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date1904="1" defaultThemeVersion="124226"/>
  <mc:AlternateContent xmlns:mc="http://schemas.openxmlformats.org/markup-compatibility/2006">
    <mc:Choice Requires="x15">
      <x15ac:absPath xmlns:x15ac="http://schemas.microsoft.com/office/spreadsheetml/2010/11/ac" url="C:\Users\Neo\Desktop\"/>
    </mc:Choice>
  </mc:AlternateContent>
  <bookViews>
    <workbookView xWindow="60" yWindow="-60" windowWidth="15300" windowHeight="7170" tabRatio="816" activeTab="16"/>
  </bookViews>
  <sheets>
    <sheet name="JAN" sheetId="38" r:id="rId1"/>
    <sheet name="FEB" sheetId="44" r:id="rId2"/>
    <sheet name="MAR" sheetId="45" r:id="rId3"/>
    <sheet name="APR" sheetId="47" r:id="rId4"/>
    <sheet name="MAY" sheetId="48" r:id="rId5"/>
    <sheet name="JUN" sheetId="49" r:id="rId6"/>
    <sheet name="JUL" sheetId="50" r:id="rId7"/>
    <sheet name="AUG" sheetId="51" r:id="rId8"/>
    <sheet name="SEP" sheetId="46" r:id="rId9"/>
    <sheet name="OCT" sheetId="52" r:id="rId10"/>
    <sheet name="NOV" sheetId="53" r:id="rId11"/>
    <sheet name="DEC" sheetId="54" r:id="rId12"/>
    <sheet name="AMOUNTS" sheetId="57" r:id="rId13"/>
    <sheet name="PERCENTAGES" sheetId="58" r:id="rId14"/>
    <sheet name="TRANS" sheetId="59" r:id="rId15"/>
    <sheet name="PROJECTIONS" sheetId="56" r:id="rId16"/>
    <sheet name="SETUP" sheetId="39" r:id="rId17"/>
    <sheet name="X" sheetId="12" r:id="rId18"/>
    <sheet name="Instructions" sheetId="41" r:id="rId19"/>
  </sheets>
  <definedNames>
    <definedName name="DataArea" localSheetId="3">APR!$A$2:$G$290</definedName>
    <definedName name="DataArea" localSheetId="7">AUG!$A$2:$G$290</definedName>
    <definedName name="DataArea" localSheetId="11">DEC!$A$2:$G$290</definedName>
    <definedName name="DataArea" localSheetId="1">FEB!$A$2:$G$290</definedName>
    <definedName name="DataArea" localSheetId="0">JAN!$A$2:$G$290</definedName>
    <definedName name="DataArea" localSheetId="6">JUL!$A$2:$G$290</definedName>
    <definedName name="DataArea" localSheetId="5">JUN!$A$2:$G$290</definedName>
    <definedName name="DataArea" localSheetId="2">MAR!$A$2:$G$290</definedName>
    <definedName name="DataArea" localSheetId="4">MAY!$A$2:$G$290</definedName>
    <definedName name="DataArea" localSheetId="10">NOV!$A$2:$G$290</definedName>
    <definedName name="DataArea" localSheetId="9">OCT!$A$2:$G$290</definedName>
    <definedName name="DataArea" localSheetId="8">SEP!$A$2:$G$290</definedName>
    <definedName name="DataArea">#REF!</definedName>
    <definedName name="_xlnm.Print_Area" localSheetId="12">AMOUNTS!$A$2:$Q$277</definedName>
    <definedName name="_xlnm.Print_Area" localSheetId="3">APR!$A$1:$O$290</definedName>
    <definedName name="_xlnm.Print_Area" localSheetId="7">AUG!$A$1:$O$290</definedName>
    <definedName name="_xlnm.Print_Area" localSheetId="11">DEC!$A$1:$O$290</definedName>
    <definedName name="_xlnm.Print_Area" localSheetId="1">FEB!$A$1:$O$290</definedName>
    <definedName name="_xlnm.Print_Area" localSheetId="18">Instructions!$A$1:$C$68</definedName>
    <definedName name="_xlnm.Print_Area" localSheetId="0">JAN!$A$1:$O$290</definedName>
    <definedName name="_xlnm.Print_Area" localSheetId="6">JUL!$A$1:$O$290</definedName>
    <definedName name="_xlnm.Print_Area" localSheetId="5">JUN!$A$1:$O$290</definedName>
    <definedName name="_xlnm.Print_Area" localSheetId="2">MAR!$A$1:$O$290</definedName>
    <definedName name="_xlnm.Print_Area" localSheetId="4">MAY!$A$1:$O$290</definedName>
    <definedName name="_xlnm.Print_Area" localSheetId="10">NOV!$A$1:$O$290</definedName>
    <definedName name="_xlnm.Print_Area" localSheetId="9">OCT!$A$1:$O$290</definedName>
    <definedName name="_xlnm.Print_Area" localSheetId="13">PERCENTAGES!$B$2:$R$277</definedName>
    <definedName name="_xlnm.Print_Area" localSheetId="15">PROJECTIONS!$B$2:$R$277</definedName>
    <definedName name="_xlnm.Print_Area" localSheetId="8">SEP!$A$1:$O$290</definedName>
    <definedName name="_xlnm.Print_Area" localSheetId="16">SETUP!$A$1:$H$140</definedName>
    <definedName name="_xlnm.Print_Area" localSheetId="14">TRANS!$A$2:$Q$277</definedName>
    <definedName name="_xlnm.Print_Area" localSheetId="17">X!$Q$2:$BN$277</definedName>
    <definedName name="_xlnm.Print_Titles" localSheetId="12">AMOUNTS!$2:$2</definedName>
    <definedName name="_xlnm.Print_Titles" localSheetId="3">APR!$1:$2</definedName>
    <definedName name="_xlnm.Print_Titles" localSheetId="7">AUG!$1:$2</definedName>
    <definedName name="_xlnm.Print_Titles" localSheetId="11">DEC!$1:$2</definedName>
    <definedName name="_xlnm.Print_Titles" localSheetId="1">FEB!$1:$2</definedName>
    <definedName name="_xlnm.Print_Titles" localSheetId="0">JAN!$1:$2</definedName>
    <definedName name="_xlnm.Print_Titles" localSheetId="6">JUL!$1:$2</definedName>
    <definedName name="_xlnm.Print_Titles" localSheetId="5">JUN!$1:$2</definedName>
    <definedName name="_xlnm.Print_Titles" localSheetId="2">MAR!$1:$2</definedName>
    <definedName name="_xlnm.Print_Titles" localSheetId="4">MAY!$1:$2</definedName>
    <definedName name="_xlnm.Print_Titles" localSheetId="10">NOV!$1:$2</definedName>
    <definedName name="_xlnm.Print_Titles" localSheetId="9">OCT!$1:$2</definedName>
    <definedName name="_xlnm.Print_Titles" localSheetId="13">PERCENTAGES!$2:$2</definedName>
    <definedName name="_xlnm.Print_Titles" localSheetId="15">PROJECTIONS!$2:$2</definedName>
    <definedName name="_xlnm.Print_Titles" localSheetId="8">SEP!$1:$2</definedName>
    <definedName name="_xlnm.Print_Titles" localSheetId="16">SETUP!$1:$2</definedName>
    <definedName name="_xlnm.Print_Titles" localSheetId="14">TRANS!$2:$2</definedName>
    <definedName name="_xlnm.Print_Titles" localSheetId="17">X!$2:$2</definedName>
  </definedNames>
  <calcPr calcId="171027" concurrentCalc="0"/>
</workbook>
</file>

<file path=xl/calcChain.xml><?xml version="1.0" encoding="utf-8"?>
<calcChain xmlns="http://schemas.openxmlformats.org/spreadsheetml/2006/main">
  <c r="BP64" i="12" l="1"/>
  <c r="R168" i="12"/>
  <c r="B165" i="12"/>
  <c r="AH64" i="12"/>
  <c r="B64" i="12"/>
  <c r="D12" i="45"/>
  <c r="D11" i="45"/>
  <c r="H55" i="39"/>
  <c r="H58" i="39"/>
  <c r="C113" i="39"/>
  <c r="I64" i="45"/>
  <c r="I64" i="38"/>
  <c r="CD62" i="12"/>
  <c r="BP3" i="12"/>
  <c r="B3" i="59"/>
  <c r="BP4" i="12"/>
  <c r="B4" i="59"/>
  <c r="BP5" i="12"/>
  <c r="BP6" i="12"/>
  <c r="BP7" i="12"/>
  <c r="B7" i="59"/>
  <c r="BP8" i="12"/>
  <c r="B8" i="59"/>
  <c r="BP9" i="12"/>
  <c r="BP10" i="12"/>
  <c r="BP11" i="12"/>
  <c r="B11" i="59"/>
  <c r="BP12" i="12"/>
  <c r="B12" i="59"/>
  <c r="BP13" i="12"/>
  <c r="BP14" i="12"/>
  <c r="BP15" i="12"/>
  <c r="B15" i="59"/>
  <c r="BP16" i="12"/>
  <c r="B16" i="59"/>
  <c r="BP17" i="12"/>
  <c r="BP18" i="12"/>
  <c r="BP19" i="12"/>
  <c r="B19" i="59"/>
  <c r="BP20" i="12"/>
  <c r="B20" i="59"/>
  <c r="BP21" i="12"/>
  <c r="BP22" i="12"/>
  <c r="BP23" i="12"/>
  <c r="B23" i="59"/>
  <c r="BP24" i="12"/>
  <c r="B24" i="59"/>
  <c r="BP25" i="12"/>
  <c r="BP26" i="12"/>
  <c r="BP27" i="12"/>
  <c r="B27" i="59"/>
  <c r="BP28" i="12"/>
  <c r="B28" i="59"/>
  <c r="BP29" i="12"/>
  <c r="BP30" i="12"/>
  <c r="BP31" i="12"/>
  <c r="B31" i="59"/>
  <c r="BP32" i="12"/>
  <c r="B32" i="59"/>
  <c r="BP33" i="12"/>
  <c r="BP34" i="12"/>
  <c r="BP35" i="12"/>
  <c r="B35" i="59"/>
  <c r="BP36" i="12"/>
  <c r="B36" i="59"/>
  <c r="BP37" i="12"/>
  <c r="BP38" i="12"/>
  <c r="BP39" i="12"/>
  <c r="B39" i="59"/>
  <c r="BP40" i="12"/>
  <c r="B40" i="59"/>
  <c r="BP41" i="12"/>
  <c r="BP42" i="12"/>
  <c r="BP43" i="12"/>
  <c r="B43" i="59"/>
  <c r="BP44" i="12"/>
  <c r="B44" i="59"/>
  <c r="BP45" i="12"/>
  <c r="BP46" i="12"/>
  <c r="BP47" i="12"/>
  <c r="B47" i="59"/>
  <c r="BP49" i="12"/>
  <c r="B49" i="59"/>
  <c r="BP50" i="12"/>
  <c r="BP51" i="12"/>
  <c r="B51" i="59"/>
  <c r="BP52" i="12"/>
  <c r="B52" i="59"/>
  <c r="BP53" i="12"/>
  <c r="B53" i="59"/>
  <c r="BP54" i="12"/>
  <c r="BP55" i="12"/>
  <c r="B55" i="59"/>
  <c r="BP56" i="12"/>
  <c r="B56" i="59"/>
  <c r="BP57" i="12"/>
  <c r="B57" i="59"/>
  <c r="BP58" i="12"/>
  <c r="BP71" i="12"/>
  <c r="B71" i="59"/>
  <c r="BP72" i="12"/>
  <c r="B72" i="59"/>
  <c r="BP73" i="12"/>
  <c r="B73" i="59"/>
  <c r="BP74" i="12"/>
  <c r="BP75" i="12"/>
  <c r="B75" i="59"/>
  <c r="BP77" i="12"/>
  <c r="B77" i="59"/>
  <c r="BP78" i="12"/>
  <c r="B78" i="59"/>
  <c r="BP79" i="12"/>
  <c r="BP81" i="12"/>
  <c r="B81" i="59"/>
  <c r="BP82" i="12"/>
  <c r="B82" i="59"/>
  <c r="BP83" i="12"/>
  <c r="B83" i="59"/>
  <c r="BP84" i="12"/>
  <c r="BP85" i="12"/>
  <c r="B85" i="59"/>
  <c r="BP86" i="12"/>
  <c r="B86" i="59"/>
  <c r="BP87" i="12"/>
  <c r="B87" i="59"/>
  <c r="BP88" i="12"/>
  <c r="BP90" i="12"/>
  <c r="B90" i="59"/>
  <c r="BP91" i="12"/>
  <c r="B91" i="59"/>
  <c r="BP92" i="12"/>
  <c r="R170" i="12"/>
  <c r="R191" i="12"/>
  <c r="B191" i="57"/>
  <c r="R190" i="12"/>
  <c r="B190" i="57"/>
  <c r="R189" i="12"/>
  <c r="B189" i="57"/>
  <c r="R187" i="12"/>
  <c r="R186" i="12"/>
  <c r="B186" i="57"/>
  <c r="R185" i="12"/>
  <c r="B185" i="57"/>
  <c r="R184" i="12"/>
  <c r="B184" i="57"/>
  <c r="R183" i="12"/>
  <c r="R182" i="12"/>
  <c r="B182" i="57"/>
  <c r="R181" i="12"/>
  <c r="B181" i="57"/>
  <c r="R180" i="12"/>
  <c r="R178" i="12"/>
  <c r="R177" i="12"/>
  <c r="R176" i="12"/>
  <c r="B176" i="57"/>
  <c r="R174" i="12"/>
  <c r="B174" i="57"/>
  <c r="R173" i="12"/>
  <c r="R172" i="12"/>
  <c r="B172" i="57"/>
  <c r="R171" i="12"/>
  <c r="B171" i="57"/>
  <c r="AF166" i="12"/>
  <c r="P166" i="57"/>
  <c r="R162" i="12"/>
  <c r="R161" i="12"/>
  <c r="B161" i="57"/>
  <c r="R160" i="12"/>
  <c r="B160" i="57"/>
  <c r="R159" i="12"/>
  <c r="B159" i="57"/>
  <c r="R158" i="12"/>
  <c r="R157" i="12"/>
  <c r="B157" i="57"/>
  <c r="R156" i="12"/>
  <c r="B156" i="57"/>
  <c r="R155" i="12"/>
  <c r="B155" i="57"/>
  <c r="R154" i="12"/>
  <c r="R153" i="12"/>
  <c r="B153" i="57"/>
  <c r="R151" i="12"/>
  <c r="B151" i="57"/>
  <c r="R150" i="12"/>
  <c r="B150" i="57"/>
  <c r="R149" i="12"/>
  <c r="R148" i="12"/>
  <c r="B148" i="57"/>
  <c r="R147" i="12"/>
  <c r="B147" i="57"/>
  <c r="R146" i="12"/>
  <c r="B146" i="57"/>
  <c r="R145" i="12"/>
  <c r="R144" i="12"/>
  <c r="B144" i="57"/>
  <c r="R143" i="12"/>
  <c r="B143" i="57"/>
  <c r="R142" i="12"/>
  <c r="B142" i="57"/>
  <c r="R141" i="12"/>
  <c r="R140" i="12"/>
  <c r="B140" i="57"/>
  <c r="R139" i="12"/>
  <c r="B139" i="57"/>
  <c r="R138" i="12"/>
  <c r="B138" i="57"/>
  <c r="R137" i="12"/>
  <c r="R136" i="12"/>
  <c r="B136" i="57"/>
  <c r="R135" i="12"/>
  <c r="B135" i="57"/>
  <c r="R134" i="12"/>
  <c r="B134" i="57"/>
  <c r="R133" i="12"/>
  <c r="R132" i="12"/>
  <c r="B132" i="57"/>
  <c r="R131" i="12"/>
  <c r="B131" i="57"/>
  <c r="R130" i="12"/>
  <c r="B130" i="57"/>
  <c r="R129" i="12"/>
  <c r="R128" i="12"/>
  <c r="B128" i="57"/>
  <c r="R127" i="12"/>
  <c r="B127" i="57"/>
  <c r="R126" i="12"/>
  <c r="B126" i="57"/>
  <c r="R125" i="12"/>
  <c r="R124" i="12"/>
  <c r="B124" i="57"/>
  <c r="R123" i="12"/>
  <c r="B123" i="57"/>
  <c r="R122" i="12"/>
  <c r="B122" i="57"/>
  <c r="R121" i="12"/>
  <c r="R120" i="12"/>
  <c r="B120" i="57"/>
  <c r="R119" i="12"/>
  <c r="B119" i="57"/>
  <c r="R118" i="12"/>
  <c r="B118" i="57"/>
  <c r="R117" i="12"/>
  <c r="R116" i="12"/>
  <c r="B116" i="57"/>
  <c r="R115" i="12"/>
  <c r="B115" i="57"/>
  <c r="R114" i="12"/>
  <c r="B114" i="57"/>
  <c r="R113" i="12"/>
  <c r="R112" i="12"/>
  <c r="B112" i="57"/>
  <c r="R111" i="12"/>
  <c r="B111" i="57"/>
  <c r="R110" i="12"/>
  <c r="R109" i="12"/>
  <c r="R108" i="12"/>
  <c r="B108" i="57"/>
  <c r="R107" i="12"/>
  <c r="B107" i="57"/>
  <c r="BQ256" i="12"/>
  <c r="BQ252" i="12"/>
  <c r="BQ218" i="12"/>
  <c r="BP270" i="12"/>
  <c r="BP263" i="12"/>
  <c r="BP256" i="12"/>
  <c r="BP255" i="12"/>
  <c r="BP254" i="12"/>
  <c r="BP253" i="12"/>
  <c r="BP252" i="12"/>
  <c r="BP238" i="12"/>
  <c r="BP232" i="12"/>
  <c r="BP225" i="12"/>
  <c r="BP218" i="12"/>
  <c r="BP217" i="12"/>
  <c r="BP203" i="12"/>
  <c r="B92" i="59"/>
  <c r="B89" i="59"/>
  <c r="B88" i="59"/>
  <c r="B84" i="59"/>
  <c r="B79" i="59"/>
  <c r="B74" i="59"/>
  <c r="B64" i="59"/>
  <c r="B61" i="59"/>
  <c r="B60" i="59"/>
  <c r="B59" i="59"/>
  <c r="B58" i="59"/>
  <c r="B54" i="59"/>
  <c r="B50" i="59"/>
  <c r="B48" i="59"/>
  <c r="B46" i="59"/>
  <c r="B45" i="59"/>
  <c r="B42" i="59"/>
  <c r="B41" i="59"/>
  <c r="B38" i="59"/>
  <c r="B37" i="59"/>
  <c r="B34" i="59"/>
  <c r="B33" i="59"/>
  <c r="B30" i="59"/>
  <c r="B29" i="59"/>
  <c r="B26" i="59"/>
  <c r="B25" i="59"/>
  <c r="B22" i="59"/>
  <c r="B21" i="59"/>
  <c r="B18" i="59"/>
  <c r="B17" i="59"/>
  <c r="B14" i="59"/>
  <c r="B13" i="59"/>
  <c r="B10" i="59"/>
  <c r="B9" i="59"/>
  <c r="B6" i="59"/>
  <c r="B5" i="59"/>
  <c r="P2" i="59"/>
  <c r="B2" i="59"/>
  <c r="D3" i="38"/>
  <c r="CC256" i="12"/>
  <c r="CC252" i="12"/>
  <c r="CC218" i="12"/>
  <c r="R2" i="56"/>
  <c r="Q2" i="56"/>
  <c r="N2" i="56"/>
  <c r="I2" i="56"/>
  <c r="Q1" i="56"/>
  <c r="M256" i="56"/>
  <c r="M255" i="56"/>
  <c r="M254" i="56"/>
  <c r="M252" i="56"/>
  <c r="M218" i="56"/>
  <c r="M196" i="56"/>
  <c r="M195" i="56"/>
  <c r="M194" i="56"/>
  <c r="M193" i="56"/>
  <c r="M191" i="56"/>
  <c r="M190" i="56"/>
  <c r="M189" i="56"/>
  <c r="M188" i="56"/>
  <c r="M187" i="56"/>
  <c r="M186" i="56"/>
  <c r="M185" i="56"/>
  <c r="M184" i="56"/>
  <c r="M183" i="56"/>
  <c r="M182" i="56"/>
  <c r="M181" i="56"/>
  <c r="M180" i="56"/>
  <c r="M179" i="56"/>
  <c r="M178" i="56"/>
  <c r="M177" i="56"/>
  <c r="M176" i="56"/>
  <c r="M175" i="56"/>
  <c r="M174" i="56"/>
  <c r="M173" i="56"/>
  <c r="M172" i="56"/>
  <c r="M171" i="56"/>
  <c r="M170" i="56"/>
  <c r="M169" i="56"/>
  <c r="M168" i="56"/>
  <c r="M167" i="56"/>
  <c r="M166" i="56"/>
  <c r="M165" i="56"/>
  <c r="M164" i="56"/>
  <c r="M163" i="56"/>
  <c r="M162" i="56"/>
  <c r="M161" i="56"/>
  <c r="M160" i="56"/>
  <c r="M159" i="56"/>
  <c r="M158" i="56"/>
  <c r="M157" i="56"/>
  <c r="M156" i="56"/>
  <c r="M155" i="56"/>
  <c r="M154" i="56"/>
  <c r="M153" i="56"/>
  <c r="M152" i="56"/>
  <c r="M151" i="56"/>
  <c r="M150" i="56"/>
  <c r="M149" i="56"/>
  <c r="M148" i="56"/>
  <c r="M147" i="56"/>
  <c r="M146" i="56"/>
  <c r="M145" i="56"/>
  <c r="M144" i="56"/>
  <c r="M143" i="56"/>
  <c r="M142" i="56"/>
  <c r="M141" i="56"/>
  <c r="M140" i="56"/>
  <c r="M139" i="56"/>
  <c r="M138" i="56"/>
  <c r="M137" i="56"/>
  <c r="M136" i="56"/>
  <c r="M135" i="56"/>
  <c r="M134" i="56"/>
  <c r="M133" i="56"/>
  <c r="M132" i="56"/>
  <c r="M131" i="56"/>
  <c r="M130" i="56"/>
  <c r="M129" i="56"/>
  <c r="M128" i="56"/>
  <c r="M127" i="56"/>
  <c r="M126" i="56"/>
  <c r="M125" i="56"/>
  <c r="M124" i="56"/>
  <c r="M123" i="56"/>
  <c r="M122" i="56"/>
  <c r="M121" i="56"/>
  <c r="M120" i="56"/>
  <c r="M119" i="56"/>
  <c r="M118" i="56"/>
  <c r="M117" i="56"/>
  <c r="M116" i="56"/>
  <c r="M115" i="56"/>
  <c r="M114" i="56"/>
  <c r="M113" i="56"/>
  <c r="M112" i="56"/>
  <c r="M111" i="56"/>
  <c r="M110" i="56"/>
  <c r="M109" i="56"/>
  <c r="M108" i="56"/>
  <c r="M107" i="56"/>
  <c r="M106" i="56"/>
  <c r="M105" i="56"/>
  <c r="M104" i="56"/>
  <c r="M103" i="56"/>
  <c r="M102" i="56"/>
  <c r="M101" i="56"/>
  <c r="M100" i="56"/>
  <c r="M99" i="56"/>
  <c r="M98" i="56"/>
  <c r="M97" i="56"/>
  <c r="M96" i="56"/>
  <c r="M95" i="56"/>
  <c r="M94" i="56"/>
  <c r="M93" i="56"/>
  <c r="M80" i="56"/>
  <c r="M76" i="56"/>
  <c r="L2" i="56"/>
  <c r="G2" i="56"/>
  <c r="L1" i="56"/>
  <c r="H1" i="56"/>
  <c r="BG64" i="12"/>
  <c r="BH64" i="12"/>
  <c r="M64" i="56"/>
  <c r="BB64" i="12"/>
  <c r="Q256" i="58"/>
  <c r="Q255" i="58"/>
  <c r="P255" i="58"/>
  <c r="O255" i="58"/>
  <c r="N255" i="58"/>
  <c r="M255" i="58"/>
  <c r="L255" i="58"/>
  <c r="K255" i="58"/>
  <c r="J255" i="58"/>
  <c r="I255" i="58"/>
  <c r="H255" i="58"/>
  <c r="G255" i="58"/>
  <c r="F255" i="58"/>
  <c r="E255" i="58"/>
  <c r="D255" i="58"/>
  <c r="Q254" i="58"/>
  <c r="P254" i="58"/>
  <c r="O254" i="58"/>
  <c r="N254" i="58"/>
  <c r="M254" i="58"/>
  <c r="L254" i="58"/>
  <c r="K254" i="58"/>
  <c r="J254" i="58"/>
  <c r="I254" i="58"/>
  <c r="H254" i="58"/>
  <c r="G254" i="58"/>
  <c r="F254" i="58"/>
  <c r="E254" i="58"/>
  <c r="D254" i="58"/>
  <c r="Q252" i="58"/>
  <c r="Q218" i="58"/>
  <c r="Q196" i="58"/>
  <c r="C196" i="58"/>
  <c r="Q195" i="58"/>
  <c r="P195" i="58"/>
  <c r="O195" i="58"/>
  <c r="N195" i="58"/>
  <c r="M195" i="58"/>
  <c r="L195" i="58"/>
  <c r="K195" i="58"/>
  <c r="J195" i="58"/>
  <c r="I195" i="58"/>
  <c r="H195" i="58"/>
  <c r="G195" i="58"/>
  <c r="F195" i="58"/>
  <c r="E195" i="58"/>
  <c r="D195" i="58"/>
  <c r="C195" i="58"/>
  <c r="Q194" i="58"/>
  <c r="P194" i="58"/>
  <c r="O194" i="58"/>
  <c r="N194" i="58"/>
  <c r="M194" i="58"/>
  <c r="L194" i="58"/>
  <c r="K194" i="58"/>
  <c r="J194" i="58"/>
  <c r="I194" i="58"/>
  <c r="H194" i="58"/>
  <c r="G194" i="58"/>
  <c r="F194" i="58"/>
  <c r="E194" i="58"/>
  <c r="D194" i="58"/>
  <c r="C194" i="58"/>
  <c r="Q193" i="58"/>
  <c r="P193" i="58"/>
  <c r="O193" i="58"/>
  <c r="N193" i="58"/>
  <c r="M193" i="58"/>
  <c r="L193" i="58"/>
  <c r="K193" i="58"/>
  <c r="J193" i="58"/>
  <c r="I193" i="58"/>
  <c r="H193" i="58"/>
  <c r="G193" i="58"/>
  <c r="F193" i="58"/>
  <c r="E193" i="58"/>
  <c r="D193" i="58"/>
  <c r="C193" i="58"/>
  <c r="Q191" i="58"/>
  <c r="P191" i="58"/>
  <c r="O191" i="58"/>
  <c r="N191" i="58"/>
  <c r="M191" i="58"/>
  <c r="L191" i="58"/>
  <c r="K191" i="58"/>
  <c r="J191" i="58"/>
  <c r="I191" i="58"/>
  <c r="H191" i="58"/>
  <c r="G191" i="58"/>
  <c r="F191" i="58"/>
  <c r="E191" i="58"/>
  <c r="D191" i="58"/>
  <c r="C191" i="58"/>
  <c r="Q190" i="58"/>
  <c r="P190" i="58"/>
  <c r="O190" i="58"/>
  <c r="N190" i="58"/>
  <c r="M190" i="58"/>
  <c r="L190" i="58"/>
  <c r="K190" i="58"/>
  <c r="J190" i="58"/>
  <c r="I190" i="58"/>
  <c r="H190" i="58"/>
  <c r="G190" i="58"/>
  <c r="F190" i="58"/>
  <c r="E190" i="58"/>
  <c r="D190" i="58"/>
  <c r="C190" i="58"/>
  <c r="Q189" i="58"/>
  <c r="P189" i="58"/>
  <c r="O189" i="58"/>
  <c r="N189" i="58"/>
  <c r="M189" i="58"/>
  <c r="L189" i="58"/>
  <c r="K189" i="58"/>
  <c r="J189" i="58"/>
  <c r="I189" i="58"/>
  <c r="H189" i="58"/>
  <c r="G189" i="58"/>
  <c r="F189" i="58"/>
  <c r="E189" i="58"/>
  <c r="D189" i="58"/>
  <c r="C189" i="58"/>
  <c r="Q188" i="58"/>
  <c r="P188" i="58"/>
  <c r="O188" i="58"/>
  <c r="N188" i="58"/>
  <c r="M188" i="58"/>
  <c r="L188" i="58"/>
  <c r="K188" i="58"/>
  <c r="J188" i="58"/>
  <c r="I188" i="58"/>
  <c r="H188" i="58"/>
  <c r="G188" i="58"/>
  <c r="F188" i="58"/>
  <c r="E188" i="58"/>
  <c r="D188" i="58"/>
  <c r="C188" i="58"/>
  <c r="Q187" i="58"/>
  <c r="P187" i="58"/>
  <c r="O187" i="58"/>
  <c r="N187" i="58"/>
  <c r="M187" i="58"/>
  <c r="L187" i="58"/>
  <c r="K187" i="58"/>
  <c r="J187" i="58"/>
  <c r="I187" i="58"/>
  <c r="H187" i="58"/>
  <c r="G187" i="58"/>
  <c r="F187" i="58"/>
  <c r="E187" i="58"/>
  <c r="D187" i="58"/>
  <c r="C187" i="58"/>
  <c r="Q186" i="58"/>
  <c r="P186" i="58"/>
  <c r="O186" i="58"/>
  <c r="N186" i="58"/>
  <c r="M186" i="58"/>
  <c r="L186" i="58"/>
  <c r="K186" i="58"/>
  <c r="J186" i="58"/>
  <c r="I186" i="58"/>
  <c r="H186" i="58"/>
  <c r="G186" i="58"/>
  <c r="F186" i="58"/>
  <c r="E186" i="58"/>
  <c r="D186" i="58"/>
  <c r="C186" i="58"/>
  <c r="Q185" i="58"/>
  <c r="P185" i="58"/>
  <c r="O185" i="58"/>
  <c r="N185" i="58"/>
  <c r="M185" i="58"/>
  <c r="L185" i="58"/>
  <c r="K185" i="58"/>
  <c r="J185" i="58"/>
  <c r="I185" i="58"/>
  <c r="H185" i="58"/>
  <c r="G185" i="58"/>
  <c r="F185" i="58"/>
  <c r="E185" i="58"/>
  <c r="D185" i="58"/>
  <c r="C185" i="58"/>
  <c r="Q184" i="58"/>
  <c r="P184" i="58"/>
  <c r="O184" i="58"/>
  <c r="N184" i="58"/>
  <c r="M184" i="58"/>
  <c r="L184" i="58"/>
  <c r="K184" i="58"/>
  <c r="J184" i="58"/>
  <c r="I184" i="58"/>
  <c r="H184" i="58"/>
  <c r="G184" i="58"/>
  <c r="F184" i="58"/>
  <c r="E184" i="58"/>
  <c r="D184" i="58"/>
  <c r="C184" i="58"/>
  <c r="Q183" i="58"/>
  <c r="P183" i="58"/>
  <c r="O183" i="58"/>
  <c r="N183" i="58"/>
  <c r="M183" i="58"/>
  <c r="L183" i="58"/>
  <c r="K183" i="58"/>
  <c r="J183" i="58"/>
  <c r="I183" i="58"/>
  <c r="H183" i="58"/>
  <c r="G183" i="58"/>
  <c r="F183" i="58"/>
  <c r="E183" i="58"/>
  <c r="D183" i="58"/>
  <c r="C183" i="58"/>
  <c r="Q182" i="58"/>
  <c r="P182" i="58"/>
  <c r="O182" i="58"/>
  <c r="N182" i="58"/>
  <c r="M182" i="58"/>
  <c r="L182" i="58"/>
  <c r="K182" i="58"/>
  <c r="J182" i="58"/>
  <c r="I182" i="58"/>
  <c r="H182" i="58"/>
  <c r="G182" i="58"/>
  <c r="F182" i="58"/>
  <c r="E182" i="58"/>
  <c r="D182" i="58"/>
  <c r="C182" i="58"/>
  <c r="Q181" i="58"/>
  <c r="P181" i="58"/>
  <c r="O181" i="58"/>
  <c r="N181" i="58"/>
  <c r="M181" i="58"/>
  <c r="L181" i="58"/>
  <c r="K181" i="58"/>
  <c r="J181" i="58"/>
  <c r="I181" i="58"/>
  <c r="H181" i="58"/>
  <c r="G181" i="58"/>
  <c r="F181" i="58"/>
  <c r="E181" i="58"/>
  <c r="D181" i="58"/>
  <c r="C181" i="58"/>
  <c r="Q180" i="58"/>
  <c r="P180" i="58"/>
  <c r="O180" i="58"/>
  <c r="N180" i="58"/>
  <c r="M180" i="58"/>
  <c r="L180" i="58"/>
  <c r="K180" i="58"/>
  <c r="J180" i="58"/>
  <c r="I180" i="58"/>
  <c r="H180" i="58"/>
  <c r="G180" i="58"/>
  <c r="F180" i="58"/>
  <c r="E180" i="58"/>
  <c r="D180" i="58"/>
  <c r="C180" i="58"/>
  <c r="Q179" i="58"/>
  <c r="P179" i="58"/>
  <c r="O179" i="58"/>
  <c r="N179" i="58"/>
  <c r="M179" i="58"/>
  <c r="L179" i="58"/>
  <c r="K179" i="58"/>
  <c r="J179" i="58"/>
  <c r="I179" i="58"/>
  <c r="H179" i="58"/>
  <c r="G179" i="58"/>
  <c r="F179" i="58"/>
  <c r="E179" i="58"/>
  <c r="D179" i="58"/>
  <c r="C179" i="58"/>
  <c r="Q178" i="58"/>
  <c r="P178" i="58"/>
  <c r="O178" i="58"/>
  <c r="N178" i="58"/>
  <c r="M178" i="58"/>
  <c r="L178" i="58"/>
  <c r="K178" i="58"/>
  <c r="J178" i="58"/>
  <c r="I178" i="58"/>
  <c r="H178" i="58"/>
  <c r="G178" i="58"/>
  <c r="F178" i="58"/>
  <c r="E178" i="58"/>
  <c r="D178" i="58"/>
  <c r="C178" i="58"/>
  <c r="Q177" i="58"/>
  <c r="P177" i="58"/>
  <c r="O177" i="58"/>
  <c r="N177" i="58"/>
  <c r="M177" i="58"/>
  <c r="L177" i="58"/>
  <c r="K177" i="58"/>
  <c r="J177" i="58"/>
  <c r="I177" i="58"/>
  <c r="H177" i="58"/>
  <c r="G177" i="58"/>
  <c r="F177" i="58"/>
  <c r="E177" i="58"/>
  <c r="D177" i="58"/>
  <c r="C177" i="58"/>
  <c r="Q176" i="58"/>
  <c r="P176" i="58"/>
  <c r="O176" i="58"/>
  <c r="N176" i="58"/>
  <c r="M176" i="58"/>
  <c r="L176" i="58"/>
  <c r="K176" i="58"/>
  <c r="J176" i="58"/>
  <c r="I176" i="58"/>
  <c r="H176" i="58"/>
  <c r="G176" i="58"/>
  <c r="F176" i="58"/>
  <c r="E176" i="58"/>
  <c r="D176" i="58"/>
  <c r="C176" i="58"/>
  <c r="Q175" i="58"/>
  <c r="P175" i="58"/>
  <c r="O175" i="58"/>
  <c r="N175" i="58"/>
  <c r="M175" i="58"/>
  <c r="L175" i="58"/>
  <c r="K175" i="58"/>
  <c r="J175" i="58"/>
  <c r="I175" i="58"/>
  <c r="H175" i="58"/>
  <c r="G175" i="58"/>
  <c r="F175" i="58"/>
  <c r="E175" i="58"/>
  <c r="D175" i="58"/>
  <c r="C175" i="58"/>
  <c r="Q174" i="58"/>
  <c r="P174" i="58"/>
  <c r="O174" i="58"/>
  <c r="N174" i="58"/>
  <c r="M174" i="58"/>
  <c r="L174" i="58"/>
  <c r="K174" i="58"/>
  <c r="J174" i="58"/>
  <c r="I174" i="58"/>
  <c r="H174" i="58"/>
  <c r="G174" i="58"/>
  <c r="F174" i="58"/>
  <c r="E174" i="58"/>
  <c r="D174" i="58"/>
  <c r="C174" i="58"/>
  <c r="Q167" i="58"/>
  <c r="P167" i="58"/>
  <c r="O167" i="58"/>
  <c r="N167" i="58"/>
  <c r="M167" i="58"/>
  <c r="L167" i="58"/>
  <c r="K167" i="58"/>
  <c r="J167" i="58"/>
  <c r="I167" i="58"/>
  <c r="H167" i="58"/>
  <c r="G167" i="58"/>
  <c r="F167" i="58"/>
  <c r="E167" i="58"/>
  <c r="D167" i="58"/>
  <c r="C167" i="58"/>
  <c r="Q160" i="58"/>
  <c r="P160" i="58"/>
  <c r="O160" i="58"/>
  <c r="N160" i="58"/>
  <c r="M160" i="58"/>
  <c r="L160" i="58"/>
  <c r="K160" i="58"/>
  <c r="J160" i="58"/>
  <c r="I160" i="58"/>
  <c r="H160" i="58"/>
  <c r="G160" i="58"/>
  <c r="F160" i="58"/>
  <c r="E160" i="58"/>
  <c r="D160" i="58"/>
  <c r="C160" i="58"/>
  <c r="Q153" i="58"/>
  <c r="P153" i="58"/>
  <c r="O153" i="58"/>
  <c r="N153" i="58"/>
  <c r="M153" i="58"/>
  <c r="L153" i="58"/>
  <c r="K153" i="58"/>
  <c r="J153" i="58"/>
  <c r="I153" i="58"/>
  <c r="H153" i="58"/>
  <c r="G153" i="58"/>
  <c r="F153" i="58"/>
  <c r="E153" i="58"/>
  <c r="D153" i="58"/>
  <c r="C153" i="58"/>
  <c r="Q152" i="58"/>
  <c r="P152" i="58"/>
  <c r="O152" i="58"/>
  <c r="N152" i="58"/>
  <c r="M152" i="58"/>
  <c r="L152" i="58"/>
  <c r="K152" i="58"/>
  <c r="J152" i="58"/>
  <c r="I152" i="58"/>
  <c r="H152" i="58"/>
  <c r="G152" i="58"/>
  <c r="F152" i="58"/>
  <c r="E152" i="58"/>
  <c r="D152" i="58"/>
  <c r="C152" i="58"/>
  <c r="Q151" i="58"/>
  <c r="P151" i="58"/>
  <c r="O151" i="58"/>
  <c r="N151" i="58"/>
  <c r="M151" i="58"/>
  <c r="L151" i="58"/>
  <c r="K151" i="58"/>
  <c r="J151" i="58"/>
  <c r="I151" i="58"/>
  <c r="H151" i="58"/>
  <c r="G151" i="58"/>
  <c r="F151" i="58"/>
  <c r="E151" i="58"/>
  <c r="D151" i="58"/>
  <c r="C151" i="58"/>
  <c r="Q150" i="58"/>
  <c r="P150" i="58"/>
  <c r="O150" i="58"/>
  <c r="N150" i="58"/>
  <c r="M150" i="58"/>
  <c r="L150" i="58"/>
  <c r="K150" i="58"/>
  <c r="J150" i="58"/>
  <c r="I150" i="58"/>
  <c r="H150" i="58"/>
  <c r="G150" i="58"/>
  <c r="F150" i="58"/>
  <c r="E150" i="58"/>
  <c r="D150" i="58"/>
  <c r="C150" i="58"/>
  <c r="Q149" i="58"/>
  <c r="P149" i="58"/>
  <c r="O149" i="58"/>
  <c r="N149" i="58"/>
  <c r="M149" i="58"/>
  <c r="L149" i="58"/>
  <c r="K149" i="58"/>
  <c r="J149" i="58"/>
  <c r="I149" i="58"/>
  <c r="H149" i="58"/>
  <c r="G149" i="58"/>
  <c r="F149" i="58"/>
  <c r="E149" i="58"/>
  <c r="D149" i="58"/>
  <c r="C149" i="58"/>
  <c r="Q143" i="58"/>
  <c r="P143" i="58"/>
  <c r="O143" i="58"/>
  <c r="N143" i="58"/>
  <c r="M143" i="58"/>
  <c r="L143" i="58"/>
  <c r="K143" i="58"/>
  <c r="J143" i="58"/>
  <c r="I143" i="58"/>
  <c r="H143" i="58"/>
  <c r="G143" i="58"/>
  <c r="F143" i="58"/>
  <c r="E143" i="58"/>
  <c r="D143" i="58"/>
  <c r="C143" i="58"/>
  <c r="Q142" i="58"/>
  <c r="P142" i="58"/>
  <c r="O142" i="58"/>
  <c r="N142" i="58"/>
  <c r="M142" i="58"/>
  <c r="L142" i="58"/>
  <c r="K142" i="58"/>
  <c r="J142" i="58"/>
  <c r="I142" i="58"/>
  <c r="H142" i="58"/>
  <c r="G142" i="58"/>
  <c r="F142" i="58"/>
  <c r="E142" i="58"/>
  <c r="D142" i="58"/>
  <c r="C142" i="58"/>
  <c r="Q141" i="58"/>
  <c r="P141" i="58"/>
  <c r="O141" i="58"/>
  <c r="N141" i="58"/>
  <c r="M141" i="58"/>
  <c r="L141" i="58"/>
  <c r="K141" i="58"/>
  <c r="J141" i="58"/>
  <c r="I141" i="58"/>
  <c r="H141" i="58"/>
  <c r="G141" i="58"/>
  <c r="F141" i="58"/>
  <c r="E141" i="58"/>
  <c r="D141" i="58"/>
  <c r="C141" i="58"/>
  <c r="Q135" i="58"/>
  <c r="P135" i="58"/>
  <c r="O135" i="58"/>
  <c r="N135" i="58"/>
  <c r="M135" i="58"/>
  <c r="L135" i="58"/>
  <c r="K135" i="58"/>
  <c r="J135" i="58"/>
  <c r="I135" i="58"/>
  <c r="H135" i="58"/>
  <c r="G135" i="58"/>
  <c r="F135" i="58"/>
  <c r="E135" i="58"/>
  <c r="D135" i="58"/>
  <c r="C135" i="58"/>
  <c r="Q129" i="58"/>
  <c r="P129" i="58"/>
  <c r="O129" i="58"/>
  <c r="N129" i="58"/>
  <c r="M129" i="58"/>
  <c r="L129" i="58"/>
  <c r="K129" i="58"/>
  <c r="J129" i="58"/>
  <c r="I129" i="58"/>
  <c r="H129" i="58"/>
  <c r="G129" i="58"/>
  <c r="F129" i="58"/>
  <c r="E129" i="58"/>
  <c r="D129" i="58"/>
  <c r="C129" i="58"/>
  <c r="Q122" i="58"/>
  <c r="P122" i="58"/>
  <c r="O122" i="58"/>
  <c r="N122" i="58"/>
  <c r="M122" i="58"/>
  <c r="L122" i="58"/>
  <c r="K122" i="58"/>
  <c r="J122" i="58"/>
  <c r="I122" i="58"/>
  <c r="H122" i="58"/>
  <c r="G122" i="58"/>
  <c r="F122" i="58"/>
  <c r="E122" i="58"/>
  <c r="D122" i="58"/>
  <c r="C122" i="58"/>
  <c r="Q115" i="58"/>
  <c r="P115" i="58"/>
  <c r="O115" i="58"/>
  <c r="N115" i="58"/>
  <c r="M115" i="58"/>
  <c r="L115" i="58"/>
  <c r="K115" i="58"/>
  <c r="J115" i="58"/>
  <c r="I115" i="58"/>
  <c r="H115" i="58"/>
  <c r="G115" i="58"/>
  <c r="F115" i="58"/>
  <c r="E115" i="58"/>
  <c r="D115" i="58"/>
  <c r="C115" i="58"/>
  <c r="Q114" i="58"/>
  <c r="P114" i="58"/>
  <c r="O114" i="58"/>
  <c r="N114" i="58"/>
  <c r="M114" i="58"/>
  <c r="L114" i="58"/>
  <c r="K114" i="58"/>
  <c r="J114" i="58"/>
  <c r="I114" i="58"/>
  <c r="H114" i="58"/>
  <c r="G114" i="58"/>
  <c r="F114" i="58"/>
  <c r="E114" i="58"/>
  <c r="D114" i="58"/>
  <c r="C114" i="58"/>
  <c r="Q107" i="58"/>
  <c r="P107" i="58"/>
  <c r="O107" i="58"/>
  <c r="N107" i="58"/>
  <c r="M107" i="58"/>
  <c r="L107" i="58"/>
  <c r="K107" i="58"/>
  <c r="J107" i="58"/>
  <c r="I107" i="58"/>
  <c r="H107" i="58"/>
  <c r="G107" i="58"/>
  <c r="F107" i="58"/>
  <c r="E107" i="58"/>
  <c r="D107" i="58"/>
  <c r="C107" i="58"/>
  <c r="Q100" i="58"/>
  <c r="P100" i="58"/>
  <c r="O100" i="58"/>
  <c r="N100" i="58"/>
  <c r="M100" i="58"/>
  <c r="L100" i="58"/>
  <c r="K100" i="58"/>
  <c r="J100" i="58"/>
  <c r="I100" i="58"/>
  <c r="H100" i="58"/>
  <c r="G100" i="58"/>
  <c r="F100" i="58"/>
  <c r="E100" i="58"/>
  <c r="D100" i="58"/>
  <c r="C100" i="58"/>
  <c r="Q93" i="58"/>
  <c r="P93" i="58"/>
  <c r="O93" i="58"/>
  <c r="N93" i="58"/>
  <c r="M93" i="58"/>
  <c r="L93" i="58"/>
  <c r="K93" i="58"/>
  <c r="J93" i="58"/>
  <c r="I93" i="58"/>
  <c r="H93" i="58"/>
  <c r="G93" i="58"/>
  <c r="F93" i="58"/>
  <c r="E93" i="58"/>
  <c r="D93" i="58"/>
  <c r="C93" i="58"/>
  <c r="Q70" i="58"/>
  <c r="C70" i="58"/>
  <c r="Q65" i="58"/>
  <c r="C65" i="58"/>
  <c r="Q2" i="58"/>
  <c r="P256" i="57"/>
  <c r="B256" i="57"/>
  <c r="P255" i="57"/>
  <c r="O255" i="57"/>
  <c r="N255" i="57"/>
  <c r="M255" i="57"/>
  <c r="L255" i="57"/>
  <c r="K255" i="57"/>
  <c r="J255" i="57"/>
  <c r="I255" i="57"/>
  <c r="H255" i="57"/>
  <c r="G255" i="57"/>
  <c r="F255" i="57"/>
  <c r="E255" i="57"/>
  <c r="D255" i="57"/>
  <c r="C255" i="57"/>
  <c r="B255" i="57"/>
  <c r="P254" i="57"/>
  <c r="O254" i="57"/>
  <c r="N254" i="57"/>
  <c r="M254" i="57"/>
  <c r="L254" i="57"/>
  <c r="K254" i="57"/>
  <c r="J254" i="57"/>
  <c r="I254" i="57"/>
  <c r="H254" i="57"/>
  <c r="G254" i="57"/>
  <c r="F254" i="57"/>
  <c r="E254" i="57"/>
  <c r="D254" i="57"/>
  <c r="C254" i="57"/>
  <c r="B254" i="57"/>
  <c r="P252" i="57"/>
  <c r="B252" i="57"/>
  <c r="P218" i="57"/>
  <c r="B218" i="57"/>
  <c r="P196" i="57"/>
  <c r="B196" i="57"/>
  <c r="P195" i="57"/>
  <c r="O195" i="57"/>
  <c r="N195" i="57"/>
  <c r="M195" i="57"/>
  <c r="L195" i="57"/>
  <c r="K195" i="57"/>
  <c r="J195" i="57"/>
  <c r="I195" i="57"/>
  <c r="H195" i="57"/>
  <c r="G195" i="57"/>
  <c r="F195" i="57"/>
  <c r="E195" i="57"/>
  <c r="D195" i="57"/>
  <c r="C195" i="57"/>
  <c r="B195" i="57"/>
  <c r="P194" i="57"/>
  <c r="O194" i="57"/>
  <c r="N194" i="57"/>
  <c r="M194" i="57"/>
  <c r="L194" i="57"/>
  <c r="K194" i="57"/>
  <c r="J194" i="57"/>
  <c r="I194" i="57"/>
  <c r="H194" i="57"/>
  <c r="G194" i="57"/>
  <c r="F194" i="57"/>
  <c r="E194" i="57"/>
  <c r="D194" i="57"/>
  <c r="C194" i="57"/>
  <c r="B194" i="57"/>
  <c r="P193" i="57"/>
  <c r="O193" i="57"/>
  <c r="N193" i="57"/>
  <c r="M193" i="57"/>
  <c r="L193" i="57"/>
  <c r="K193" i="57"/>
  <c r="J193" i="57"/>
  <c r="I193" i="57"/>
  <c r="H193" i="57"/>
  <c r="G193" i="57"/>
  <c r="F193" i="57"/>
  <c r="E193" i="57"/>
  <c r="D193" i="57"/>
  <c r="C193" i="57"/>
  <c r="B193" i="57"/>
  <c r="B188" i="57"/>
  <c r="B187" i="57"/>
  <c r="B183" i="57"/>
  <c r="B180" i="57"/>
  <c r="P179" i="57"/>
  <c r="O179" i="57"/>
  <c r="B179" i="57"/>
  <c r="B177" i="57"/>
  <c r="P175" i="57"/>
  <c r="O175" i="57"/>
  <c r="N175" i="57"/>
  <c r="M175" i="57"/>
  <c r="L175" i="57"/>
  <c r="K175" i="57"/>
  <c r="J175" i="57"/>
  <c r="I175" i="57"/>
  <c r="H175" i="57"/>
  <c r="G175" i="57"/>
  <c r="F175" i="57"/>
  <c r="E175" i="57"/>
  <c r="D175" i="57"/>
  <c r="C175" i="57"/>
  <c r="B175" i="57"/>
  <c r="B173" i="57"/>
  <c r="B170" i="57"/>
  <c r="P169" i="57"/>
  <c r="O169" i="57"/>
  <c r="N169" i="57"/>
  <c r="M169" i="57"/>
  <c r="L169" i="57"/>
  <c r="K169" i="57"/>
  <c r="J169" i="57"/>
  <c r="I169" i="57"/>
  <c r="H169" i="57"/>
  <c r="G169" i="57"/>
  <c r="F169" i="57"/>
  <c r="E169" i="57"/>
  <c r="D169" i="57"/>
  <c r="C169" i="57"/>
  <c r="B169" i="57"/>
  <c r="B168" i="57"/>
  <c r="P167" i="57"/>
  <c r="O167" i="57"/>
  <c r="N167" i="57"/>
  <c r="M167" i="57"/>
  <c r="L167" i="57"/>
  <c r="K167" i="57"/>
  <c r="J167" i="57"/>
  <c r="I167" i="57"/>
  <c r="H167" i="57"/>
  <c r="G167" i="57"/>
  <c r="F167" i="57"/>
  <c r="E167" i="57"/>
  <c r="D167" i="57"/>
  <c r="C167" i="57"/>
  <c r="B167" i="57"/>
  <c r="O166" i="57"/>
  <c r="N166" i="57"/>
  <c r="M166" i="57"/>
  <c r="L166" i="57"/>
  <c r="K166" i="57"/>
  <c r="J166" i="57"/>
  <c r="I166" i="57"/>
  <c r="H166" i="57"/>
  <c r="G166" i="57"/>
  <c r="F166" i="57"/>
  <c r="E166" i="57"/>
  <c r="D166" i="57"/>
  <c r="C166" i="57"/>
  <c r="B166" i="57"/>
  <c r="B165" i="57"/>
  <c r="B164" i="57"/>
  <c r="B163" i="57"/>
  <c r="B162" i="57"/>
  <c r="B158" i="57"/>
  <c r="B154" i="57"/>
  <c r="B152" i="57"/>
  <c r="B149" i="57"/>
  <c r="B145" i="57"/>
  <c r="B141" i="57"/>
  <c r="B137" i="57"/>
  <c r="B133" i="57"/>
  <c r="B129" i="57"/>
  <c r="B125" i="57"/>
  <c r="B121" i="57"/>
  <c r="B117" i="57"/>
  <c r="B113" i="57"/>
  <c r="B109" i="57"/>
  <c r="P106" i="57"/>
  <c r="O106" i="57"/>
  <c r="B106" i="57"/>
  <c r="P105" i="57"/>
  <c r="O105" i="57"/>
  <c r="N105" i="57"/>
  <c r="M105" i="57"/>
  <c r="L105" i="57"/>
  <c r="K105" i="57"/>
  <c r="J105" i="57"/>
  <c r="I105" i="57"/>
  <c r="H105" i="57"/>
  <c r="G105" i="57"/>
  <c r="F105" i="57"/>
  <c r="E105" i="57"/>
  <c r="D105" i="57"/>
  <c r="C105" i="57"/>
  <c r="B105" i="57"/>
  <c r="P104" i="57"/>
  <c r="O104" i="57"/>
  <c r="N104" i="57"/>
  <c r="M104" i="57"/>
  <c r="L104" i="57"/>
  <c r="K104" i="57"/>
  <c r="J104" i="57"/>
  <c r="I104" i="57"/>
  <c r="H104" i="57"/>
  <c r="G104" i="57"/>
  <c r="F104" i="57"/>
  <c r="E104" i="57"/>
  <c r="D104" i="57"/>
  <c r="C104" i="57"/>
  <c r="B104" i="57"/>
  <c r="P103" i="57"/>
  <c r="O103" i="57"/>
  <c r="N103" i="57"/>
  <c r="M103" i="57"/>
  <c r="L103" i="57"/>
  <c r="K103" i="57"/>
  <c r="J103" i="57"/>
  <c r="I103" i="57"/>
  <c r="H103" i="57"/>
  <c r="G103" i="57"/>
  <c r="F103" i="57"/>
  <c r="E103" i="57"/>
  <c r="D103" i="57"/>
  <c r="C103" i="57"/>
  <c r="B103" i="57"/>
  <c r="P102" i="57"/>
  <c r="O102" i="57"/>
  <c r="N102" i="57"/>
  <c r="M102" i="57"/>
  <c r="L102" i="57"/>
  <c r="K102" i="57"/>
  <c r="J102" i="57"/>
  <c r="I102" i="57"/>
  <c r="H102" i="57"/>
  <c r="G102" i="57"/>
  <c r="F102" i="57"/>
  <c r="E102" i="57"/>
  <c r="D102" i="57"/>
  <c r="C102" i="57"/>
  <c r="B102" i="57"/>
  <c r="P101" i="57"/>
  <c r="O101" i="57"/>
  <c r="N101" i="57"/>
  <c r="M101" i="57"/>
  <c r="L101" i="57"/>
  <c r="K101" i="57"/>
  <c r="J101" i="57"/>
  <c r="I101" i="57"/>
  <c r="H101" i="57"/>
  <c r="G101" i="57"/>
  <c r="F101" i="57"/>
  <c r="E101" i="57"/>
  <c r="D101" i="57"/>
  <c r="C101" i="57"/>
  <c r="B101" i="57"/>
  <c r="P100" i="57"/>
  <c r="O100" i="57"/>
  <c r="N100" i="57"/>
  <c r="M100" i="57"/>
  <c r="L100" i="57"/>
  <c r="K100" i="57"/>
  <c r="J100" i="57"/>
  <c r="I100" i="57"/>
  <c r="H100" i="57"/>
  <c r="G100" i="57"/>
  <c r="F100" i="57"/>
  <c r="E100" i="57"/>
  <c r="D100" i="57"/>
  <c r="C100" i="57"/>
  <c r="B100" i="57"/>
  <c r="P99" i="57"/>
  <c r="O99" i="57"/>
  <c r="N99" i="57"/>
  <c r="M99" i="57"/>
  <c r="L99" i="57"/>
  <c r="K99" i="57"/>
  <c r="J99" i="57"/>
  <c r="I99" i="57"/>
  <c r="H99" i="57"/>
  <c r="G99" i="57"/>
  <c r="F99" i="57"/>
  <c r="E99" i="57"/>
  <c r="D99" i="57"/>
  <c r="C99" i="57"/>
  <c r="B99" i="57"/>
  <c r="P98" i="57"/>
  <c r="O98" i="57"/>
  <c r="N98" i="57"/>
  <c r="M98" i="57"/>
  <c r="L98" i="57"/>
  <c r="K98" i="57"/>
  <c r="J98" i="57"/>
  <c r="I98" i="57"/>
  <c r="H98" i="57"/>
  <c r="G98" i="57"/>
  <c r="F98" i="57"/>
  <c r="E98" i="57"/>
  <c r="D98" i="57"/>
  <c r="C98" i="57"/>
  <c r="B98" i="57"/>
  <c r="P97" i="57"/>
  <c r="O97" i="57"/>
  <c r="N97" i="57"/>
  <c r="M97" i="57"/>
  <c r="L97" i="57"/>
  <c r="K97" i="57"/>
  <c r="J97" i="57"/>
  <c r="I97" i="57"/>
  <c r="H97" i="57"/>
  <c r="G97" i="57"/>
  <c r="F97" i="57"/>
  <c r="E97" i="57"/>
  <c r="D97" i="57"/>
  <c r="C97" i="57"/>
  <c r="B97" i="57"/>
  <c r="P96" i="57"/>
  <c r="O96" i="57"/>
  <c r="N96" i="57"/>
  <c r="M96" i="57"/>
  <c r="L96" i="57"/>
  <c r="K96" i="57"/>
  <c r="J96" i="57"/>
  <c r="I96" i="57"/>
  <c r="H96" i="57"/>
  <c r="G96" i="57"/>
  <c r="F96" i="57"/>
  <c r="E96" i="57"/>
  <c r="D96" i="57"/>
  <c r="C96" i="57"/>
  <c r="B96" i="57"/>
  <c r="P95" i="57"/>
  <c r="O95" i="57"/>
  <c r="N95" i="57"/>
  <c r="M95" i="57"/>
  <c r="L95" i="57"/>
  <c r="K95" i="57"/>
  <c r="J95" i="57"/>
  <c r="I95" i="57"/>
  <c r="H95" i="57"/>
  <c r="G95" i="57"/>
  <c r="F95" i="57"/>
  <c r="E95" i="57"/>
  <c r="D95" i="57"/>
  <c r="C95" i="57"/>
  <c r="B95" i="57"/>
  <c r="P94" i="57"/>
  <c r="O94" i="57"/>
  <c r="N94" i="57"/>
  <c r="M94" i="57"/>
  <c r="L94" i="57"/>
  <c r="K94" i="57"/>
  <c r="J94" i="57"/>
  <c r="I94" i="57"/>
  <c r="H94" i="57"/>
  <c r="G94" i="57"/>
  <c r="F94" i="57"/>
  <c r="E94" i="57"/>
  <c r="D94" i="57"/>
  <c r="C94" i="57"/>
  <c r="B94" i="57"/>
  <c r="B93" i="57"/>
  <c r="P70" i="57"/>
  <c r="B70" i="57"/>
  <c r="B65" i="57"/>
  <c r="P2" i="57"/>
  <c r="B2" i="57"/>
  <c r="BG88" i="12"/>
  <c r="BG87" i="12"/>
  <c r="BJ87" i="12"/>
  <c r="O87" i="56"/>
  <c r="BG86" i="12"/>
  <c r="BG85" i="12"/>
  <c r="BJ85" i="12"/>
  <c r="O85" i="56"/>
  <c r="BG84" i="12"/>
  <c r="BG83" i="12"/>
  <c r="BJ83" i="12"/>
  <c r="O83" i="56"/>
  <c r="BG82" i="12"/>
  <c r="BG81" i="12"/>
  <c r="BB88" i="12"/>
  <c r="BC88" i="12"/>
  <c r="H88" i="56"/>
  <c r="BD88" i="12"/>
  <c r="I88" i="56"/>
  <c r="BB87" i="12"/>
  <c r="BB86" i="12"/>
  <c r="BL86" i="12"/>
  <c r="Q86" i="56"/>
  <c r="BB85" i="12"/>
  <c r="BC85" i="12"/>
  <c r="H85" i="56"/>
  <c r="BB84" i="12"/>
  <c r="BC84" i="12"/>
  <c r="H84" i="56"/>
  <c r="BB83" i="12"/>
  <c r="BB82" i="12"/>
  <c r="BL82" i="12"/>
  <c r="Q82" i="56"/>
  <c r="BB81" i="12"/>
  <c r="BB59" i="12"/>
  <c r="BG59" i="12"/>
  <c r="BM59" i="12"/>
  <c r="BB57" i="12"/>
  <c r="BB56" i="12"/>
  <c r="BB55" i="12"/>
  <c r="BB54" i="12"/>
  <c r="BB53" i="12"/>
  <c r="BB52" i="12"/>
  <c r="BB51" i="12"/>
  <c r="BB50" i="12"/>
  <c r="BB49" i="12"/>
  <c r="BG58" i="12"/>
  <c r="BG57" i="12"/>
  <c r="BG56" i="12"/>
  <c r="BG55" i="12"/>
  <c r="BG54" i="12"/>
  <c r="BG53" i="12"/>
  <c r="BG52" i="12"/>
  <c r="BG51" i="12"/>
  <c r="BG50" i="12"/>
  <c r="BG49" i="12"/>
  <c r="BG47" i="12"/>
  <c r="BG46" i="12"/>
  <c r="BG45" i="12"/>
  <c r="BG44" i="12"/>
  <c r="BG43" i="12"/>
  <c r="BG42" i="12"/>
  <c r="BG41" i="12"/>
  <c r="BG40" i="12"/>
  <c r="BG39" i="12"/>
  <c r="BG38" i="12"/>
  <c r="BG37" i="12"/>
  <c r="BG36" i="12"/>
  <c r="BG35" i="12"/>
  <c r="BG34" i="12"/>
  <c r="BG33" i="12"/>
  <c r="BG32" i="12"/>
  <c r="BG31" i="12"/>
  <c r="BG30" i="12"/>
  <c r="BG29" i="12"/>
  <c r="BG28" i="12"/>
  <c r="BG27" i="12"/>
  <c r="BG26" i="12"/>
  <c r="BG25" i="12"/>
  <c r="BG24" i="12"/>
  <c r="BG23" i="12"/>
  <c r="BG22" i="12"/>
  <c r="BG21" i="12"/>
  <c r="BG20" i="12"/>
  <c r="BG19" i="12"/>
  <c r="BG18" i="12"/>
  <c r="BG17" i="12"/>
  <c r="BG16" i="12"/>
  <c r="BG15" i="12"/>
  <c r="BG14" i="12"/>
  <c r="BG13" i="12"/>
  <c r="BG12" i="12"/>
  <c r="BG11" i="12"/>
  <c r="BG10" i="12"/>
  <c r="BG9" i="12"/>
  <c r="BG8" i="12"/>
  <c r="BB8" i="12"/>
  <c r="BL8" i="12"/>
  <c r="Q8" i="56"/>
  <c r="BG7" i="12"/>
  <c r="BG6" i="12"/>
  <c r="BG5" i="12"/>
  <c r="BG4" i="12"/>
  <c r="BG3" i="12"/>
  <c r="BB47" i="12"/>
  <c r="BB46" i="12"/>
  <c r="BB45" i="12"/>
  <c r="BB44" i="12"/>
  <c r="BB43" i="12"/>
  <c r="BM43" i="12"/>
  <c r="R43" i="56"/>
  <c r="BB42" i="12"/>
  <c r="BB41" i="12"/>
  <c r="BB40" i="12"/>
  <c r="BL40" i="12"/>
  <c r="Q40" i="56"/>
  <c r="BB39" i="12"/>
  <c r="BM39" i="12"/>
  <c r="R39" i="56"/>
  <c r="BB38" i="12"/>
  <c r="BB37" i="12"/>
  <c r="BB36" i="12"/>
  <c r="BB35" i="12"/>
  <c r="BM35" i="12"/>
  <c r="BB34" i="12"/>
  <c r="BB33" i="12"/>
  <c r="BB32" i="12"/>
  <c r="BB31" i="12"/>
  <c r="BB30" i="12"/>
  <c r="BB29" i="12"/>
  <c r="BB28" i="12"/>
  <c r="BB27" i="12"/>
  <c r="BM27" i="12"/>
  <c r="BB26" i="12"/>
  <c r="BB25" i="12"/>
  <c r="BB24" i="12"/>
  <c r="BB23" i="12"/>
  <c r="BM23" i="12"/>
  <c r="R23" i="56"/>
  <c r="BB22" i="12"/>
  <c r="BB21" i="12"/>
  <c r="BB20" i="12"/>
  <c r="BB19" i="12"/>
  <c r="BM19" i="12"/>
  <c r="BB18" i="12"/>
  <c r="BB17" i="12"/>
  <c r="BB16" i="12"/>
  <c r="BB15" i="12"/>
  <c r="BB14" i="12"/>
  <c r="BB13" i="12"/>
  <c r="BB12" i="12"/>
  <c r="BB11" i="12"/>
  <c r="BB10" i="12"/>
  <c r="BB9" i="12"/>
  <c r="BB7" i="12"/>
  <c r="BM7" i="12"/>
  <c r="BB6" i="12"/>
  <c r="BB5" i="12"/>
  <c r="BB4" i="12"/>
  <c r="BB3" i="12"/>
  <c r="BM3" i="12"/>
  <c r="R3" i="56"/>
  <c r="R256" i="56"/>
  <c r="Q256" i="56"/>
  <c r="O256" i="56"/>
  <c r="N256" i="56"/>
  <c r="L256" i="56"/>
  <c r="J256" i="56"/>
  <c r="I256" i="56"/>
  <c r="H256" i="56"/>
  <c r="G256" i="56"/>
  <c r="E256" i="56"/>
  <c r="D256" i="56"/>
  <c r="R255" i="56"/>
  <c r="Q255" i="56"/>
  <c r="O255" i="56"/>
  <c r="N255" i="56"/>
  <c r="L255" i="56"/>
  <c r="J255" i="56"/>
  <c r="I255" i="56"/>
  <c r="H255" i="56"/>
  <c r="G255" i="56"/>
  <c r="E255" i="56"/>
  <c r="D255" i="56"/>
  <c r="R254" i="56"/>
  <c r="Q254" i="56"/>
  <c r="O254" i="56"/>
  <c r="N254" i="56"/>
  <c r="L254" i="56"/>
  <c r="J254" i="56"/>
  <c r="I254" i="56"/>
  <c r="H254" i="56"/>
  <c r="G254" i="56"/>
  <c r="E254" i="56"/>
  <c r="D254" i="56"/>
  <c r="R252" i="56"/>
  <c r="Q252" i="56"/>
  <c r="O252" i="56"/>
  <c r="N252" i="56"/>
  <c r="L252" i="56"/>
  <c r="J252" i="56"/>
  <c r="I252" i="56"/>
  <c r="H252" i="56"/>
  <c r="G252" i="56"/>
  <c r="E252" i="56"/>
  <c r="D252" i="56"/>
  <c r="R218" i="56"/>
  <c r="Q218" i="56"/>
  <c r="O218" i="56"/>
  <c r="N218" i="56"/>
  <c r="L218" i="56"/>
  <c r="J218" i="56"/>
  <c r="I218" i="56"/>
  <c r="H218" i="56"/>
  <c r="G218" i="56"/>
  <c r="E218" i="56"/>
  <c r="D218" i="56"/>
  <c r="R196" i="56"/>
  <c r="Q196" i="56"/>
  <c r="O196" i="56"/>
  <c r="N196" i="56"/>
  <c r="L196" i="56"/>
  <c r="J196" i="56"/>
  <c r="I196" i="56"/>
  <c r="H196" i="56"/>
  <c r="G196" i="56"/>
  <c r="E196" i="56"/>
  <c r="D196" i="56"/>
  <c r="C196" i="56"/>
  <c r="R195" i="56"/>
  <c r="Q195" i="56"/>
  <c r="O195" i="56"/>
  <c r="N195" i="56"/>
  <c r="L195" i="56"/>
  <c r="J195" i="56"/>
  <c r="I195" i="56"/>
  <c r="H195" i="56"/>
  <c r="G195" i="56"/>
  <c r="E195" i="56"/>
  <c r="D195" i="56"/>
  <c r="C195" i="56"/>
  <c r="R194" i="56"/>
  <c r="Q194" i="56"/>
  <c r="O194" i="56"/>
  <c r="N194" i="56"/>
  <c r="L194" i="56"/>
  <c r="J194" i="56"/>
  <c r="I194" i="56"/>
  <c r="H194" i="56"/>
  <c r="G194" i="56"/>
  <c r="E194" i="56"/>
  <c r="D194" i="56"/>
  <c r="C194" i="56"/>
  <c r="R193" i="56"/>
  <c r="Q193" i="56"/>
  <c r="O193" i="56"/>
  <c r="N193" i="56"/>
  <c r="L193" i="56"/>
  <c r="J193" i="56"/>
  <c r="I193" i="56"/>
  <c r="H193" i="56"/>
  <c r="G193" i="56"/>
  <c r="E193" i="56"/>
  <c r="D193" i="56"/>
  <c r="C193" i="56"/>
  <c r="R191" i="56"/>
  <c r="Q191" i="56"/>
  <c r="O191" i="56"/>
  <c r="N191" i="56"/>
  <c r="L191" i="56"/>
  <c r="J191" i="56"/>
  <c r="I191" i="56"/>
  <c r="H191" i="56"/>
  <c r="G191" i="56"/>
  <c r="E191" i="56"/>
  <c r="D191" i="56"/>
  <c r="C191" i="56"/>
  <c r="R190" i="56"/>
  <c r="Q190" i="56"/>
  <c r="O190" i="56"/>
  <c r="N190" i="56"/>
  <c r="L190" i="56"/>
  <c r="J190" i="56"/>
  <c r="I190" i="56"/>
  <c r="H190" i="56"/>
  <c r="G190" i="56"/>
  <c r="E190" i="56"/>
  <c r="D190" i="56"/>
  <c r="C190" i="56"/>
  <c r="R189" i="56"/>
  <c r="Q189" i="56"/>
  <c r="O189" i="56"/>
  <c r="N189" i="56"/>
  <c r="L189" i="56"/>
  <c r="J189" i="56"/>
  <c r="I189" i="56"/>
  <c r="H189" i="56"/>
  <c r="G189" i="56"/>
  <c r="E189" i="56"/>
  <c r="D189" i="56"/>
  <c r="C189" i="56"/>
  <c r="R188" i="56"/>
  <c r="Q188" i="56"/>
  <c r="O188" i="56"/>
  <c r="N188" i="56"/>
  <c r="L188" i="56"/>
  <c r="J188" i="56"/>
  <c r="I188" i="56"/>
  <c r="H188" i="56"/>
  <c r="G188" i="56"/>
  <c r="E188" i="56"/>
  <c r="D188" i="56"/>
  <c r="C188" i="56"/>
  <c r="R187" i="56"/>
  <c r="Q187" i="56"/>
  <c r="O187" i="56"/>
  <c r="N187" i="56"/>
  <c r="L187" i="56"/>
  <c r="J187" i="56"/>
  <c r="I187" i="56"/>
  <c r="H187" i="56"/>
  <c r="G187" i="56"/>
  <c r="E187" i="56"/>
  <c r="D187" i="56"/>
  <c r="C187" i="56"/>
  <c r="R186" i="56"/>
  <c r="Q186" i="56"/>
  <c r="O186" i="56"/>
  <c r="N186" i="56"/>
  <c r="L186" i="56"/>
  <c r="J186" i="56"/>
  <c r="I186" i="56"/>
  <c r="H186" i="56"/>
  <c r="G186" i="56"/>
  <c r="E186" i="56"/>
  <c r="D186" i="56"/>
  <c r="C186" i="56"/>
  <c r="R185" i="56"/>
  <c r="Q185" i="56"/>
  <c r="O185" i="56"/>
  <c r="N185" i="56"/>
  <c r="L185" i="56"/>
  <c r="J185" i="56"/>
  <c r="I185" i="56"/>
  <c r="H185" i="56"/>
  <c r="G185" i="56"/>
  <c r="E185" i="56"/>
  <c r="D185" i="56"/>
  <c r="C185" i="56"/>
  <c r="R184" i="56"/>
  <c r="Q184" i="56"/>
  <c r="O184" i="56"/>
  <c r="N184" i="56"/>
  <c r="L184" i="56"/>
  <c r="J184" i="56"/>
  <c r="I184" i="56"/>
  <c r="H184" i="56"/>
  <c r="G184" i="56"/>
  <c r="E184" i="56"/>
  <c r="D184" i="56"/>
  <c r="C184" i="56"/>
  <c r="R183" i="56"/>
  <c r="Q183" i="56"/>
  <c r="O183" i="56"/>
  <c r="N183" i="56"/>
  <c r="L183" i="56"/>
  <c r="J183" i="56"/>
  <c r="I183" i="56"/>
  <c r="H183" i="56"/>
  <c r="G183" i="56"/>
  <c r="E183" i="56"/>
  <c r="D183" i="56"/>
  <c r="C183" i="56"/>
  <c r="R182" i="56"/>
  <c r="Q182" i="56"/>
  <c r="O182" i="56"/>
  <c r="N182" i="56"/>
  <c r="L182" i="56"/>
  <c r="J182" i="56"/>
  <c r="I182" i="56"/>
  <c r="H182" i="56"/>
  <c r="G182" i="56"/>
  <c r="E182" i="56"/>
  <c r="D182" i="56"/>
  <c r="C182" i="56"/>
  <c r="R181" i="56"/>
  <c r="Q181" i="56"/>
  <c r="O181" i="56"/>
  <c r="N181" i="56"/>
  <c r="L181" i="56"/>
  <c r="J181" i="56"/>
  <c r="I181" i="56"/>
  <c r="H181" i="56"/>
  <c r="G181" i="56"/>
  <c r="E181" i="56"/>
  <c r="D181" i="56"/>
  <c r="C181" i="56"/>
  <c r="R180" i="56"/>
  <c r="Q180" i="56"/>
  <c r="O180" i="56"/>
  <c r="N180" i="56"/>
  <c r="L180" i="56"/>
  <c r="J180" i="56"/>
  <c r="I180" i="56"/>
  <c r="H180" i="56"/>
  <c r="G180" i="56"/>
  <c r="E180" i="56"/>
  <c r="D180" i="56"/>
  <c r="C180" i="56"/>
  <c r="R179" i="56"/>
  <c r="Q179" i="56"/>
  <c r="O179" i="56"/>
  <c r="N179" i="56"/>
  <c r="L179" i="56"/>
  <c r="J179" i="56"/>
  <c r="I179" i="56"/>
  <c r="H179" i="56"/>
  <c r="G179" i="56"/>
  <c r="E179" i="56"/>
  <c r="D179" i="56"/>
  <c r="C179" i="56"/>
  <c r="R178" i="56"/>
  <c r="Q178" i="56"/>
  <c r="O178" i="56"/>
  <c r="N178" i="56"/>
  <c r="L178" i="56"/>
  <c r="J178" i="56"/>
  <c r="I178" i="56"/>
  <c r="H178" i="56"/>
  <c r="G178" i="56"/>
  <c r="E178" i="56"/>
  <c r="D178" i="56"/>
  <c r="C178" i="56"/>
  <c r="R177" i="56"/>
  <c r="Q177" i="56"/>
  <c r="O177" i="56"/>
  <c r="N177" i="56"/>
  <c r="L177" i="56"/>
  <c r="J177" i="56"/>
  <c r="I177" i="56"/>
  <c r="H177" i="56"/>
  <c r="G177" i="56"/>
  <c r="E177" i="56"/>
  <c r="D177" i="56"/>
  <c r="C177" i="56"/>
  <c r="R176" i="56"/>
  <c r="Q176" i="56"/>
  <c r="O176" i="56"/>
  <c r="N176" i="56"/>
  <c r="L176" i="56"/>
  <c r="J176" i="56"/>
  <c r="I176" i="56"/>
  <c r="H176" i="56"/>
  <c r="G176" i="56"/>
  <c r="E176" i="56"/>
  <c r="D176" i="56"/>
  <c r="C176" i="56"/>
  <c r="R175" i="56"/>
  <c r="Q175" i="56"/>
  <c r="O175" i="56"/>
  <c r="N175" i="56"/>
  <c r="L175" i="56"/>
  <c r="J175" i="56"/>
  <c r="I175" i="56"/>
  <c r="H175" i="56"/>
  <c r="G175" i="56"/>
  <c r="E175" i="56"/>
  <c r="D175" i="56"/>
  <c r="C175" i="56"/>
  <c r="R174" i="56"/>
  <c r="Q174" i="56"/>
  <c r="O174" i="56"/>
  <c r="N174" i="56"/>
  <c r="L174" i="56"/>
  <c r="J174" i="56"/>
  <c r="I174" i="56"/>
  <c r="H174" i="56"/>
  <c r="G174" i="56"/>
  <c r="E174" i="56"/>
  <c r="D174" i="56"/>
  <c r="C174" i="56"/>
  <c r="R173" i="56"/>
  <c r="Q173" i="56"/>
  <c r="O173" i="56"/>
  <c r="N173" i="56"/>
  <c r="L173" i="56"/>
  <c r="J173" i="56"/>
  <c r="I173" i="56"/>
  <c r="H173" i="56"/>
  <c r="G173" i="56"/>
  <c r="E173" i="56"/>
  <c r="D173" i="56"/>
  <c r="C173" i="56"/>
  <c r="R172" i="56"/>
  <c r="Q172" i="56"/>
  <c r="O172" i="56"/>
  <c r="N172" i="56"/>
  <c r="L172" i="56"/>
  <c r="J172" i="56"/>
  <c r="I172" i="56"/>
  <c r="H172" i="56"/>
  <c r="G172" i="56"/>
  <c r="E172" i="56"/>
  <c r="D172" i="56"/>
  <c r="C172" i="56"/>
  <c r="R171" i="56"/>
  <c r="Q171" i="56"/>
  <c r="O171" i="56"/>
  <c r="N171" i="56"/>
  <c r="L171" i="56"/>
  <c r="J171" i="56"/>
  <c r="I171" i="56"/>
  <c r="H171" i="56"/>
  <c r="G171" i="56"/>
  <c r="E171" i="56"/>
  <c r="D171" i="56"/>
  <c r="C171" i="56"/>
  <c r="R170" i="56"/>
  <c r="Q170" i="56"/>
  <c r="O170" i="56"/>
  <c r="N170" i="56"/>
  <c r="L170" i="56"/>
  <c r="J170" i="56"/>
  <c r="I170" i="56"/>
  <c r="H170" i="56"/>
  <c r="G170" i="56"/>
  <c r="E170" i="56"/>
  <c r="D170" i="56"/>
  <c r="C170" i="56"/>
  <c r="R169" i="56"/>
  <c r="Q169" i="56"/>
  <c r="O169" i="56"/>
  <c r="N169" i="56"/>
  <c r="L169" i="56"/>
  <c r="J169" i="56"/>
  <c r="I169" i="56"/>
  <c r="H169" i="56"/>
  <c r="G169" i="56"/>
  <c r="E169" i="56"/>
  <c r="D169" i="56"/>
  <c r="C169" i="56"/>
  <c r="R168" i="56"/>
  <c r="Q168" i="56"/>
  <c r="O168" i="56"/>
  <c r="N168" i="56"/>
  <c r="L168" i="56"/>
  <c r="J168" i="56"/>
  <c r="I168" i="56"/>
  <c r="H168" i="56"/>
  <c r="G168" i="56"/>
  <c r="E168" i="56"/>
  <c r="D168" i="56"/>
  <c r="C168" i="56"/>
  <c r="R167" i="56"/>
  <c r="Q167" i="56"/>
  <c r="O167" i="56"/>
  <c r="N167" i="56"/>
  <c r="L167" i="56"/>
  <c r="J167" i="56"/>
  <c r="I167" i="56"/>
  <c r="H167" i="56"/>
  <c r="G167" i="56"/>
  <c r="E167" i="56"/>
  <c r="D167" i="56"/>
  <c r="C167" i="56"/>
  <c r="R166" i="56"/>
  <c r="Q166" i="56"/>
  <c r="O166" i="56"/>
  <c r="N166" i="56"/>
  <c r="L166" i="56"/>
  <c r="J166" i="56"/>
  <c r="I166" i="56"/>
  <c r="H166" i="56"/>
  <c r="G166" i="56"/>
  <c r="E166" i="56"/>
  <c r="D166" i="56"/>
  <c r="C166" i="56"/>
  <c r="R165" i="56"/>
  <c r="Q165" i="56"/>
  <c r="O165" i="56"/>
  <c r="N165" i="56"/>
  <c r="L165" i="56"/>
  <c r="J165" i="56"/>
  <c r="I165" i="56"/>
  <c r="H165" i="56"/>
  <c r="G165" i="56"/>
  <c r="E165" i="56"/>
  <c r="D165" i="56"/>
  <c r="C165" i="56"/>
  <c r="R164" i="56"/>
  <c r="Q164" i="56"/>
  <c r="O164" i="56"/>
  <c r="N164" i="56"/>
  <c r="L164" i="56"/>
  <c r="J164" i="56"/>
  <c r="I164" i="56"/>
  <c r="H164" i="56"/>
  <c r="G164" i="56"/>
  <c r="E164" i="56"/>
  <c r="D164" i="56"/>
  <c r="C164" i="56"/>
  <c r="R163" i="56"/>
  <c r="Q163" i="56"/>
  <c r="O163" i="56"/>
  <c r="N163" i="56"/>
  <c r="L163" i="56"/>
  <c r="J163" i="56"/>
  <c r="I163" i="56"/>
  <c r="H163" i="56"/>
  <c r="G163" i="56"/>
  <c r="E163" i="56"/>
  <c r="D163" i="56"/>
  <c r="C163" i="56"/>
  <c r="R162" i="56"/>
  <c r="Q162" i="56"/>
  <c r="O162" i="56"/>
  <c r="N162" i="56"/>
  <c r="L162" i="56"/>
  <c r="J162" i="56"/>
  <c r="I162" i="56"/>
  <c r="H162" i="56"/>
  <c r="G162" i="56"/>
  <c r="E162" i="56"/>
  <c r="D162" i="56"/>
  <c r="C162" i="56"/>
  <c r="R161" i="56"/>
  <c r="Q161" i="56"/>
  <c r="O161" i="56"/>
  <c r="N161" i="56"/>
  <c r="L161" i="56"/>
  <c r="J161" i="56"/>
  <c r="I161" i="56"/>
  <c r="H161" i="56"/>
  <c r="G161" i="56"/>
  <c r="E161" i="56"/>
  <c r="D161" i="56"/>
  <c r="C161" i="56"/>
  <c r="R160" i="56"/>
  <c r="Q160" i="56"/>
  <c r="O160" i="56"/>
  <c r="N160" i="56"/>
  <c r="L160" i="56"/>
  <c r="J160" i="56"/>
  <c r="I160" i="56"/>
  <c r="H160" i="56"/>
  <c r="G160" i="56"/>
  <c r="E160" i="56"/>
  <c r="D160" i="56"/>
  <c r="C160" i="56"/>
  <c r="R159" i="56"/>
  <c r="Q159" i="56"/>
  <c r="O159" i="56"/>
  <c r="N159" i="56"/>
  <c r="L159" i="56"/>
  <c r="J159" i="56"/>
  <c r="I159" i="56"/>
  <c r="H159" i="56"/>
  <c r="G159" i="56"/>
  <c r="E159" i="56"/>
  <c r="D159" i="56"/>
  <c r="C159" i="56"/>
  <c r="R158" i="56"/>
  <c r="Q158" i="56"/>
  <c r="O158" i="56"/>
  <c r="N158" i="56"/>
  <c r="L158" i="56"/>
  <c r="J158" i="56"/>
  <c r="I158" i="56"/>
  <c r="H158" i="56"/>
  <c r="G158" i="56"/>
  <c r="E158" i="56"/>
  <c r="D158" i="56"/>
  <c r="C158" i="56"/>
  <c r="R157" i="56"/>
  <c r="Q157" i="56"/>
  <c r="O157" i="56"/>
  <c r="N157" i="56"/>
  <c r="L157" i="56"/>
  <c r="J157" i="56"/>
  <c r="I157" i="56"/>
  <c r="H157" i="56"/>
  <c r="G157" i="56"/>
  <c r="E157" i="56"/>
  <c r="D157" i="56"/>
  <c r="C157" i="56"/>
  <c r="R156" i="56"/>
  <c r="Q156" i="56"/>
  <c r="O156" i="56"/>
  <c r="N156" i="56"/>
  <c r="L156" i="56"/>
  <c r="J156" i="56"/>
  <c r="I156" i="56"/>
  <c r="H156" i="56"/>
  <c r="G156" i="56"/>
  <c r="E156" i="56"/>
  <c r="D156" i="56"/>
  <c r="C156" i="56"/>
  <c r="R155" i="56"/>
  <c r="Q155" i="56"/>
  <c r="O155" i="56"/>
  <c r="N155" i="56"/>
  <c r="L155" i="56"/>
  <c r="J155" i="56"/>
  <c r="I155" i="56"/>
  <c r="H155" i="56"/>
  <c r="G155" i="56"/>
  <c r="E155" i="56"/>
  <c r="D155" i="56"/>
  <c r="C155" i="56"/>
  <c r="R154" i="56"/>
  <c r="Q154" i="56"/>
  <c r="O154" i="56"/>
  <c r="N154" i="56"/>
  <c r="L154" i="56"/>
  <c r="J154" i="56"/>
  <c r="I154" i="56"/>
  <c r="H154" i="56"/>
  <c r="G154" i="56"/>
  <c r="E154" i="56"/>
  <c r="D154" i="56"/>
  <c r="C154" i="56"/>
  <c r="R153" i="56"/>
  <c r="Q153" i="56"/>
  <c r="O153" i="56"/>
  <c r="N153" i="56"/>
  <c r="L153" i="56"/>
  <c r="J153" i="56"/>
  <c r="I153" i="56"/>
  <c r="H153" i="56"/>
  <c r="G153" i="56"/>
  <c r="E153" i="56"/>
  <c r="D153" i="56"/>
  <c r="C153" i="56"/>
  <c r="R152" i="56"/>
  <c r="Q152" i="56"/>
  <c r="O152" i="56"/>
  <c r="N152" i="56"/>
  <c r="L152" i="56"/>
  <c r="J152" i="56"/>
  <c r="I152" i="56"/>
  <c r="H152" i="56"/>
  <c r="G152" i="56"/>
  <c r="E152" i="56"/>
  <c r="D152" i="56"/>
  <c r="C152" i="56"/>
  <c r="R151" i="56"/>
  <c r="Q151" i="56"/>
  <c r="O151" i="56"/>
  <c r="N151" i="56"/>
  <c r="L151" i="56"/>
  <c r="J151" i="56"/>
  <c r="I151" i="56"/>
  <c r="H151" i="56"/>
  <c r="G151" i="56"/>
  <c r="E151" i="56"/>
  <c r="D151" i="56"/>
  <c r="C151" i="56"/>
  <c r="R150" i="56"/>
  <c r="Q150" i="56"/>
  <c r="O150" i="56"/>
  <c r="N150" i="56"/>
  <c r="L150" i="56"/>
  <c r="J150" i="56"/>
  <c r="I150" i="56"/>
  <c r="H150" i="56"/>
  <c r="G150" i="56"/>
  <c r="E150" i="56"/>
  <c r="D150" i="56"/>
  <c r="C150" i="56"/>
  <c r="R149" i="56"/>
  <c r="Q149" i="56"/>
  <c r="O149" i="56"/>
  <c r="N149" i="56"/>
  <c r="L149" i="56"/>
  <c r="J149" i="56"/>
  <c r="I149" i="56"/>
  <c r="H149" i="56"/>
  <c r="G149" i="56"/>
  <c r="E149" i="56"/>
  <c r="D149" i="56"/>
  <c r="C149" i="56"/>
  <c r="R148" i="56"/>
  <c r="Q148" i="56"/>
  <c r="O148" i="56"/>
  <c r="N148" i="56"/>
  <c r="L148" i="56"/>
  <c r="J148" i="56"/>
  <c r="I148" i="56"/>
  <c r="H148" i="56"/>
  <c r="G148" i="56"/>
  <c r="E148" i="56"/>
  <c r="D148" i="56"/>
  <c r="C148" i="56"/>
  <c r="R147" i="56"/>
  <c r="Q147" i="56"/>
  <c r="O147" i="56"/>
  <c r="N147" i="56"/>
  <c r="L147" i="56"/>
  <c r="J147" i="56"/>
  <c r="I147" i="56"/>
  <c r="H147" i="56"/>
  <c r="G147" i="56"/>
  <c r="E147" i="56"/>
  <c r="D147" i="56"/>
  <c r="C147" i="56"/>
  <c r="R146" i="56"/>
  <c r="Q146" i="56"/>
  <c r="O146" i="56"/>
  <c r="N146" i="56"/>
  <c r="L146" i="56"/>
  <c r="J146" i="56"/>
  <c r="I146" i="56"/>
  <c r="H146" i="56"/>
  <c r="G146" i="56"/>
  <c r="E146" i="56"/>
  <c r="D146" i="56"/>
  <c r="C146" i="56"/>
  <c r="R145" i="56"/>
  <c r="Q145" i="56"/>
  <c r="O145" i="56"/>
  <c r="N145" i="56"/>
  <c r="L145" i="56"/>
  <c r="J145" i="56"/>
  <c r="I145" i="56"/>
  <c r="H145" i="56"/>
  <c r="G145" i="56"/>
  <c r="E145" i="56"/>
  <c r="D145" i="56"/>
  <c r="C145" i="56"/>
  <c r="R144" i="56"/>
  <c r="Q144" i="56"/>
  <c r="O144" i="56"/>
  <c r="N144" i="56"/>
  <c r="L144" i="56"/>
  <c r="J144" i="56"/>
  <c r="I144" i="56"/>
  <c r="H144" i="56"/>
  <c r="G144" i="56"/>
  <c r="E144" i="56"/>
  <c r="D144" i="56"/>
  <c r="C144" i="56"/>
  <c r="R143" i="56"/>
  <c r="Q143" i="56"/>
  <c r="O143" i="56"/>
  <c r="N143" i="56"/>
  <c r="L143" i="56"/>
  <c r="J143" i="56"/>
  <c r="I143" i="56"/>
  <c r="H143" i="56"/>
  <c r="G143" i="56"/>
  <c r="E143" i="56"/>
  <c r="D143" i="56"/>
  <c r="C143" i="56"/>
  <c r="R142" i="56"/>
  <c r="Q142" i="56"/>
  <c r="O142" i="56"/>
  <c r="N142" i="56"/>
  <c r="L142" i="56"/>
  <c r="J142" i="56"/>
  <c r="I142" i="56"/>
  <c r="H142" i="56"/>
  <c r="G142" i="56"/>
  <c r="E142" i="56"/>
  <c r="D142" i="56"/>
  <c r="C142" i="56"/>
  <c r="R141" i="56"/>
  <c r="Q141" i="56"/>
  <c r="O141" i="56"/>
  <c r="N141" i="56"/>
  <c r="L141" i="56"/>
  <c r="J141" i="56"/>
  <c r="I141" i="56"/>
  <c r="H141" i="56"/>
  <c r="G141" i="56"/>
  <c r="E141" i="56"/>
  <c r="D141" i="56"/>
  <c r="C141" i="56"/>
  <c r="R140" i="56"/>
  <c r="Q140" i="56"/>
  <c r="O140" i="56"/>
  <c r="N140" i="56"/>
  <c r="L140" i="56"/>
  <c r="J140" i="56"/>
  <c r="I140" i="56"/>
  <c r="H140" i="56"/>
  <c r="G140" i="56"/>
  <c r="E140" i="56"/>
  <c r="D140" i="56"/>
  <c r="C140" i="56"/>
  <c r="R139" i="56"/>
  <c r="Q139" i="56"/>
  <c r="O139" i="56"/>
  <c r="N139" i="56"/>
  <c r="L139" i="56"/>
  <c r="J139" i="56"/>
  <c r="I139" i="56"/>
  <c r="H139" i="56"/>
  <c r="G139" i="56"/>
  <c r="E139" i="56"/>
  <c r="D139" i="56"/>
  <c r="C139" i="56"/>
  <c r="R138" i="56"/>
  <c r="Q138" i="56"/>
  <c r="O138" i="56"/>
  <c r="N138" i="56"/>
  <c r="L138" i="56"/>
  <c r="J138" i="56"/>
  <c r="I138" i="56"/>
  <c r="H138" i="56"/>
  <c r="G138" i="56"/>
  <c r="E138" i="56"/>
  <c r="D138" i="56"/>
  <c r="C138" i="56"/>
  <c r="R137" i="56"/>
  <c r="Q137" i="56"/>
  <c r="O137" i="56"/>
  <c r="N137" i="56"/>
  <c r="L137" i="56"/>
  <c r="J137" i="56"/>
  <c r="I137" i="56"/>
  <c r="H137" i="56"/>
  <c r="G137" i="56"/>
  <c r="E137" i="56"/>
  <c r="D137" i="56"/>
  <c r="C137" i="56"/>
  <c r="R136" i="56"/>
  <c r="Q136" i="56"/>
  <c r="O136" i="56"/>
  <c r="N136" i="56"/>
  <c r="L136" i="56"/>
  <c r="J136" i="56"/>
  <c r="I136" i="56"/>
  <c r="H136" i="56"/>
  <c r="G136" i="56"/>
  <c r="E136" i="56"/>
  <c r="D136" i="56"/>
  <c r="C136" i="56"/>
  <c r="R135" i="56"/>
  <c r="Q135" i="56"/>
  <c r="O135" i="56"/>
  <c r="N135" i="56"/>
  <c r="L135" i="56"/>
  <c r="J135" i="56"/>
  <c r="I135" i="56"/>
  <c r="H135" i="56"/>
  <c r="G135" i="56"/>
  <c r="E135" i="56"/>
  <c r="D135" i="56"/>
  <c r="C135" i="56"/>
  <c r="R134" i="56"/>
  <c r="Q134" i="56"/>
  <c r="O134" i="56"/>
  <c r="N134" i="56"/>
  <c r="L134" i="56"/>
  <c r="J134" i="56"/>
  <c r="I134" i="56"/>
  <c r="H134" i="56"/>
  <c r="G134" i="56"/>
  <c r="E134" i="56"/>
  <c r="D134" i="56"/>
  <c r="C134" i="56"/>
  <c r="R133" i="56"/>
  <c r="Q133" i="56"/>
  <c r="O133" i="56"/>
  <c r="N133" i="56"/>
  <c r="L133" i="56"/>
  <c r="J133" i="56"/>
  <c r="I133" i="56"/>
  <c r="H133" i="56"/>
  <c r="G133" i="56"/>
  <c r="E133" i="56"/>
  <c r="D133" i="56"/>
  <c r="C133" i="56"/>
  <c r="R132" i="56"/>
  <c r="Q132" i="56"/>
  <c r="O132" i="56"/>
  <c r="N132" i="56"/>
  <c r="L132" i="56"/>
  <c r="J132" i="56"/>
  <c r="I132" i="56"/>
  <c r="H132" i="56"/>
  <c r="G132" i="56"/>
  <c r="E132" i="56"/>
  <c r="D132" i="56"/>
  <c r="C132" i="56"/>
  <c r="R131" i="56"/>
  <c r="Q131" i="56"/>
  <c r="O131" i="56"/>
  <c r="N131" i="56"/>
  <c r="L131" i="56"/>
  <c r="J131" i="56"/>
  <c r="I131" i="56"/>
  <c r="H131" i="56"/>
  <c r="G131" i="56"/>
  <c r="E131" i="56"/>
  <c r="D131" i="56"/>
  <c r="C131" i="56"/>
  <c r="R130" i="56"/>
  <c r="Q130" i="56"/>
  <c r="O130" i="56"/>
  <c r="N130" i="56"/>
  <c r="L130" i="56"/>
  <c r="J130" i="56"/>
  <c r="I130" i="56"/>
  <c r="H130" i="56"/>
  <c r="G130" i="56"/>
  <c r="E130" i="56"/>
  <c r="D130" i="56"/>
  <c r="C130" i="56"/>
  <c r="R129" i="56"/>
  <c r="Q129" i="56"/>
  <c r="O129" i="56"/>
  <c r="N129" i="56"/>
  <c r="L129" i="56"/>
  <c r="J129" i="56"/>
  <c r="I129" i="56"/>
  <c r="H129" i="56"/>
  <c r="G129" i="56"/>
  <c r="E129" i="56"/>
  <c r="D129" i="56"/>
  <c r="C129" i="56"/>
  <c r="R128" i="56"/>
  <c r="Q128" i="56"/>
  <c r="O128" i="56"/>
  <c r="N128" i="56"/>
  <c r="L128" i="56"/>
  <c r="J128" i="56"/>
  <c r="I128" i="56"/>
  <c r="H128" i="56"/>
  <c r="G128" i="56"/>
  <c r="E128" i="56"/>
  <c r="D128" i="56"/>
  <c r="C128" i="56"/>
  <c r="R127" i="56"/>
  <c r="Q127" i="56"/>
  <c r="O127" i="56"/>
  <c r="N127" i="56"/>
  <c r="L127" i="56"/>
  <c r="J127" i="56"/>
  <c r="I127" i="56"/>
  <c r="H127" i="56"/>
  <c r="G127" i="56"/>
  <c r="E127" i="56"/>
  <c r="D127" i="56"/>
  <c r="C127" i="56"/>
  <c r="R126" i="56"/>
  <c r="Q126" i="56"/>
  <c r="O126" i="56"/>
  <c r="N126" i="56"/>
  <c r="L126" i="56"/>
  <c r="J126" i="56"/>
  <c r="I126" i="56"/>
  <c r="H126" i="56"/>
  <c r="G126" i="56"/>
  <c r="E126" i="56"/>
  <c r="D126" i="56"/>
  <c r="C126" i="56"/>
  <c r="R125" i="56"/>
  <c r="Q125" i="56"/>
  <c r="O125" i="56"/>
  <c r="N125" i="56"/>
  <c r="L125" i="56"/>
  <c r="J125" i="56"/>
  <c r="I125" i="56"/>
  <c r="H125" i="56"/>
  <c r="G125" i="56"/>
  <c r="E125" i="56"/>
  <c r="D125" i="56"/>
  <c r="C125" i="56"/>
  <c r="R124" i="56"/>
  <c r="Q124" i="56"/>
  <c r="O124" i="56"/>
  <c r="N124" i="56"/>
  <c r="L124" i="56"/>
  <c r="J124" i="56"/>
  <c r="I124" i="56"/>
  <c r="H124" i="56"/>
  <c r="G124" i="56"/>
  <c r="E124" i="56"/>
  <c r="D124" i="56"/>
  <c r="C124" i="56"/>
  <c r="R123" i="56"/>
  <c r="Q123" i="56"/>
  <c r="O123" i="56"/>
  <c r="N123" i="56"/>
  <c r="L123" i="56"/>
  <c r="J123" i="56"/>
  <c r="I123" i="56"/>
  <c r="H123" i="56"/>
  <c r="G123" i="56"/>
  <c r="E123" i="56"/>
  <c r="D123" i="56"/>
  <c r="C123" i="56"/>
  <c r="R122" i="56"/>
  <c r="Q122" i="56"/>
  <c r="O122" i="56"/>
  <c r="N122" i="56"/>
  <c r="L122" i="56"/>
  <c r="J122" i="56"/>
  <c r="I122" i="56"/>
  <c r="H122" i="56"/>
  <c r="G122" i="56"/>
  <c r="E122" i="56"/>
  <c r="D122" i="56"/>
  <c r="C122" i="56"/>
  <c r="R121" i="56"/>
  <c r="Q121" i="56"/>
  <c r="O121" i="56"/>
  <c r="N121" i="56"/>
  <c r="L121" i="56"/>
  <c r="J121" i="56"/>
  <c r="I121" i="56"/>
  <c r="H121" i="56"/>
  <c r="G121" i="56"/>
  <c r="E121" i="56"/>
  <c r="D121" i="56"/>
  <c r="C121" i="56"/>
  <c r="R120" i="56"/>
  <c r="Q120" i="56"/>
  <c r="O120" i="56"/>
  <c r="N120" i="56"/>
  <c r="L120" i="56"/>
  <c r="J120" i="56"/>
  <c r="I120" i="56"/>
  <c r="H120" i="56"/>
  <c r="G120" i="56"/>
  <c r="E120" i="56"/>
  <c r="D120" i="56"/>
  <c r="C120" i="56"/>
  <c r="R119" i="56"/>
  <c r="Q119" i="56"/>
  <c r="O119" i="56"/>
  <c r="N119" i="56"/>
  <c r="L119" i="56"/>
  <c r="J119" i="56"/>
  <c r="I119" i="56"/>
  <c r="H119" i="56"/>
  <c r="G119" i="56"/>
  <c r="E119" i="56"/>
  <c r="D119" i="56"/>
  <c r="C119" i="56"/>
  <c r="R118" i="56"/>
  <c r="Q118" i="56"/>
  <c r="O118" i="56"/>
  <c r="N118" i="56"/>
  <c r="L118" i="56"/>
  <c r="J118" i="56"/>
  <c r="I118" i="56"/>
  <c r="H118" i="56"/>
  <c r="G118" i="56"/>
  <c r="E118" i="56"/>
  <c r="D118" i="56"/>
  <c r="C118" i="56"/>
  <c r="R117" i="56"/>
  <c r="Q117" i="56"/>
  <c r="O117" i="56"/>
  <c r="N117" i="56"/>
  <c r="L117" i="56"/>
  <c r="J117" i="56"/>
  <c r="I117" i="56"/>
  <c r="H117" i="56"/>
  <c r="G117" i="56"/>
  <c r="E117" i="56"/>
  <c r="D117" i="56"/>
  <c r="C117" i="56"/>
  <c r="R116" i="56"/>
  <c r="Q116" i="56"/>
  <c r="O116" i="56"/>
  <c r="N116" i="56"/>
  <c r="L116" i="56"/>
  <c r="J116" i="56"/>
  <c r="I116" i="56"/>
  <c r="H116" i="56"/>
  <c r="G116" i="56"/>
  <c r="E116" i="56"/>
  <c r="D116" i="56"/>
  <c r="C116" i="56"/>
  <c r="R115" i="56"/>
  <c r="Q115" i="56"/>
  <c r="O115" i="56"/>
  <c r="N115" i="56"/>
  <c r="L115" i="56"/>
  <c r="J115" i="56"/>
  <c r="I115" i="56"/>
  <c r="H115" i="56"/>
  <c r="G115" i="56"/>
  <c r="E115" i="56"/>
  <c r="D115" i="56"/>
  <c r="C115" i="56"/>
  <c r="R114" i="56"/>
  <c r="Q114" i="56"/>
  <c r="O114" i="56"/>
  <c r="N114" i="56"/>
  <c r="L114" i="56"/>
  <c r="J114" i="56"/>
  <c r="I114" i="56"/>
  <c r="H114" i="56"/>
  <c r="G114" i="56"/>
  <c r="E114" i="56"/>
  <c r="D114" i="56"/>
  <c r="C114" i="56"/>
  <c r="R113" i="56"/>
  <c r="Q113" i="56"/>
  <c r="O113" i="56"/>
  <c r="N113" i="56"/>
  <c r="L113" i="56"/>
  <c r="J113" i="56"/>
  <c r="I113" i="56"/>
  <c r="H113" i="56"/>
  <c r="G113" i="56"/>
  <c r="E113" i="56"/>
  <c r="D113" i="56"/>
  <c r="C113" i="56"/>
  <c r="R112" i="56"/>
  <c r="Q112" i="56"/>
  <c r="O112" i="56"/>
  <c r="N112" i="56"/>
  <c r="L112" i="56"/>
  <c r="J112" i="56"/>
  <c r="I112" i="56"/>
  <c r="H112" i="56"/>
  <c r="G112" i="56"/>
  <c r="E112" i="56"/>
  <c r="D112" i="56"/>
  <c r="C112" i="56"/>
  <c r="R111" i="56"/>
  <c r="Q111" i="56"/>
  <c r="O111" i="56"/>
  <c r="N111" i="56"/>
  <c r="L111" i="56"/>
  <c r="J111" i="56"/>
  <c r="I111" i="56"/>
  <c r="H111" i="56"/>
  <c r="G111" i="56"/>
  <c r="E111" i="56"/>
  <c r="D111" i="56"/>
  <c r="C111" i="56"/>
  <c r="R110" i="56"/>
  <c r="Q110" i="56"/>
  <c r="O110" i="56"/>
  <c r="N110" i="56"/>
  <c r="L110" i="56"/>
  <c r="J110" i="56"/>
  <c r="I110" i="56"/>
  <c r="H110" i="56"/>
  <c r="G110" i="56"/>
  <c r="E110" i="56"/>
  <c r="D110" i="56"/>
  <c r="C110" i="56"/>
  <c r="R109" i="56"/>
  <c r="Q109" i="56"/>
  <c r="O109" i="56"/>
  <c r="N109" i="56"/>
  <c r="L109" i="56"/>
  <c r="J109" i="56"/>
  <c r="I109" i="56"/>
  <c r="H109" i="56"/>
  <c r="G109" i="56"/>
  <c r="E109" i="56"/>
  <c r="D109" i="56"/>
  <c r="C109" i="56"/>
  <c r="R108" i="56"/>
  <c r="Q108" i="56"/>
  <c r="O108" i="56"/>
  <c r="N108" i="56"/>
  <c r="L108" i="56"/>
  <c r="J108" i="56"/>
  <c r="I108" i="56"/>
  <c r="H108" i="56"/>
  <c r="G108" i="56"/>
  <c r="E108" i="56"/>
  <c r="D108" i="56"/>
  <c r="C108" i="56"/>
  <c r="R107" i="56"/>
  <c r="Q107" i="56"/>
  <c r="O107" i="56"/>
  <c r="N107" i="56"/>
  <c r="L107" i="56"/>
  <c r="J107" i="56"/>
  <c r="I107" i="56"/>
  <c r="H107" i="56"/>
  <c r="G107" i="56"/>
  <c r="E107" i="56"/>
  <c r="D107" i="56"/>
  <c r="C107" i="56"/>
  <c r="R106" i="56"/>
  <c r="Q106" i="56"/>
  <c r="O106" i="56"/>
  <c r="N106" i="56"/>
  <c r="L106" i="56"/>
  <c r="J106" i="56"/>
  <c r="I106" i="56"/>
  <c r="H106" i="56"/>
  <c r="G106" i="56"/>
  <c r="E106" i="56"/>
  <c r="D106" i="56"/>
  <c r="C106" i="56"/>
  <c r="R105" i="56"/>
  <c r="Q105" i="56"/>
  <c r="O105" i="56"/>
  <c r="N105" i="56"/>
  <c r="L105" i="56"/>
  <c r="J105" i="56"/>
  <c r="I105" i="56"/>
  <c r="H105" i="56"/>
  <c r="G105" i="56"/>
  <c r="E105" i="56"/>
  <c r="D105" i="56"/>
  <c r="C105" i="56"/>
  <c r="R104" i="56"/>
  <c r="Q104" i="56"/>
  <c r="O104" i="56"/>
  <c r="N104" i="56"/>
  <c r="L104" i="56"/>
  <c r="J104" i="56"/>
  <c r="I104" i="56"/>
  <c r="H104" i="56"/>
  <c r="G104" i="56"/>
  <c r="E104" i="56"/>
  <c r="D104" i="56"/>
  <c r="C104" i="56"/>
  <c r="R103" i="56"/>
  <c r="Q103" i="56"/>
  <c r="O103" i="56"/>
  <c r="N103" i="56"/>
  <c r="L103" i="56"/>
  <c r="J103" i="56"/>
  <c r="I103" i="56"/>
  <c r="H103" i="56"/>
  <c r="G103" i="56"/>
  <c r="E103" i="56"/>
  <c r="D103" i="56"/>
  <c r="C103" i="56"/>
  <c r="R102" i="56"/>
  <c r="Q102" i="56"/>
  <c r="O102" i="56"/>
  <c r="N102" i="56"/>
  <c r="L102" i="56"/>
  <c r="J102" i="56"/>
  <c r="I102" i="56"/>
  <c r="H102" i="56"/>
  <c r="G102" i="56"/>
  <c r="E102" i="56"/>
  <c r="D102" i="56"/>
  <c r="C102" i="56"/>
  <c r="R101" i="56"/>
  <c r="Q101" i="56"/>
  <c r="O101" i="56"/>
  <c r="N101" i="56"/>
  <c r="L101" i="56"/>
  <c r="J101" i="56"/>
  <c r="I101" i="56"/>
  <c r="H101" i="56"/>
  <c r="G101" i="56"/>
  <c r="E101" i="56"/>
  <c r="D101" i="56"/>
  <c r="C101" i="56"/>
  <c r="R100" i="56"/>
  <c r="Q100" i="56"/>
  <c r="O100" i="56"/>
  <c r="N100" i="56"/>
  <c r="L100" i="56"/>
  <c r="J100" i="56"/>
  <c r="I100" i="56"/>
  <c r="H100" i="56"/>
  <c r="G100" i="56"/>
  <c r="E100" i="56"/>
  <c r="D100" i="56"/>
  <c r="C100" i="56"/>
  <c r="R99" i="56"/>
  <c r="Q99" i="56"/>
  <c r="O99" i="56"/>
  <c r="N99" i="56"/>
  <c r="L99" i="56"/>
  <c r="J99" i="56"/>
  <c r="I99" i="56"/>
  <c r="H99" i="56"/>
  <c r="G99" i="56"/>
  <c r="E99" i="56"/>
  <c r="D99" i="56"/>
  <c r="C99" i="56"/>
  <c r="R98" i="56"/>
  <c r="Q98" i="56"/>
  <c r="O98" i="56"/>
  <c r="N98" i="56"/>
  <c r="L98" i="56"/>
  <c r="J98" i="56"/>
  <c r="I98" i="56"/>
  <c r="H98" i="56"/>
  <c r="G98" i="56"/>
  <c r="E98" i="56"/>
  <c r="D98" i="56"/>
  <c r="C98" i="56"/>
  <c r="R97" i="56"/>
  <c r="Q97" i="56"/>
  <c r="O97" i="56"/>
  <c r="N97" i="56"/>
  <c r="L97" i="56"/>
  <c r="J97" i="56"/>
  <c r="I97" i="56"/>
  <c r="H97" i="56"/>
  <c r="G97" i="56"/>
  <c r="E97" i="56"/>
  <c r="D97" i="56"/>
  <c r="C97" i="56"/>
  <c r="R96" i="56"/>
  <c r="Q96" i="56"/>
  <c r="O96" i="56"/>
  <c r="N96" i="56"/>
  <c r="L96" i="56"/>
  <c r="J96" i="56"/>
  <c r="I96" i="56"/>
  <c r="H96" i="56"/>
  <c r="G96" i="56"/>
  <c r="E96" i="56"/>
  <c r="D96" i="56"/>
  <c r="C96" i="56"/>
  <c r="R95" i="56"/>
  <c r="Q95" i="56"/>
  <c r="O95" i="56"/>
  <c r="N95" i="56"/>
  <c r="L95" i="56"/>
  <c r="J95" i="56"/>
  <c r="I95" i="56"/>
  <c r="H95" i="56"/>
  <c r="G95" i="56"/>
  <c r="E95" i="56"/>
  <c r="D95" i="56"/>
  <c r="C95" i="56"/>
  <c r="R94" i="56"/>
  <c r="Q94" i="56"/>
  <c r="O94" i="56"/>
  <c r="N94" i="56"/>
  <c r="L94" i="56"/>
  <c r="J94" i="56"/>
  <c r="I94" i="56"/>
  <c r="H94" i="56"/>
  <c r="G94" i="56"/>
  <c r="E94" i="56"/>
  <c r="D94" i="56"/>
  <c r="C94" i="56"/>
  <c r="R93" i="56"/>
  <c r="Q93" i="56"/>
  <c r="O93" i="56"/>
  <c r="N93" i="56"/>
  <c r="L93" i="56"/>
  <c r="J93" i="56"/>
  <c r="I93" i="56"/>
  <c r="H93" i="56"/>
  <c r="G93" i="56"/>
  <c r="E93" i="56"/>
  <c r="D93" i="56"/>
  <c r="C93" i="56"/>
  <c r="R70" i="56"/>
  <c r="Q70" i="56"/>
  <c r="O70" i="56"/>
  <c r="N70" i="56"/>
  <c r="L70" i="56"/>
  <c r="J70" i="56"/>
  <c r="I70" i="56"/>
  <c r="H70" i="56"/>
  <c r="G70" i="56"/>
  <c r="E70" i="56"/>
  <c r="D70" i="56"/>
  <c r="C70" i="56"/>
  <c r="R65" i="56"/>
  <c r="Q65" i="56"/>
  <c r="O65" i="56"/>
  <c r="N65" i="56"/>
  <c r="L65" i="56"/>
  <c r="J65" i="56"/>
  <c r="I65" i="56"/>
  <c r="H65" i="56"/>
  <c r="G65" i="56"/>
  <c r="E65" i="56"/>
  <c r="D65" i="56"/>
  <c r="C65" i="56"/>
  <c r="D2" i="56"/>
  <c r="C2" i="56"/>
  <c r="BJ86" i="12"/>
  <c r="O86" i="56"/>
  <c r="BJ81" i="12"/>
  <c r="O81" i="56"/>
  <c r="BE88" i="12"/>
  <c r="J88" i="56"/>
  <c r="BE87" i="12"/>
  <c r="J87" i="56"/>
  <c r="BD86" i="12"/>
  <c r="I86" i="56"/>
  <c r="BD84" i="12"/>
  <c r="I84" i="56"/>
  <c r="BE83" i="12"/>
  <c r="J83" i="56"/>
  <c r="BJ59" i="12"/>
  <c r="AX270" i="12"/>
  <c r="AX263" i="12"/>
  <c r="AX256" i="12"/>
  <c r="C256" i="56"/>
  <c r="AX255" i="12"/>
  <c r="C255" i="56"/>
  <c r="AX254" i="12"/>
  <c r="C254" i="56"/>
  <c r="AX253" i="12"/>
  <c r="AX252" i="12"/>
  <c r="C252" i="56"/>
  <c r="AX238" i="12"/>
  <c r="AX232" i="12"/>
  <c r="AX225" i="12"/>
  <c r="AX218" i="12"/>
  <c r="C218" i="56"/>
  <c r="AX217" i="12"/>
  <c r="AX203" i="12"/>
  <c r="AX64" i="12"/>
  <c r="C64" i="56"/>
  <c r="AX61" i="12"/>
  <c r="C61" i="56"/>
  <c r="AH270" i="12"/>
  <c r="AH263" i="12"/>
  <c r="AH256" i="12"/>
  <c r="C256" i="58"/>
  <c r="AH255" i="12"/>
  <c r="C255" i="58"/>
  <c r="AH254" i="12"/>
  <c r="C254" i="58"/>
  <c r="AH253" i="12"/>
  <c r="AH252" i="12"/>
  <c r="C252" i="58"/>
  <c r="AH238" i="12"/>
  <c r="AH232" i="12"/>
  <c r="AH225" i="12"/>
  <c r="AH218" i="12"/>
  <c r="C218" i="58"/>
  <c r="AH217" i="12"/>
  <c r="AH203" i="12"/>
  <c r="H10" i="39"/>
  <c r="B203" i="12"/>
  <c r="L4" i="38"/>
  <c r="S165" i="12"/>
  <c r="K3" i="38"/>
  <c r="C60" i="12"/>
  <c r="L4" i="54"/>
  <c r="AD165" i="12"/>
  <c r="K4" i="54"/>
  <c r="L85" i="54"/>
  <c r="L172" i="54"/>
  <c r="L259" i="54"/>
  <c r="L4" i="53"/>
  <c r="AC165" i="12"/>
  <c r="M165" i="57"/>
  <c r="K4" i="53"/>
  <c r="L4" i="52"/>
  <c r="AB165" i="12"/>
  <c r="L165" i="57"/>
  <c r="K4" i="52"/>
  <c r="K178" i="52"/>
  <c r="L4" i="46"/>
  <c r="AA165" i="12"/>
  <c r="K4" i="46"/>
  <c r="K91" i="46"/>
  <c r="L4" i="51"/>
  <c r="L91" i="51"/>
  <c r="K4" i="51"/>
  <c r="K178" i="51"/>
  <c r="L4" i="50"/>
  <c r="Y165" i="12"/>
  <c r="I165" i="57"/>
  <c r="K4" i="50"/>
  <c r="L4" i="49"/>
  <c r="X165" i="12"/>
  <c r="H165" i="57"/>
  <c r="K4" i="49"/>
  <c r="K178" i="49"/>
  <c r="L4" i="48"/>
  <c r="W165" i="12"/>
  <c r="K4" i="48"/>
  <c r="L4" i="47"/>
  <c r="V165" i="12"/>
  <c r="F165" i="57"/>
  <c r="K4" i="47"/>
  <c r="K178" i="47"/>
  <c r="L4" i="45"/>
  <c r="U165" i="12"/>
  <c r="K4" i="45"/>
  <c r="L4" i="44"/>
  <c r="T165" i="12"/>
  <c r="K4" i="44"/>
  <c r="K91" i="44"/>
  <c r="G4" i="39"/>
  <c r="H42" i="39"/>
  <c r="B233" i="12"/>
  <c r="H48" i="39"/>
  <c r="B239" i="12"/>
  <c r="H54" i="39"/>
  <c r="B247" i="12"/>
  <c r="H60" i="39"/>
  <c r="B257" i="12"/>
  <c r="H67" i="39"/>
  <c r="B264" i="12"/>
  <c r="H74" i="39"/>
  <c r="B271" i="12"/>
  <c r="G74" i="39"/>
  <c r="G67" i="39"/>
  <c r="H4" i="39"/>
  <c r="H11" i="39"/>
  <c r="B204" i="12"/>
  <c r="H18" i="39"/>
  <c r="B211" i="12"/>
  <c r="H25" i="39"/>
  <c r="R219" i="12"/>
  <c r="H35" i="39"/>
  <c r="B226" i="12"/>
  <c r="G35" i="39"/>
  <c r="G18" i="39"/>
  <c r="G11" i="39"/>
  <c r="C96" i="39"/>
  <c r="E96" i="39"/>
  <c r="K6" i="54"/>
  <c r="E2" i="38"/>
  <c r="D26" i="54"/>
  <c r="D26" i="53"/>
  <c r="D26" i="52"/>
  <c r="D26" i="46"/>
  <c r="D26" i="51"/>
  <c r="D26" i="50"/>
  <c r="D26" i="49"/>
  <c r="D26" i="48"/>
  <c r="D26" i="47"/>
  <c r="D26" i="45"/>
  <c r="D26" i="44"/>
  <c r="D26" i="38"/>
  <c r="B107" i="12"/>
  <c r="AX3" i="12"/>
  <c r="B108" i="12"/>
  <c r="AX4" i="12"/>
  <c r="C4" i="56"/>
  <c r="B109" i="12"/>
  <c r="AX5" i="12"/>
  <c r="C5" i="56"/>
  <c r="B110" i="12"/>
  <c r="AX6" i="12"/>
  <c r="C6" i="56"/>
  <c r="B111" i="12"/>
  <c r="AX7" i="12"/>
  <c r="C7" i="56"/>
  <c r="B112" i="12"/>
  <c r="AX8" i="12"/>
  <c r="C8" i="56"/>
  <c r="B113" i="12"/>
  <c r="AX9" i="12"/>
  <c r="B114" i="12"/>
  <c r="AX10" i="12"/>
  <c r="B115" i="12"/>
  <c r="AX11" i="12"/>
  <c r="C11" i="56"/>
  <c r="B116" i="12"/>
  <c r="AX12" i="12"/>
  <c r="C12" i="56"/>
  <c r="B117" i="12"/>
  <c r="AX13" i="12"/>
  <c r="C13" i="56"/>
  <c r="B118" i="12"/>
  <c r="AX14" i="12"/>
  <c r="C14" i="56"/>
  <c r="B119" i="12"/>
  <c r="AX15" i="12"/>
  <c r="C15" i="56"/>
  <c r="B120" i="12"/>
  <c r="AH16" i="12"/>
  <c r="C16" i="58"/>
  <c r="B121" i="12"/>
  <c r="AX17" i="12"/>
  <c r="C17" i="56"/>
  <c r="B122" i="12"/>
  <c r="AX18" i="12"/>
  <c r="C18" i="56"/>
  <c r="B123" i="12"/>
  <c r="AX19" i="12"/>
  <c r="C19" i="56"/>
  <c r="B124" i="12"/>
  <c r="AX20" i="12"/>
  <c r="C20" i="56"/>
  <c r="B125" i="12"/>
  <c r="AX21" i="12"/>
  <c r="C21" i="56"/>
  <c r="B126" i="12"/>
  <c r="AX22" i="12"/>
  <c r="B127" i="12"/>
  <c r="AX23" i="12"/>
  <c r="C23" i="56"/>
  <c r="B128" i="12"/>
  <c r="AX24" i="12"/>
  <c r="C24" i="56"/>
  <c r="B129" i="12"/>
  <c r="AX25" i="12"/>
  <c r="C25" i="56"/>
  <c r="B130" i="12"/>
  <c r="AH26" i="12"/>
  <c r="C26" i="58"/>
  <c r="B131" i="12"/>
  <c r="AX27" i="12"/>
  <c r="C27" i="56"/>
  <c r="B132" i="12"/>
  <c r="AX28" i="12"/>
  <c r="C28" i="56"/>
  <c r="B133" i="12"/>
  <c r="AX29" i="12"/>
  <c r="C29" i="56"/>
  <c r="B134" i="12"/>
  <c r="AX30" i="12"/>
  <c r="C30" i="56"/>
  <c r="B135" i="12"/>
  <c r="AX31" i="12"/>
  <c r="C31" i="56"/>
  <c r="B136" i="12"/>
  <c r="AX32" i="12"/>
  <c r="C32" i="56"/>
  <c r="B137" i="12"/>
  <c r="AX33" i="12"/>
  <c r="C33" i="56"/>
  <c r="B138" i="12"/>
  <c r="AH34" i="12"/>
  <c r="C34" i="58"/>
  <c r="B139" i="12"/>
  <c r="AX35" i="12"/>
  <c r="C35" i="56"/>
  <c r="B140" i="12"/>
  <c r="AX36" i="12"/>
  <c r="C36" i="56"/>
  <c r="B141" i="12"/>
  <c r="AX37" i="12"/>
  <c r="B142" i="12"/>
  <c r="AX38" i="12"/>
  <c r="C38" i="56"/>
  <c r="B143" i="12"/>
  <c r="AX39" i="12"/>
  <c r="C39" i="56"/>
  <c r="B144" i="12"/>
  <c r="AX40" i="12"/>
  <c r="C40" i="56"/>
  <c r="B145" i="12"/>
  <c r="AX41" i="12"/>
  <c r="C41" i="56"/>
  <c r="B146" i="12"/>
  <c r="AX42" i="12"/>
  <c r="C42" i="56"/>
  <c r="B147" i="12"/>
  <c r="AX43" i="12"/>
  <c r="C43" i="56"/>
  <c r="B148" i="12"/>
  <c r="AX44" i="12"/>
  <c r="C44" i="56"/>
  <c r="B149" i="12"/>
  <c r="AX45" i="12"/>
  <c r="B150" i="12"/>
  <c r="AH46" i="12"/>
  <c r="C46" i="58"/>
  <c r="B151" i="12"/>
  <c r="AX47" i="12"/>
  <c r="C47" i="56"/>
  <c r="B153" i="12"/>
  <c r="AH49" i="12"/>
  <c r="C49" i="58"/>
  <c r="B154" i="12"/>
  <c r="AX50" i="12"/>
  <c r="B155" i="12"/>
  <c r="AX51" i="12"/>
  <c r="C51" i="56"/>
  <c r="B156" i="12"/>
  <c r="AH52" i="12"/>
  <c r="C52" i="58"/>
  <c r="B157" i="12"/>
  <c r="AX53" i="12"/>
  <c r="C53" i="56"/>
  <c r="B158" i="12"/>
  <c r="AX54" i="12"/>
  <c r="C54" i="56"/>
  <c r="B159" i="12"/>
  <c r="AH55" i="12"/>
  <c r="C55" i="58"/>
  <c r="B160" i="12"/>
  <c r="AH56" i="12"/>
  <c r="C56" i="58"/>
  <c r="B161" i="12"/>
  <c r="AX57" i="12"/>
  <c r="B162" i="12"/>
  <c r="AX58" i="12"/>
  <c r="C58" i="56"/>
  <c r="AH89" i="12"/>
  <c r="C89" i="58"/>
  <c r="B178" i="57"/>
  <c r="C64" i="58"/>
  <c r="AH61" i="12"/>
  <c r="C61" i="58"/>
  <c r="AH59" i="12"/>
  <c r="C59" i="58"/>
  <c r="AH48" i="12"/>
  <c r="C48" i="58"/>
  <c r="AH2" i="12"/>
  <c r="C2" i="58"/>
  <c r="R89" i="12"/>
  <c r="B89" i="57"/>
  <c r="R80" i="12"/>
  <c r="R76" i="12"/>
  <c r="R64" i="12"/>
  <c r="B64" i="57"/>
  <c r="R63" i="12"/>
  <c r="R62" i="12"/>
  <c r="B62" i="57"/>
  <c r="R61" i="12"/>
  <c r="B61" i="57"/>
  <c r="R60" i="12"/>
  <c r="R59" i="12"/>
  <c r="B59" i="57"/>
  <c r="R48" i="12"/>
  <c r="B48" i="57"/>
  <c r="B270" i="12"/>
  <c r="B263" i="12"/>
  <c r="B252" i="12"/>
  <c r="B244" i="12"/>
  <c r="B238" i="12"/>
  <c r="B232" i="12"/>
  <c r="B225" i="12"/>
  <c r="B219" i="12"/>
  <c r="B217" i="12"/>
  <c r="B210" i="12"/>
  <c r="K7" i="38"/>
  <c r="C64" i="12"/>
  <c r="AF93" i="12"/>
  <c r="P93" i="57"/>
  <c r="AF65" i="12"/>
  <c r="P65" i="57"/>
  <c r="AU2" i="12"/>
  <c r="P2" i="58"/>
  <c r="B55" i="12"/>
  <c r="R55" i="12"/>
  <c r="B55" i="57"/>
  <c r="B50" i="12"/>
  <c r="R50" i="12"/>
  <c r="B50" i="57"/>
  <c r="B187" i="12"/>
  <c r="AX88" i="12"/>
  <c r="C88" i="56"/>
  <c r="B186" i="12"/>
  <c r="AX87" i="12"/>
  <c r="C87" i="56"/>
  <c r="B185" i="12"/>
  <c r="AX86" i="12"/>
  <c r="C86" i="56"/>
  <c r="B184" i="12"/>
  <c r="AX85" i="12"/>
  <c r="C85" i="56"/>
  <c r="B183" i="12"/>
  <c r="AX84" i="12"/>
  <c r="C84" i="56"/>
  <c r="B182" i="12"/>
  <c r="AX83" i="12"/>
  <c r="C83" i="56"/>
  <c r="B181" i="12"/>
  <c r="AX82" i="12"/>
  <c r="B180" i="12"/>
  <c r="AX81" i="12"/>
  <c r="C81" i="56"/>
  <c r="AE2" i="12"/>
  <c r="AE252" i="12"/>
  <c r="O252" i="57"/>
  <c r="D25" i="54"/>
  <c r="D24" i="54"/>
  <c r="D23" i="54"/>
  <c r="D22" i="54"/>
  <c r="D21" i="54"/>
  <c r="D20" i="54"/>
  <c r="D19" i="54"/>
  <c r="D18" i="54"/>
  <c r="D17" i="54"/>
  <c r="D16" i="54"/>
  <c r="D15" i="54"/>
  <c r="D14" i="54"/>
  <c r="D13" i="54"/>
  <c r="D12" i="54"/>
  <c r="D11" i="54"/>
  <c r="D10" i="54"/>
  <c r="D9" i="54"/>
  <c r="D8" i="54"/>
  <c r="D7" i="54"/>
  <c r="D6" i="54"/>
  <c r="D5" i="54"/>
  <c r="D4" i="54"/>
  <c r="D3" i="54"/>
  <c r="D25" i="53"/>
  <c r="D24" i="53"/>
  <c r="D23" i="53"/>
  <c r="D22" i="53"/>
  <c r="D21" i="53"/>
  <c r="D20" i="53"/>
  <c r="D19" i="53"/>
  <c r="D18" i="53"/>
  <c r="D17" i="53"/>
  <c r="D16" i="53"/>
  <c r="D15" i="53"/>
  <c r="D14" i="53"/>
  <c r="D13" i="53"/>
  <c r="D12" i="53"/>
  <c r="D11" i="53"/>
  <c r="D10" i="53"/>
  <c r="D9" i="53"/>
  <c r="D8" i="53"/>
  <c r="D7" i="53"/>
  <c r="D6" i="53"/>
  <c r="D5" i="53"/>
  <c r="D4" i="53"/>
  <c r="D3" i="53"/>
  <c r="D25" i="52"/>
  <c r="D24" i="52"/>
  <c r="D23" i="52"/>
  <c r="D22" i="52"/>
  <c r="D21" i="52"/>
  <c r="D20" i="52"/>
  <c r="D19" i="52"/>
  <c r="D18" i="52"/>
  <c r="D17" i="52"/>
  <c r="D16" i="52"/>
  <c r="D15" i="52"/>
  <c r="D14" i="52"/>
  <c r="D13" i="52"/>
  <c r="D12" i="52"/>
  <c r="D11" i="52"/>
  <c r="D10" i="52"/>
  <c r="D9" i="52"/>
  <c r="D8" i="52"/>
  <c r="D7" i="52"/>
  <c r="D6" i="52"/>
  <c r="D5" i="52"/>
  <c r="D4" i="52"/>
  <c r="D3" i="52"/>
  <c r="D25" i="46"/>
  <c r="D24" i="46"/>
  <c r="D23" i="46"/>
  <c r="D22" i="46"/>
  <c r="D21" i="46"/>
  <c r="D20" i="46"/>
  <c r="D19" i="46"/>
  <c r="D18" i="46"/>
  <c r="D17" i="46"/>
  <c r="D16" i="46"/>
  <c r="D15" i="46"/>
  <c r="D14" i="46"/>
  <c r="D13" i="46"/>
  <c r="D12" i="46"/>
  <c r="D11" i="46"/>
  <c r="D10" i="46"/>
  <c r="D9" i="46"/>
  <c r="D8" i="46"/>
  <c r="D7" i="46"/>
  <c r="D6" i="46"/>
  <c r="D5" i="46"/>
  <c r="D4" i="46"/>
  <c r="D3" i="46"/>
  <c r="D25" i="51"/>
  <c r="D24" i="51"/>
  <c r="D23" i="51"/>
  <c r="D22" i="51"/>
  <c r="D21" i="51"/>
  <c r="D20" i="51"/>
  <c r="D19" i="51"/>
  <c r="D18" i="51"/>
  <c r="D17" i="51"/>
  <c r="D16" i="51"/>
  <c r="D15" i="51"/>
  <c r="D14" i="51"/>
  <c r="D13" i="51"/>
  <c r="D12" i="51"/>
  <c r="D11" i="51"/>
  <c r="D10" i="51"/>
  <c r="D9" i="51"/>
  <c r="D8" i="51"/>
  <c r="D7" i="51"/>
  <c r="D6" i="51"/>
  <c r="D5" i="51"/>
  <c r="D4" i="51"/>
  <c r="D3" i="51"/>
  <c r="D25" i="50"/>
  <c r="D24" i="50"/>
  <c r="D23" i="50"/>
  <c r="D22" i="50"/>
  <c r="D21" i="50"/>
  <c r="D20" i="50"/>
  <c r="D19" i="50"/>
  <c r="D18" i="50"/>
  <c r="D17" i="50"/>
  <c r="D16" i="50"/>
  <c r="D15" i="50"/>
  <c r="D14" i="50"/>
  <c r="D13" i="50"/>
  <c r="D12" i="50"/>
  <c r="D11" i="50"/>
  <c r="D10" i="50"/>
  <c r="D9" i="50"/>
  <c r="D8" i="50"/>
  <c r="D7" i="50"/>
  <c r="D6" i="50"/>
  <c r="D5" i="50"/>
  <c r="D4" i="50"/>
  <c r="D3" i="50"/>
  <c r="D25" i="49"/>
  <c r="D24" i="49"/>
  <c r="D23" i="49"/>
  <c r="D22" i="49"/>
  <c r="D21" i="49"/>
  <c r="D20" i="49"/>
  <c r="D19" i="49"/>
  <c r="D18" i="49"/>
  <c r="D17" i="49"/>
  <c r="D16" i="49"/>
  <c r="D15" i="49"/>
  <c r="D14" i="49"/>
  <c r="D13" i="49"/>
  <c r="D12" i="49"/>
  <c r="D11" i="49"/>
  <c r="D10" i="49"/>
  <c r="D9" i="49"/>
  <c r="D8" i="49"/>
  <c r="D7" i="49"/>
  <c r="D6" i="49"/>
  <c r="D5" i="49"/>
  <c r="D4" i="49"/>
  <c r="D3" i="49"/>
  <c r="D25" i="48"/>
  <c r="D24" i="48"/>
  <c r="D23" i="48"/>
  <c r="D22" i="48"/>
  <c r="D21" i="48"/>
  <c r="D20" i="48"/>
  <c r="D19" i="48"/>
  <c r="D18" i="48"/>
  <c r="D17" i="48"/>
  <c r="D16" i="48"/>
  <c r="D15" i="48"/>
  <c r="D14" i="48"/>
  <c r="D13" i="48"/>
  <c r="D12" i="48"/>
  <c r="D11" i="48"/>
  <c r="D10" i="48"/>
  <c r="D9" i="48"/>
  <c r="D8" i="48"/>
  <c r="D7" i="48"/>
  <c r="D6" i="48"/>
  <c r="D5" i="48"/>
  <c r="D4" i="48"/>
  <c r="D3" i="48"/>
  <c r="D25" i="47"/>
  <c r="D24" i="47"/>
  <c r="D23" i="47"/>
  <c r="D22" i="47"/>
  <c r="D21" i="47"/>
  <c r="D20" i="47"/>
  <c r="D19" i="47"/>
  <c r="D18" i="47"/>
  <c r="D17" i="47"/>
  <c r="D16" i="47"/>
  <c r="D15" i="47"/>
  <c r="D14" i="47"/>
  <c r="D13" i="47"/>
  <c r="D12" i="47"/>
  <c r="D11" i="47"/>
  <c r="D10" i="47"/>
  <c r="D9" i="47"/>
  <c r="D8" i="47"/>
  <c r="D7" i="47"/>
  <c r="D6" i="47"/>
  <c r="D5" i="47"/>
  <c r="D4" i="47"/>
  <c r="D3" i="47"/>
  <c r="D25" i="45"/>
  <c r="D24" i="45"/>
  <c r="D23" i="45"/>
  <c r="D22" i="45"/>
  <c r="D21" i="45"/>
  <c r="D20" i="45"/>
  <c r="D19" i="45"/>
  <c r="D18" i="45"/>
  <c r="D17" i="45"/>
  <c r="D16" i="45"/>
  <c r="D15" i="45"/>
  <c r="D14" i="45"/>
  <c r="D13" i="45"/>
  <c r="D10" i="45"/>
  <c r="D9" i="45"/>
  <c r="D8" i="45"/>
  <c r="D7" i="45"/>
  <c r="D6" i="45"/>
  <c r="D5" i="45"/>
  <c r="D4" i="45"/>
  <c r="D3" i="45"/>
  <c r="D25" i="44"/>
  <c r="D24" i="44"/>
  <c r="D23" i="44"/>
  <c r="D22" i="44"/>
  <c r="D21" i="44"/>
  <c r="D20" i="44"/>
  <c r="D19" i="44"/>
  <c r="D18" i="44"/>
  <c r="D17" i="44"/>
  <c r="D16" i="44"/>
  <c r="D15" i="44"/>
  <c r="D14" i="44"/>
  <c r="D13" i="44"/>
  <c r="D12" i="44"/>
  <c r="D11" i="44"/>
  <c r="D10" i="44"/>
  <c r="D9" i="44"/>
  <c r="D8" i="44"/>
  <c r="D7" i="44"/>
  <c r="D6" i="44"/>
  <c r="D5" i="44"/>
  <c r="D4" i="44"/>
  <c r="D3" i="44"/>
  <c r="D25" i="38"/>
  <c r="D24" i="38"/>
  <c r="D23" i="38"/>
  <c r="D22" i="38"/>
  <c r="D21" i="38"/>
  <c r="D20" i="38"/>
  <c r="D19" i="38"/>
  <c r="D18" i="38"/>
  <c r="D17" i="38"/>
  <c r="D16" i="38"/>
  <c r="D15" i="38"/>
  <c r="D14" i="38"/>
  <c r="D13" i="38"/>
  <c r="D12" i="38"/>
  <c r="D11" i="38"/>
  <c r="D10" i="38"/>
  <c r="D9" i="38"/>
  <c r="D8" i="38"/>
  <c r="D7" i="38"/>
  <c r="D6" i="38"/>
  <c r="D5" i="38"/>
  <c r="D4" i="38"/>
  <c r="C1" i="12"/>
  <c r="B88" i="12"/>
  <c r="B87" i="12"/>
  <c r="R87" i="12"/>
  <c r="B87" i="57"/>
  <c r="B86" i="12"/>
  <c r="B85" i="12"/>
  <c r="R85" i="12"/>
  <c r="B85" i="57"/>
  <c r="B84" i="12"/>
  <c r="R84" i="12"/>
  <c r="B84" i="57"/>
  <c r="B83" i="12"/>
  <c r="R83" i="12"/>
  <c r="B83" i="57"/>
  <c r="B82" i="12"/>
  <c r="B81" i="12"/>
  <c r="R81" i="12"/>
  <c r="B81" i="57"/>
  <c r="B58" i="12"/>
  <c r="R58" i="12"/>
  <c r="B58" i="57"/>
  <c r="B57" i="12"/>
  <c r="R57" i="12"/>
  <c r="B57" i="57"/>
  <c r="B56" i="12"/>
  <c r="B54" i="12"/>
  <c r="R54" i="12"/>
  <c r="B54" i="57"/>
  <c r="B53" i="12"/>
  <c r="R53" i="12"/>
  <c r="B53" i="57"/>
  <c r="B52" i="12"/>
  <c r="R52" i="12"/>
  <c r="B52" i="57"/>
  <c r="B51" i="12"/>
  <c r="B49" i="12"/>
  <c r="R49" i="12"/>
  <c r="B49" i="57"/>
  <c r="B47" i="12"/>
  <c r="R47" i="12"/>
  <c r="B47" i="57"/>
  <c r="B46" i="12"/>
  <c r="R46" i="12"/>
  <c r="B46" i="57"/>
  <c r="B45" i="12"/>
  <c r="B44" i="12"/>
  <c r="R44" i="12"/>
  <c r="B44" i="57"/>
  <c r="B43" i="12"/>
  <c r="R43" i="12"/>
  <c r="B42" i="12"/>
  <c r="R42" i="12"/>
  <c r="B42" i="57"/>
  <c r="B41" i="12"/>
  <c r="B40" i="12"/>
  <c r="R40" i="12"/>
  <c r="B40" i="57"/>
  <c r="B39" i="12"/>
  <c r="R39" i="12"/>
  <c r="B39" i="57"/>
  <c r="B38" i="12"/>
  <c r="R38" i="12"/>
  <c r="B38" i="57"/>
  <c r="B37" i="12"/>
  <c r="B36" i="12"/>
  <c r="R36" i="12"/>
  <c r="B36" i="57"/>
  <c r="B35" i="12"/>
  <c r="R35" i="12"/>
  <c r="B35" i="57"/>
  <c r="B34" i="12"/>
  <c r="R34" i="12"/>
  <c r="B34" i="57"/>
  <c r="B33" i="12"/>
  <c r="B32" i="12"/>
  <c r="R32" i="12"/>
  <c r="B32" i="57"/>
  <c r="B31" i="12"/>
  <c r="R31" i="12"/>
  <c r="B31" i="57"/>
  <c r="B30" i="12"/>
  <c r="R30" i="12"/>
  <c r="B30" i="57"/>
  <c r="B29" i="12"/>
  <c r="B28" i="12"/>
  <c r="R28" i="12"/>
  <c r="B28" i="57"/>
  <c r="B27" i="12"/>
  <c r="R27" i="12"/>
  <c r="B27" i="57"/>
  <c r="B26" i="12"/>
  <c r="R26" i="12"/>
  <c r="B26" i="57"/>
  <c r="B25" i="12"/>
  <c r="B24" i="12"/>
  <c r="R24" i="12"/>
  <c r="B24" i="57"/>
  <c r="B23" i="12"/>
  <c r="R23" i="12"/>
  <c r="B23" i="57"/>
  <c r="B22" i="12"/>
  <c r="R22" i="12"/>
  <c r="B22" i="57"/>
  <c r="B21" i="12"/>
  <c r="B20" i="12"/>
  <c r="R20" i="12"/>
  <c r="B20" i="57"/>
  <c r="B19" i="12"/>
  <c r="R19" i="12"/>
  <c r="B19" i="57"/>
  <c r="B18" i="12"/>
  <c r="R18" i="12"/>
  <c r="B18" i="57"/>
  <c r="B17" i="12"/>
  <c r="B16" i="12"/>
  <c r="R16" i="12"/>
  <c r="B16" i="57"/>
  <c r="B15" i="12"/>
  <c r="R15" i="12"/>
  <c r="B15" i="57"/>
  <c r="B14" i="12"/>
  <c r="R14" i="12"/>
  <c r="B14" i="57"/>
  <c r="B13" i="12"/>
  <c r="B12" i="12"/>
  <c r="R12" i="12"/>
  <c r="B12" i="57"/>
  <c r="B11" i="12"/>
  <c r="R11" i="12"/>
  <c r="B11" i="57"/>
  <c r="B10" i="12"/>
  <c r="R10" i="12"/>
  <c r="B10" i="57"/>
  <c r="B9" i="12"/>
  <c r="B8" i="12"/>
  <c r="R8" i="12"/>
  <c r="B8" i="57"/>
  <c r="B7" i="12"/>
  <c r="R7" i="12"/>
  <c r="B7" i="57"/>
  <c r="B6" i="12"/>
  <c r="R6" i="12"/>
  <c r="B6" i="57"/>
  <c r="B5" i="12"/>
  <c r="B4" i="12"/>
  <c r="R4" i="12"/>
  <c r="B4" i="57"/>
  <c r="B3" i="12"/>
  <c r="R3" i="12"/>
  <c r="B3" i="57"/>
  <c r="M82" i="54"/>
  <c r="N187" i="12"/>
  <c r="L82" i="54"/>
  <c r="AD187" i="12"/>
  <c r="K82" i="54"/>
  <c r="K169" i="54"/>
  <c r="K256" i="54"/>
  <c r="L81" i="54"/>
  <c r="AD186" i="12"/>
  <c r="N186" i="57"/>
  <c r="K81" i="54"/>
  <c r="N87" i="12"/>
  <c r="M81" i="54"/>
  <c r="N186" i="12"/>
  <c r="L80" i="54"/>
  <c r="AD185" i="12"/>
  <c r="N185" i="57"/>
  <c r="K80" i="54"/>
  <c r="N86" i="12"/>
  <c r="L79" i="54"/>
  <c r="AD184" i="12"/>
  <c r="K79" i="54"/>
  <c r="N85" i="12"/>
  <c r="M78" i="54"/>
  <c r="N183" i="12"/>
  <c r="L78" i="54"/>
  <c r="AD183" i="12"/>
  <c r="N183" i="57"/>
  <c r="K78" i="54"/>
  <c r="K165" i="54"/>
  <c r="K252" i="54"/>
  <c r="L77" i="54"/>
  <c r="AD182" i="12"/>
  <c r="K77" i="54"/>
  <c r="K164" i="54"/>
  <c r="K251" i="54"/>
  <c r="L76" i="54"/>
  <c r="L163" i="54"/>
  <c r="L250" i="54"/>
  <c r="K76" i="54"/>
  <c r="K163" i="54"/>
  <c r="K250" i="54"/>
  <c r="L75" i="54"/>
  <c r="AD180" i="12"/>
  <c r="K75" i="54"/>
  <c r="N81" i="12"/>
  <c r="K15" i="54"/>
  <c r="N10" i="12"/>
  <c r="L7" i="54"/>
  <c r="AD168" i="12"/>
  <c r="N168" i="57"/>
  <c r="K7" i="54"/>
  <c r="N64" i="12"/>
  <c r="L3" i="54"/>
  <c r="AD164" i="12"/>
  <c r="K3" i="54"/>
  <c r="N60" i="12"/>
  <c r="M82" i="53"/>
  <c r="M187" i="12"/>
  <c r="L82" i="53"/>
  <c r="AC187" i="12"/>
  <c r="M187" i="57"/>
  <c r="K82" i="53"/>
  <c r="K169" i="53"/>
  <c r="K256" i="53"/>
  <c r="L81" i="53"/>
  <c r="AC186" i="12"/>
  <c r="M186" i="57"/>
  <c r="K81" i="53"/>
  <c r="K168" i="53"/>
  <c r="K255" i="53"/>
  <c r="L80" i="53"/>
  <c r="AC185" i="12"/>
  <c r="K80" i="53"/>
  <c r="M86" i="12"/>
  <c r="L79" i="53"/>
  <c r="AC184" i="12"/>
  <c r="K79" i="53"/>
  <c r="M78" i="53"/>
  <c r="M183" i="12"/>
  <c r="L78" i="53"/>
  <c r="AC183" i="12"/>
  <c r="K78" i="53"/>
  <c r="K165" i="53"/>
  <c r="K252" i="53"/>
  <c r="L77" i="53"/>
  <c r="AC182" i="12"/>
  <c r="K77" i="53"/>
  <c r="M77" i="53"/>
  <c r="M164" i="53"/>
  <c r="M251" i="53"/>
  <c r="L76" i="53"/>
  <c r="AC181" i="12"/>
  <c r="M181" i="57"/>
  <c r="K76" i="53"/>
  <c r="K163" i="53"/>
  <c r="K250" i="53"/>
  <c r="L75" i="53"/>
  <c r="L162" i="53"/>
  <c r="L249" i="53"/>
  <c r="K75" i="53"/>
  <c r="K162" i="53"/>
  <c r="K249" i="53"/>
  <c r="L69" i="53"/>
  <c r="AC162" i="12"/>
  <c r="M162" i="57"/>
  <c r="L68" i="53"/>
  <c r="AC161" i="12"/>
  <c r="M161" i="57"/>
  <c r="K67" i="53"/>
  <c r="M56" i="12"/>
  <c r="M65" i="53"/>
  <c r="M158" i="12"/>
  <c r="K64" i="53"/>
  <c r="M53" i="12"/>
  <c r="L62" i="53"/>
  <c r="AC155" i="12"/>
  <c r="L61" i="53"/>
  <c r="AC154" i="12"/>
  <c r="K61" i="53"/>
  <c r="M50" i="12"/>
  <c r="M52" i="53"/>
  <c r="M139" i="53"/>
  <c r="M226" i="53"/>
  <c r="L52" i="53"/>
  <c r="AC151" i="12"/>
  <c r="L51" i="53"/>
  <c r="AC150" i="12"/>
  <c r="K51" i="53"/>
  <c r="M46" i="12"/>
  <c r="K50" i="53"/>
  <c r="M45" i="12"/>
  <c r="M49" i="53"/>
  <c r="M148" i="12"/>
  <c r="L48" i="53"/>
  <c r="AC147" i="12"/>
  <c r="L47" i="53"/>
  <c r="AC146" i="12"/>
  <c r="K47" i="53"/>
  <c r="M42" i="12"/>
  <c r="K46" i="53"/>
  <c r="M41" i="12"/>
  <c r="L44" i="53"/>
  <c r="AC143" i="12"/>
  <c r="M143" i="57"/>
  <c r="L43" i="53"/>
  <c r="AC142" i="12"/>
  <c r="M142" i="57"/>
  <c r="K43" i="53"/>
  <c r="M38" i="12"/>
  <c r="K42" i="53"/>
  <c r="M37" i="12"/>
  <c r="M41" i="53"/>
  <c r="M140" i="12"/>
  <c r="L40" i="53"/>
  <c r="AC139" i="12"/>
  <c r="M139" i="57"/>
  <c r="L39" i="53"/>
  <c r="AC138" i="12"/>
  <c r="M138" i="57"/>
  <c r="K39" i="53"/>
  <c r="M34" i="12"/>
  <c r="L37" i="53"/>
  <c r="L36" i="53"/>
  <c r="AC135" i="12"/>
  <c r="M135" i="57"/>
  <c r="K36" i="53"/>
  <c r="M31" i="12"/>
  <c r="L34" i="53"/>
  <c r="AC133" i="12"/>
  <c r="M133" i="57"/>
  <c r="K34" i="53"/>
  <c r="M29" i="12"/>
  <c r="K33" i="53"/>
  <c r="M28" i="12"/>
  <c r="L32" i="53"/>
  <c r="AC131" i="12"/>
  <c r="M131" i="57"/>
  <c r="L31" i="53"/>
  <c r="AC130" i="12"/>
  <c r="M130" i="57"/>
  <c r="K31" i="53"/>
  <c r="M26" i="12"/>
  <c r="K30" i="53"/>
  <c r="M25" i="12"/>
  <c r="M29" i="53"/>
  <c r="M128" i="12"/>
  <c r="L28" i="53"/>
  <c r="AC127" i="12"/>
  <c r="L27" i="53"/>
  <c r="AC126" i="12"/>
  <c r="M126" i="57"/>
  <c r="K27" i="53"/>
  <c r="M22" i="12"/>
  <c r="K26" i="53"/>
  <c r="M21" i="12"/>
  <c r="L25" i="53"/>
  <c r="AC124" i="12"/>
  <c r="M124" i="57"/>
  <c r="K24" i="53"/>
  <c r="M19" i="12"/>
  <c r="M22" i="53"/>
  <c r="M121" i="12"/>
  <c r="L22" i="53"/>
  <c r="AC121" i="12"/>
  <c r="K21" i="53"/>
  <c r="M16" i="12"/>
  <c r="L20" i="53"/>
  <c r="AC119" i="12"/>
  <c r="L19" i="53"/>
  <c r="AC118" i="12"/>
  <c r="M118" i="57"/>
  <c r="K19" i="53"/>
  <c r="M14" i="12"/>
  <c r="L17" i="53"/>
  <c r="AC116" i="12"/>
  <c r="K17" i="53"/>
  <c r="M12" i="12"/>
  <c r="L16" i="53"/>
  <c r="AC115" i="12"/>
  <c r="M115" i="57"/>
  <c r="L15" i="53"/>
  <c r="AC114" i="12"/>
  <c r="K15" i="53"/>
  <c r="M10" i="12"/>
  <c r="M14" i="53"/>
  <c r="M113" i="12"/>
  <c r="K14" i="53"/>
  <c r="M9" i="12"/>
  <c r="M13" i="53"/>
  <c r="M112" i="12"/>
  <c r="L13" i="53"/>
  <c r="AC112" i="12"/>
  <c r="M112" i="57"/>
  <c r="L12" i="53"/>
  <c r="AC111" i="12"/>
  <c r="M111" i="57"/>
  <c r="K12" i="53"/>
  <c r="M7" i="12"/>
  <c r="L11" i="53"/>
  <c r="L98" i="53"/>
  <c r="L185" i="53"/>
  <c r="K11" i="53"/>
  <c r="M6" i="12"/>
  <c r="M10" i="53"/>
  <c r="M109" i="12"/>
  <c r="K10" i="53"/>
  <c r="M5" i="12"/>
  <c r="M9" i="53"/>
  <c r="M108" i="12"/>
  <c r="L9" i="53"/>
  <c r="AC108" i="12"/>
  <c r="M8" i="53"/>
  <c r="M107" i="12"/>
  <c r="L8" i="53"/>
  <c r="AC107" i="12"/>
  <c r="M107" i="57"/>
  <c r="K8" i="53"/>
  <c r="M3" i="12"/>
  <c r="L7" i="53"/>
  <c r="AC168" i="12"/>
  <c r="M168" i="57"/>
  <c r="K7" i="53"/>
  <c r="M7" i="53"/>
  <c r="M181" i="53"/>
  <c r="L3" i="53"/>
  <c r="AC164" i="12"/>
  <c r="K3" i="53"/>
  <c r="M60" i="12"/>
  <c r="M82" i="52"/>
  <c r="L187" i="12"/>
  <c r="L82" i="52"/>
  <c r="AB187" i="12"/>
  <c r="L187" i="57"/>
  <c r="K82" i="52"/>
  <c r="K169" i="52"/>
  <c r="K256" i="52"/>
  <c r="L81" i="52"/>
  <c r="AB186" i="12"/>
  <c r="L186" i="57"/>
  <c r="K81" i="52"/>
  <c r="L87" i="12"/>
  <c r="L80" i="52"/>
  <c r="AB185" i="12"/>
  <c r="L185" i="57"/>
  <c r="K80" i="52"/>
  <c r="K167" i="52"/>
  <c r="K254" i="52"/>
  <c r="L79" i="52"/>
  <c r="AB184" i="12"/>
  <c r="K79" i="52"/>
  <c r="L85" i="12"/>
  <c r="L78" i="52"/>
  <c r="AB183" i="12"/>
  <c r="K78" i="52"/>
  <c r="K165" i="52"/>
  <c r="K252" i="52"/>
  <c r="L77" i="52"/>
  <c r="AB182" i="12"/>
  <c r="K77" i="52"/>
  <c r="L76" i="52"/>
  <c r="AB181" i="12"/>
  <c r="K76" i="52"/>
  <c r="K163" i="52"/>
  <c r="K250" i="52"/>
  <c r="L75" i="52"/>
  <c r="AB180" i="12"/>
  <c r="L180" i="57"/>
  <c r="K75" i="52"/>
  <c r="K162" i="52"/>
  <c r="K249" i="52"/>
  <c r="M69" i="52"/>
  <c r="L162" i="12"/>
  <c r="L66" i="52"/>
  <c r="AB159" i="12"/>
  <c r="L159" i="57"/>
  <c r="L63" i="52"/>
  <c r="AB156" i="12"/>
  <c r="L156" i="57"/>
  <c r="K60" i="52"/>
  <c r="L49" i="12"/>
  <c r="L50" i="52"/>
  <c r="AB149" i="12"/>
  <c r="K49" i="52"/>
  <c r="L44" i="12"/>
  <c r="K46" i="52"/>
  <c r="L41" i="12"/>
  <c r="L43" i="52"/>
  <c r="AB142" i="12"/>
  <c r="L142" i="57"/>
  <c r="K42" i="52"/>
  <c r="L37" i="12"/>
  <c r="L39" i="52"/>
  <c r="AB138" i="12"/>
  <c r="L138" i="57"/>
  <c r="L36" i="52"/>
  <c r="AB135" i="12"/>
  <c r="L135" i="57"/>
  <c r="L34" i="52"/>
  <c r="AB133" i="12"/>
  <c r="L133" i="57"/>
  <c r="K33" i="52"/>
  <c r="L28" i="12"/>
  <c r="L31" i="52"/>
  <c r="L118" i="52"/>
  <c r="L205" i="52"/>
  <c r="K30" i="52"/>
  <c r="L25" i="12"/>
  <c r="L27" i="52"/>
  <c r="AB126" i="12"/>
  <c r="L25" i="52"/>
  <c r="AB124" i="12"/>
  <c r="L23" i="52"/>
  <c r="AB122" i="12"/>
  <c r="L122" i="57"/>
  <c r="K22" i="52"/>
  <c r="L17" i="12"/>
  <c r="K20" i="52"/>
  <c r="L15" i="12"/>
  <c r="L18" i="52"/>
  <c r="AB117" i="12"/>
  <c r="L117" i="57"/>
  <c r="L16" i="52"/>
  <c r="AB115" i="12"/>
  <c r="L115" i="57"/>
  <c r="M14" i="52"/>
  <c r="L113" i="12"/>
  <c r="K13" i="52"/>
  <c r="L8" i="12"/>
  <c r="L10" i="52"/>
  <c r="AB109" i="12"/>
  <c r="L109" i="57"/>
  <c r="K9" i="52"/>
  <c r="L4" i="12"/>
  <c r="L7" i="52"/>
  <c r="AB168" i="12"/>
  <c r="L168" i="57"/>
  <c r="K7" i="52"/>
  <c r="L64" i="12"/>
  <c r="L3" i="52"/>
  <c r="AB164" i="12"/>
  <c r="L164" i="57"/>
  <c r="K3" i="52"/>
  <c r="L60" i="12"/>
  <c r="M82" i="46"/>
  <c r="M169" i="46"/>
  <c r="M256" i="46"/>
  <c r="L82" i="46"/>
  <c r="AA187" i="12"/>
  <c r="K187" i="57"/>
  <c r="K82" i="46"/>
  <c r="K88" i="12"/>
  <c r="L81" i="46"/>
  <c r="AA186" i="12"/>
  <c r="K186" i="57"/>
  <c r="K81" i="46"/>
  <c r="K168" i="46"/>
  <c r="K255" i="46"/>
  <c r="L80" i="46"/>
  <c r="AA185" i="12"/>
  <c r="K185" i="57"/>
  <c r="K80" i="46"/>
  <c r="K86" i="12"/>
  <c r="L79" i="46"/>
  <c r="AA184" i="12"/>
  <c r="K79" i="46"/>
  <c r="K85" i="12"/>
  <c r="L78" i="46"/>
  <c r="AA183" i="12"/>
  <c r="K78" i="46"/>
  <c r="K84" i="12"/>
  <c r="L77" i="46"/>
  <c r="AA182" i="12"/>
  <c r="K182" i="57"/>
  <c r="K77" i="46"/>
  <c r="K164" i="46"/>
  <c r="K251" i="46"/>
  <c r="L76" i="46"/>
  <c r="AA181" i="12"/>
  <c r="K76" i="46"/>
  <c r="K82" i="12"/>
  <c r="L75" i="46"/>
  <c r="AA180" i="12"/>
  <c r="K180" i="57"/>
  <c r="K75" i="46"/>
  <c r="K162" i="46"/>
  <c r="K249" i="46"/>
  <c r="L69" i="46"/>
  <c r="AA162" i="12"/>
  <c r="K162" i="57"/>
  <c r="K69" i="46"/>
  <c r="K58" i="12"/>
  <c r="M69" i="46"/>
  <c r="K162" i="12"/>
  <c r="L68" i="46"/>
  <c r="AA161" i="12"/>
  <c r="K161" i="57"/>
  <c r="K68" i="46"/>
  <c r="K57" i="12"/>
  <c r="L67" i="46"/>
  <c r="AA160" i="12"/>
  <c r="K160" i="57"/>
  <c r="K67" i="46"/>
  <c r="K56" i="12"/>
  <c r="L66" i="46"/>
  <c r="AA159" i="12"/>
  <c r="K66" i="46"/>
  <c r="K55" i="12"/>
  <c r="L65" i="46"/>
  <c r="AA158" i="12"/>
  <c r="K158" i="57"/>
  <c r="K65" i="46"/>
  <c r="K54" i="12"/>
  <c r="L64" i="46"/>
  <c r="AA157" i="12"/>
  <c r="K157" i="57"/>
  <c r="K64" i="46"/>
  <c r="K53" i="12"/>
  <c r="L63" i="46"/>
  <c r="AA156" i="12"/>
  <c r="K63" i="46"/>
  <c r="K52" i="12"/>
  <c r="L62" i="46"/>
  <c r="AA155" i="12"/>
  <c r="K155" i="57"/>
  <c r="K62" i="46"/>
  <c r="K51" i="12"/>
  <c r="L61" i="46"/>
  <c r="AA154" i="12"/>
  <c r="K154" i="57"/>
  <c r="K61" i="46"/>
  <c r="K50" i="12"/>
  <c r="L60" i="46"/>
  <c r="AA153" i="12"/>
  <c r="K60" i="46"/>
  <c r="K49" i="12"/>
  <c r="M52" i="46"/>
  <c r="K151" i="12"/>
  <c r="L52" i="46"/>
  <c r="AA151" i="12"/>
  <c r="K151" i="57"/>
  <c r="K52" i="46"/>
  <c r="K47" i="12"/>
  <c r="L51" i="46"/>
  <c r="AA150" i="12"/>
  <c r="K150" i="57"/>
  <c r="K51" i="46"/>
  <c r="K46" i="12"/>
  <c r="L50" i="46"/>
  <c r="AA149" i="12"/>
  <c r="K149" i="57"/>
  <c r="K50" i="46"/>
  <c r="K45" i="12"/>
  <c r="L49" i="46"/>
  <c r="AA148" i="12"/>
  <c r="K49" i="46"/>
  <c r="K44" i="12"/>
  <c r="L48" i="46"/>
  <c r="AA147" i="12"/>
  <c r="K48" i="46"/>
  <c r="K43" i="12"/>
  <c r="L47" i="46"/>
  <c r="AA146" i="12"/>
  <c r="K146" i="57"/>
  <c r="K47" i="46"/>
  <c r="K42" i="12"/>
  <c r="L46" i="46"/>
  <c r="AA145" i="12"/>
  <c r="K145" i="57"/>
  <c r="K46" i="46"/>
  <c r="K41" i="12"/>
  <c r="L45" i="46"/>
  <c r="AA144" i="12"/>
  <c r="K144" i="57"/>
  <c r="K45" i="46"/>
  <c r="K132" i="46"/>
  <c r="K219" i="46"/>
  <c r="L44" i="46"/>
  <c r="AA143" i="12"/>
  <c r="K44" i="46"/>
  <c r="K39" i="12"/>
  <c r="M43" i="46"/>
  <c r="K142" i="12"/>
  <c r="L43" i="46"/>
  <c r="AA142" i="12"/>
  <c r="K43" i="46"/>
  <c r="K38" i="12"/>
  <c r="K42" i="46"/>
  <c r="M42" i="46"/>
  <c r="K141" i="12"/>
  <c r="L42" i="46"/>
  <c r="AA141" i="12"/>
  <c r="K37" i="12"/>
  <c r="M41" i="46"/>
  <c r="K140" i="12"/>
  <c r="L41" i="46"/>
  <c r="AA140" i="12"/>
  <c r="K140" i="57"/>
  <c r="K41" i="46"/>
  <c r="K36" i="12"/>
  <c r="L40" i="46"/>
  <c r="AA139" i="12"/>
  <c r="K40" i="46"/>
  <c r="K35" i="12"/>
  <c r="L39" i="46"/>
  <c r="AA138" i="12"/>
  <c r="K39" i="46"/>
  <c r="K34" i="12"/>
  <c r="L38" i="46"/>
  <c r="AA137" i="12"/>
  <c r="K38" i="46"/>
  <c r="K33" i="12"/>
  <c r="L37" i="46"/>
  <c r="AA136" i="12"/>
  <c r="K136" i="57"/>
  <c r="K37" i="46"/>
  <c r="K32" i="12"/>
  <c r="L36" i="46"/>
  <c r="AA135" i="12"/>
  <c r="K135" i="57"/>
  <c r="K36" i="46"/>
  <c r="K123" i="46"/>
  <c r="K210" i="46"/>
  <c r="L35" i="46"/>
  <c r="AA134" i="12"/>
  <c r="K35" i="46"/>
  <c r="K30" i="12"/>
  <c r="L34" i="46"/>
  <c r="AA133" i="12"/>
  <c r="K133" i="57"/>
  <c r="K34" i="46"/>
  <c r="K29" i="12"/>
  <c r="L33" i="46"/>
  <c r="AA132" i="12"/>
  <c r="K132" i="57"/>
  <c r="K33" i="46"/>
  <c r="K28" i="12"/>
  <c r="L32" i="46"/>
  <c r="AA131" i="12"/>
  <c r="K131" i="57"/>
  <c r="K32" i="46"/>
  <c r="K27" i="12"/>
  <c r="L31" i="46"/>
  <c r="AA130" i="12"/>
  <c r="K31" i="46"/>
  <c r="K26" i="12"/>
  <c r="L30" i="46"/>
  <c r="AA129" i="12"/>
  <c r="K129" i="57"/>
  <c r="K30" i="46"/>
  <c r="K25" i="12"/>
  <c r="L29" i="46"/>
  <c r="AA128" i="12"/>
  <c r="K29" i="46"/>
  <c r="K24" i="12"/>
  <c r="L28" i="46"/>
  <c r="AA127" i="12"/>
  <c r="K127" i="57"/>
  <c r="K28" i="46"/>
  <c r="K23" i="12"/>
  <c r="L27" i="46"/>
  <c r="AA126" i="12"/>
  <c r="K27" i="46"/>
  <c r="K22" i="12"/>
  <c r="M26" i="46"/>
  <c r="K125" i="12"/>
  <c r="L26" i="46"/>
  <c r="AA125" i="12"/>
  <c r="K125" i="57"/>
  <c r="K26" i="46"/>
  <c r="K21" i="12"/>
  <c r="L25" i="46"/>
  <c r="L112" i="46"/>
  <c r="L199" i="46"/>
  <c r="K25" i="46"/>
  <c r="K20" i="12"/>
  <c r="L24" i="46"/>
  <c r="AA123" i="12"/>
  <c r="K24" i="46"/>
  <c r="K19" i="12"/>
  <c r="L23" i="46"/>
  <c r="AA122" i="12"/>
  <c r="K23" i="46"/>
  <c r="K18" i="12"/>
  <c r="L22" i="46"/>
  <c r="AA121" i="12"/>
  <c r="K121" i="57"/>
  <c r="K22" i="46"/>
  <c r="K17" i="12"/>
  <c r="L21" i="46"/>
  <c r="AA120" i="12"/>
  <c r="K21" i="46"/>
  <c r="K108" i="46"/>
  <c r="K195" i="46"/>
  <c r="L20" i="46"/>
  <c r="AA119" i="12"/>
  <c r="K119" i="57"/>
  <c r="K20" i="46"/>
  <c r="K15" i="12"/>
  <c r="L19" i="46"/>
  <c r="AA118" i="12"/>
  <c r="K118" i="57"/>
  <c r="K19" i="46"/>
  <c r="K14" i="12"/>
  <c r="L18" i="46"/>
  <c r="AA117" i="12"/>
  <c r="K18" i="46"/>
  <c r="K13" i="12"/>
  <c r="L17" i="46"/>
  <c r="AA116" i="12"/>
  <c r="K17" i="46"/>
  <c r="K12" i="12"/>
  <c r="L16" i="46"/>
  <c r="AA115" i="12"/>
  <c r="K115" i="57"/>
  <c r="K16" i="46"/>
  <c r="K11" i="12"/>
  <c r="L15" i="46"/>
  <c r="AA114" i="12"/>
  <c r="K114" i="57"/>
  <c r="K15" i="46"/>
  <c r="K10" i="12"/>
  <c r="M14" i="46"/>
  <c r="K113" i="12"/>
  <c r="L14" i="46"/>
  <c r="AA113" i="12"/>
  <c r="K113" i="57"/>
  <c r="K14" i="46"/>
  <c r="K9" i="12"/>
  <c r="L13" i="46"/>
  <c r="AA112" i="12"/>
  <c r="K13" i="46"/>
  <c r="K8" i="12"/>
  <c r="M12" i="46"/>
  <c r="K111" i="12"/>
  <c r="L12" i="46"/>
  <c r="AA111" i="12"/>
  <c r="K111" i="57"/>
  <c r="K12" i="46"/>
  <c r="K7" i="12"/>
  <c r="L11" i="46"/>
  <c r="AA110" i="12"/>
  <c r="K110" i="57"/>
  <c r="K11" i="46"/>
  <c r="K6" i="12"/>
  <c r="M10" i="46"/>
  <c r="K109" i="12"/>
  <c r="L10" i="46"/>
  <c r="AA109" i="12"/>
  <c r="K109" i="57"/>
  <c r="K10" i="46"/>
  <c r="K5" i="12"/>
  <c r="L9" i="46"/>
  <c r="AA108" i="12"/>
  <c r="K9" i="46"/>
  <c r="K4" i="12"/>
  <c r="M8" i="46"/>
  <c r="K107" i="12"/>
  <c r="L8" i="46"/>
  <c r="AA107" i="12"/>
  <c r="K8" i="46"/>
  <c r="K3" i="12"/>
  <c r="L7" i="46"/>
  <c r="AA168" i="12"/>
  <c r="K7" i="46"/>
  <c r="K64" i="12"/>
  <c r="L3" i="46"/>
  <c r="AA164" i="12"/>
  <c r="K3" i="46"/>
  <c r="K60" i="12"/>
  <c r="M82" i="51"/>
  <c r="J187" i="12"/>
  <c r="L82" i="51"/>
  <c r="L169" i="51"/>
  <c r="L256" i="51"/>
  <c r="K82" i="51"/>
  <c r="K169" i="51"/>
  <c r="K256" i="51"/>
  <c r="L81" i="51"/>
  <c r="Z186" i="12"/>
  <c r="J186" i="57"/>
  <c r="K81" i="51"/>
  <c r="K168" i="51"/>
  <c r="K255" i="51"/>
  <c r="L80" i="51"/>
  <c r="Z185" i="12"/>
  <c r="J185" i="57"/>
  <c r="K80" i="51"/>
  <c r="J86" i="12"/>
  <c r="L79" i="51"/>
  <c r="L166" i="51"/>
  <c r="L253" i="51"/>
  <c r="K79" i="51"/>
  <c r="M79" i="51"/>
  <c r="M166" i="51"/>
  <c r="M253" i="51"/>
  <c r="L78" i="51"/>
  <c r="L165" i="51"/>
  <c r="L252" i="51"/>
  <c r="K78" i="51"/>
  <c r="L77" i="51"/>
  <c r="Z182" i="12"/>
  <c r="J182" i="57"/>
  <c r="K77" i="51"/>
  <c r="K164" i="51"/>
  <c r="K251" i="51"/>
  <c r="L76" i="51"/>
  <c r="Z181" i="12"/>
  <c r="J181" i="57"/>
  <c r="K76" i="51"/>
  <c r="L75" i="51"/>
  <c r="Z180" i="12"/>
  <c r="K75" i="51"/>
  <c r="L69" i="51"/>
  <c r="Z162" i="12"/>
  <c r="J162" i="57"/>
  <c r="K68" i="51"/>
  <c r="J57" i="12"/>
  <c r="L66" i="51"/>
  <c r="L153" i="51"/>
  <c r="L240" i="51"/>
  <c r="L64" i="51"/>
  <c r="K63" i="51"/>
  <c r="J52" i="12"/>
  <c r="L61" i="51"/>
  <c r="Z154" i="12"/>
  <c r="M52" i="51"/>
  <c r="J151" i="12"/>
  <c r="L51" i="51"/>
  <c r="Z150" i="12"/>
  <c r="K50" i="51"/>
  <c r="J45" i="12"/>
  <c r="M48" i="51"/>
  <c r="J147" i="12"/>
  <c r="L47" i="51"/>
  <c r="Z146" i="12"/>
  <c r="L44" i="51"/>
  <c r="Z143" i="12"/>
  <c r="K43" i="51"/>
  <c r="K130" i="51"/>
  <c r="K217" i="51"/>
  <c r="M41" i="51"/>
  <c r="J140" i="12"/>
  <c r="K40" i="51"/>
  <c r="J35" i="12"/>
  <c r="L38" i="51"/>
  <c r="Z137" i="12"/>
  <c r="K37" i="51"/>
  <c r="J32" i="12"/>
  <c r="K35" i="51"/>
  <c r="J30" i="12"/>
  <c r="K32" i="51"/>
  <c r="J27" i="12"/>
  <c r="K30" i="51"/>
  <c r="M30" i="51"/>
  <c r="J129" i="12"/>
  <c r="K27" i="51"/>
  <c r="J22" i="12"/>
  <c r="L25" i="51"/>
  <c r="Z124" i="12"/>
  <c r="L22" i="51"/>
  <c r="Z121" i="12"/>
  <c r="L20" i="51"/>
  <c r="L107" i="51"/>
  <c r="L194" i="51"/>
  <c r="L18" i="51"/>
  <c r="Z117" i="12"/>
  <c r="L16" i="51"/>
  <c r="Z115" i="12"/>
  <c r="M14" i="51"/>
  <c r="J113" i="12"/>
  <c r="L13" i="51"/>
  <c r="Z112" i="12"/>
  <c r="K12" i="51"/>
  <c r="J7" i="12"/>
  <c r="L10" i="51"/>
  <c r="Z109" i="12"/>
  <c r="J109" i="57"/>
  <c r="L8" i="51"/>
  <c r="Z107" i="12"/>
  <c r="J107" i="57"/>
  <c r="L7" i="51"/>
  <c r="Z168" i="12"/>
  <c r="K7" i="51"/>
  <c r="J64" i="12"/>
  <c r="L3" i="51"/>
  <c r="Z164" i="12"/>
  <c r="K3" i="51"/>
  <c r="J60" i="12"/>
  <c r="M82" i="50"/>
  <c r="I187" i="12"/>
  <c r="L82" i="50"/>
  <c r="Y187" i="12"/>
  <c r="I187" i="57"/>
  <c r="K82" i="50"/>
  <c r="I88" i="12"/>
  <c r="L81" i="50"/>
  <c r="Y186" i="12"/>
  <c r="K81" i="50"/>
  <c r="I87" i="12"/>
  <c r="L80" i="50"/>
  <c r="Y185" i="12"/>
  <c r="I185" i="57"/>
  <c r="K80" i="50"/>
  <c r="K167" i="50"/>
  <c r="K254" i="50"/>
  <c r="L79" i="50"/>
  <c r="Y184" i="12"/>
  <c r="K79" i="50"/>
  <c r="K166" i="50"/>
  <c r="K253" i="50"/>
  <c r="L78" i="50"/>
  <c r="Y183" i="12"/>
  <c r="I183" i="57"/>
  <c r="K78" i="50"/>
  <c r="K165" i="50"/>
  <c r="K252" i="50"/>
  <c r="M78" i="50"/>
  <c r="M165" i="50"/>
  <c r="M252" i="50"/>
  <c r="L77" i="50"/>
  <c r="Y182" i="12"/>
  <c r="I182" i="57"/>
  <c r="K77" i="50"/>
  <c r="K164" i="50"/>
  <c r="K251" i="50"/>
  <c r="L76" i="50"/>
  <c r="L163" i="50"/>
  <c r="L250" i="50"/>
  <c r="K76" i="50"/>
  <c r="K163" i="50"/>
  <c r="K250" i="50"/>
  <c r="L75" i="50"/>
  <c r="L162" i="50"/>
  <c r="L249" i="50"/>
  <c r="K75" i="50"/>
  <c r="K162" i="50"/>
  <c r="K249" i="50"/>
  <c r="L69" i="50"/>
  <c r="Y162" i="12"/>
  <c r="I162" i="57"/>
  <c r="K69" i="50"/>
  <c r="I58" i="12"/>
  <c r="M69" i="50"/>
  <c r="I162" i="12"/>
  <c r="M68" i="50"/>
  <c r="I161" i="12"/>
  <c r="L68" i="50"/>
  <c r="Y161" i="12"/>
  <c r="I161" i="57"/>
  <c r="K68" i="50"/>
  <c r="I57" i="12"/>
  <c r="L67" i="50"/>
  <c r="Y160" i="12"/>
  <c r="I160" i="57"/>
  <c r="K67" i="50"/>
  <c r="I56" i="12"/>
  <c r="M66" i="50"/>
  <c r="I159" i="12"/>
  <c r="L66" i="50"/>
  <c r="Y159" i="12"/>
  <c r="I159" i="57"/>
  <c r="K66" i="50"/>
  <c r="I55" i="12"/>
  <c r="L65" i="50"/>
  <c r="Y158" i="12"/>
  <c r="K65" i="50"/>
  <c r="I54" i="12"/>
  <c r="L64" i="50"/>
  <c r="Y157" i="12"/>
  <c r="K64" i="50"/>
  <c r="I53" i="12"/>
  <c r="L63" i="50"/>
  <c r="Y156" i="12"/>
  <c r="I156" i="57"/>
  <c r="K63" i="50"/>
  <c r="I52" i="12"/>
  <c r="L62" i="50"/>
  <c r="Y155" i="12"/>
  <c r="I155" i="57"/>
  <c r="K62" i="50"/>
  <c r="I51" i="12"/>
  <c r="L61" i="50"/>
  <c r="Y154" i="12"/>
  <c r="K61" i="50"/>
  <c r="I50" i="12"/>
  <c r="L60" i="50"/>
  <c r="Y153" i="12"/>
  <c r="I153" i="57"/>
  <c r="K60" i="50"/>
  <c r="I49" i="12"/>
  <c r="M52" i="50"/>
  <c r="I151" i="12"/>
  <c r="L52" i="50"/>
  <c r="Y151" i="12"/>
  <c r="I151" i="57"/>
  <c r="K52" i="50"/>
  <c r="I47" i="12"/>
  <c r="M51" i="50"/>
  <c r="I150" i="12"/>
  <c r="L51" i="50"/>
  <c r="Y150" i="12"/>
  <c r="K51" i="50"/>
  <c r="I46" i="12"/>
  <c r="L50" i="50"/>
  <c r="K50" i="50"/>
  <c r="I45" i="12"/>
  <c r="L49" i="50"/>
  <c r="Y148" i="12"/>
  <c r="I148" i="57"/>
  <c r="K49" i="50"/>
  <c r="I44" i="12"/>
  <c r="L48" i="50"/>
  <c r="Y147" i="12"/>
  <c r="I147" i="57"/>
  <c r="K48" i="50"/>
  <c r="I43" i="12"/>
  <c r="L47" i="50"/>
  <c r="Y146" i="12"/>
  <c r="I146" i="57"/>
  <c r="K47" i="50"/>
  <c r="I42" i="12"/>
  <c r="L46" i="50"/>
  <c r="Y145" i="12"/>
  <c r="I145" i="57"/>
  <c r="K46" i="50"/>
  <c r="I41" i="12"/>
  <c r="L45" i="50"/>
  <c r="Y144" i="12"/>
  <c r="I144" i="57"/>
  <c r="K45" i="50"/>
  <c r="I40" i="12"/>
  <c r="L44" i="50"/>
  <c r="Y143" i="12"/>
  <c r="I143" i="57"/>
  <c r="K44" i="50"/>
  <c r="I39" i="12"/>
  <c r="M43" i="50"/>
  <c r="I142" i="12"/>
  <c r="L43" i="50"/>
  <c r="Y142" i="12"/>
  <c r="K43" i="50"/>
  <c r="I38" i="12"/>
  <c r="K42" i="50"/>
  <c r="M42" i="50"/>
  <c r="I141" i="12"/>
  <c r="L42" i="50"/>
  <c r="I37" i="12"/>
  <c r="M41" i="50"/>
  <c r="I140" i="12"/>
  <c r="L41" i="50"/>
  <c r="Y140" i="12"/>
  <c r="K41" i="50"/>
  <c r="I36" i="12"/>
  <c r="L40" i="50"/>
  <c r="Y139" i="12"/>
  <c r="K40" i="50"/>
  <c r="I35" i="12"/>
  <c r="L39" i="50"/>
  <c r="Y138" i="12"/>
  <c r="I138" i="57"/>
  <c r="K39" i="50"/>
  <c r="I34" i="12"/>
  <c r="L38" i="50"/>
  <c r="Y137" i="12"/>
  <c r="I137" i="57"/>
  <c r="K38" i="50"/>
  <c r="I33" i="12"/>
  <c r="L37" i="50"/>
  <c r="Y136" i="12"/>
  <c r="I136" i="57"/>
  <c r="K37" i="50"/>
  <c r="I32" i="12"/>
  <c r="L36" i="50"/>
  <c r="Y135" i="12"/>
  <c r="I135" i="57"/>
  <c r="K36" i="50"/>
  <c r="I31" i="12"/>
  <c r="L35" i="50"/>
  <c r="Y134" i="12"/>
  <c r="K35" i="50"/>
  <c r="K122" i="50"/>
  <c r="K209" i="50"/>
  <c r="K34" i="50"/>
  <c r="M34" i="50"/>
  <c r="I133" i="12"/>
  <c r="L34" i="50"/>
  <c r="Y133" i="12"/>
  <c r="I29" i="12"/>
  <c r="L33" i="50"/>
  <c r="Y132" i="12"/>
  <c r="I132" i="57"/>
  <c r="K33" i="50"/>
  <c r="I28" i="12"/>
  <c r="L32" i="50"/>
  <c r="Y131" i="12"/>
  <c r="I131" i="57"/>
  <c r="K32" i="50"/>
  <c r="I27" i="12"/>
  <c r="L31" i="50"/>
  <c r="Y130" i="12"/>
  <c r="K31" i="50"/>
  <c r="I26" i="12"/>
  <c r="L30" i="50"/>
  <c r="Y129" i="12"/>
  <c r="I129" i="57"/>
  <c r="K30" i="50"/>
  <c r="I25" i="12"/>
  <c r="L29" i="50"/>
  <c r="Y128" i="12"/>
  <c r="I128" i="57"/>
  <c r="K29" i="50"/>
  <c r="I24" i="12"/>
  <c r="L28" i="50"/>
  <c r="K28" i="50"/>
  <c r="K115" i="50"/>
  <c r="K202" i="50"/>
  <c r="L27" i="50"/>
  <c r="Y126" i="12"/>
  <c r="I126" i="57"/>
  <c r="K27" i="50"/>
  <c r="I22" i="12"/>
  <c r="M26" i="50"/>
  <c r="I125" i="12"/>
  <c r="L26" i="50"/>
  <c r="Y125" i="12"/>
  <c r="I125" i="57"/>
  <c r="K26" i="50"/>
  <c r="I21" i="12"/>
  <c r="L25" i="50"/>
  <c r="Y124" i="12"/>
  <c r="I124" i="57"/>
  <c r="K25" i="50"/>
  <c r="I20" i="12"/>
  <c r="L24" i="50"/>
  <c r="Y123" i="12"/>
  <c r="I123" i="57"/>
  <c r="K24" i="50"/>
  <c r="I19" i="12"/>
  <c r="L23" i="50"/>
  <c r="Y122" i="12"/>
  <c r="K23" i="50"/>
  <c r="I18" i="12"/>
  <c r="K22" i="50"/>
  <c r="M22" i="50"/>
  <c r="I121" i="12"/>
  <c r="L22" i="50"/>
  <c r="Y121" i="12"/>
  <c r="I17" i="12"/>
  <c r="L21" i="50"/>
  <c r="Y120" i="12"/>
  <c r="K21" i="50"/>
  <c r="I16" i="12"/>
  <c r="L20" i="50"/>
  <c r="Y119" i="12"/>
  <c r="K20" i="50"/>
  <c r="I15" i="12"/>
  <c r="L19" i="50"/>
  <c r="Y118" i="12"/>
  <c r="I118" i="57"/>
  <c r="K19" i="50"/>
  <c r="K106" i="50"/>
  <c r="K193" i="50"/>
  <c r="L18" i="50"/>
  <c r="Y117" i="12"/>
  <c r="I117" i="57"/>
  <c r="K18" i="50"/>
  <c r="I13" i="12"/>
  <c r="L17" i="50"/>
  <c r="Y116" i="12"/>
  <c r="I116" i="57"/>
  <c r="K17" i="50"/>
  <c r="I12" i="12"/>
  <c r="L16" i="50"/>
  <c r="Y115" i="12"/>
  <c r="K16" i="50"/>
  <c r="I11" i="12"/>
  <c r="L15" i="50"/>
  <c r="Y114" i="12"/>
  <c r="I114" i="57"/>
  <c r="K15" i="50"/>
  <c r="I10" i="12"/>
  <c r="M14" i="50"/>
  <c r="I113" i="12"/>
  <c r="L14" i="50"/>
  <c r="Y113" i="12"/>
  <c r="K14" i="50"/>
  <c r="I9" i="12"/>
  <c r="L13" i="50"/>
  <c r="Y112" i="12"/>
  <c r="K13" i="50"/>
  <c r="I8" i="12"/>
  <c r="M12" i="50"/>
  <c r="I111" i="12"/>
  <c r="L12" i="50"/>
  <c r="Y111" i="12"/>
  <c r="K12" i="50"/>
  <c r="I7" i="12"/>
  <c r="L11" i="50"/>
  <c r="Y110" i="12"/>
  <c r="I110" i="57"/>
  <c r="K11" i="50"/>
  <c r="I6" i="12"/>
  <c r="L10" i="50"/>
  <c r="Y109" i="12"/>
  <c r="K10" i="50"/>
  <c r="I5" i="12"/>
  <c r="L9" i="50"/>
  <c r="Y108" i="12"/>
  <c r="K9" i="50"/>
  <c r="I4" i="12"/>
  <c r="K8" i="50"/>
  <c r="M8" i="50"/>
  <c r="I107" i="12"/>
  <c r="L8" i="50"/>
  <c r="Y107" i="12"/>
  <c r="I107" i="57"/>
  <c r="I3" i="12"/>
  <c r="L7" i="50"/>
  <c r="K7" i="50"/>
  <c r="L3" i="50"/>
  <c r="Y164" i="12"/>
  <c r="I164" i="57"/>
  <c r="K3" i="50"/>
  <c r="M82" i="49"/>
  <c r="H187" i="12"/>
  <c r="L82" i="49"/>
  <c r="X187" i="12"/>
  <c r="H187" i="57"/>
  <c r="K82" i="49"/>
  <c r="H88" i="12"/>
  <c r="L81" i="49"/>
  <c r="L168" i="49"/>
  <c r="L255" i="49"/>
  <c r="K81" i="49"/>
  <c r="K168" i="49"/>
  <c r="K255" i="49"/>
  <c r="L80" i="49"/>
  <c r="L167" i="49"/>
  <c r="L254" i="49"/>
  <c r="K80" i="49"/>
  <c r="K167" i="49"/>
  <c r="K254" i="49"/>
  <c r="L79" i="49"/>
  <c r="X184" i="12"/>
  <c r="H184" i="57"/>
  <c r="K79" i="49"/>
  <c r="K166" i="49"/>
  <c r="K253" i="49"/>
  <c r="M78" i="49"/>
  <c r="H183" i="12"/>
  <c r="L78" i="49"/>
  <c r="X183" i="12"/>
  <c r="K78" i="49"/>
  <c r="K165" i="49"/>
  <c r="K252" i="49"/>
  <c r="L77" i="49"/>
  <c r="X182" i="12"/>
  <c r="H182" i="57"/>
  <c r="K77" i="49"/>
  <c r="H83" i="12"/>
  <c r="L76" i="49"/>
  <c r="X181" i="12"/>
  <c r="H181" i="57"/>
  <c r="K76" i="49"/>
  <c r="K163" i="49"/>
  <c r="K250" i="49"/>
  <c r="L75" i="49"/>
  <c r="X180" i="12"/>
  <c r="H180" i="57"/>
  <c r="K75" i="49"/>
  <c r="M69" i="49"/>
  <c r="M156" i="49"/>
  <c r="M243" i="49"/>
  <c r="L68" i="49"/>
  <c r="X161" i="12"/>
  <c r="H161" i="57"/>
  <c r="K67" i="49"/>
  <c r="K154" i="49"/>
  <c r="K241" i="49"/>
  <c r="M65" i="49"/>
  <c r="M152" i="49"/>
  <c r="M239" i="49"/>
  <c r="L64" i="49"/>
  <c r="L151" i="49"/>
  <c r="L238" i="49"/>
  <c r="K63" i="49"/>
  <c r="H52" i="12"/>
  <c r="L61" i="49"/>
  <c r="L148" i="49"/>
  <c r="L235" i="49"/>
  <c r="M52" i="49"/>
  <c r="H151" i="12"/>
  <c r="L51" i="49"/>
  <c r="X150" i="12"/>
  <c r="H150" i="57"/>
  <c r="K50" i="49"/>
  <c r="K137" i="49"/>
  <c r="K224" i="49"/>
  <c r="L47" i="49"/>
  <c r="L134" i="49"/>
  <c r="L221" i="49"/>
  <c r="K46" i="49"/>
  <c r="H41" i="12"/>
  <c r="L43" i="49"/>
  <c r="L130" i="49"/>
  <c r="L217" i="49"/>
  <c r="K42" i="49"/>
  <c r="H37" i="12"/>
  <c r="L40" i="49"/>
  <c r="K39" i="49"/>
  <c r="H34" i="12"/>
  <c r="L37" i="49"/>
  <c r="X136" i="12"/>
  <c r="H136" i="57"/>
  <c r="M35" i="49"/>
  <c r="H134" i="12"/>
  <c r="L34" i="49"/>
  <c r="X133" i="12"/>
  <c r="H133" i="57"/>
  <c r="K33" i="49"/>
  <c r="H28" i="12"/>
  <c r="L31" i="49"/>
  <c r="X130" i="12"/>
  <c r="L29" i="49"/>
  <c r="L116" i="49"/>
  <c r="L203" i="49"/>
  <c r="K28" i="49"/>
  <c r="H23" i="12"/>
  <c r="L26" i="49"/>
  <c r="X125" i="12"/>
  <c r="L24" i="49"/>
  <c r="X123" i="12"/>
  <c r="K23" i="49"/>
  <c r="H18" i="12"/>
  <c r="L21" i="49"/>
  <c r="L108" i="49"/>
  <c r="L195" i="49"/>
  <c r="K20" i="49"/>
  <c r="H15" i="12"/>
  <c r="L18" i="49"/>
  <c r="X117" i="12"/>
  <c r="H117" i="57"/>
  <c r="L16" i="49"/>
  <c r="L103" i="49"/>
  <c r="L190" i="49"/>
  <c r="M14" i="49"/>
  <c r="M101" i="49"/>
  <c r="M188" i="49"/>
  <c r="L13" i="49"/>
  <c r="X112" i="12"/>
  <c r="K12" i="49"/>
  <c r="H7" i="12"/>
  <c r="L10" i="49"/>
  <c r="X109" i="12"/>
  <c r="H109" i="57"/>
  <c r="K9" i="49"/>
  <c r="H4" i="12"/>
  <c r="L7" i="49"/>
  <c r="X168" i="12"/>
  <c r="H168" i="57"/>
  <c r="K7" i="49"/>
  <c r="H64" i="12"/>
  <c r="L3" i="49"/>
  <c r="X164" i="12"/>
  <c r="K3" i="49"/>
  <c r="H60" i="12"/>
  <c r="M82" i="48"/>
  <c r="G187" i="12"/>
  <c r="L82" i="48"/>
  <c r="W187" i="12"/>
  <c r="G187" i="57"/>
  <c r="K82" i="48"/>
  <c r="K169" i="48"/>
  <c r="K256" i="48"/>
  <c r="L81" i="48"/>
  <c r="W186" i="12"/>
  <c r="G186" i="57"/>
  <c r="K81" i="48"/>
  <c r="G87" i="12"/>
  <c r="L80" i="48"/>
  <c r="W185" i="12"/>
  <c r="G185" i="57"/>
  <c r="K80" i="48"/>
  <c r="K167" i="48"/>
  <c r="K254" i="48"/>
  <c r="L79" i="48"/>
  <c r="W184" i="12"/>
  <c r="K79" i="48"/>
  <c r="G85" i="12"/>
  <c r="L78" i="48"/>
  <c r="L165" i="48"/>
  <c r="L252" i="48"/>
  <c r="K78" i="48"/>
  <c r="K165" i="48"/>
  <c r="K252" i="48"/>
  <c r="L77" i="48"/>
  <c r="L164" i="48"/>
  <c r="L251" i="48"/>
  <c r="K77" i="48"/>
  <c r="K164" i="48"/>
  <c r="K251" i="48"/>
  <c r="L76" i="48"/>
  <c r="W181" i="12"/>
  <c r="G181" i="57"/>
  <c r="K76" i="48"/>
  <c r="K163" i="48"/>
  <c r="K250" i="48"/>
  <c r="L75" i="48"/>
  <c r="W180" i="12"/>
  <c r="G180" i="57"/>
  <c r="K75" i="48"/>
  <c r="G81" i="12"/>
  <c r="M69" i="48"/>
  <c r="G162" i="12"/>
  <c r="L69" i="48"/>
  <c r="W162" i="12"/>
  <c r="G162" i="57"/>
  <c r="K69" i="48"/>
  <c r="G58" i="12"/>
  <c r="M68" i="48"/>
  <c r="G161" i="12"/>
  <c r="L68" i="48"/>
  <c r="W161" i="12"/>
  <c r="G161" i="57"/>
  <c r="K68" i="48"/>
  <c r="G57" i="12"/>
  <c r="L67" i="48"/>
  <c r="W160" i="12"/>
  <c r="K67" i="48"/>
  <c r="G56" i="12"/>
  <c r="M66" i="48"/>
  <c r="G159" i="12"/>
  <c r="L66" i="48"/>
  <c r="W159" i="12"/>
  <c r="G159" i="57"/>
  <c r="K66" i="48"/>
  <c r="G55" i="12"/>
  <c r="L65" i="48"/>
  <c r="W158" i="12"/>
  <c r="G158" i="57"/>
  <c r="K65" i="48"/>
  <c r="G54" i="12"/>
  <c r="L64" i="48"/>
  <c r="W157" i="12"/>
  <c r="G157" i="57"/>
  <c r="K64" i="48"/>
  <c r="G53" i="12"/>
  <c r="L63" i="48"/>
  <c r="W156" i="12"/>
  <c r="G156" i="57"/>
  <c r="K63" i="48"/>
  <c r="G52" i="12"/>
  <c r="L62" i="48"/>
  <c r="L149" i="48"/>
  <c r="L236" i="48"/>
  <c r="K62" i="48"/>
  <c r="G51" i="12"/>
  <c r="L61" i="48"/>
  <c r="W154" i="12"/>
  <c r="K61" i="48"/>
  <c r="G50" i="12"/>
  <c r="L60" i="48"/>
  <c r="W153" i="12"/>
  <c r="K60" i="48"/>
  <c r="G49" i="12"/>
  <c r="M52" i="48"/>
  <c r="G151" i="12"/>
  <c r="L52" i="48"/>
  <c r="L139" i="48"/>
  <c r="L226" i="48"/>
  <c r="K52" i="48"/>
  <c r="G47" i="12"/>
  <c r="M51" i="48"/>
  <c r="G150" i="12"/>
  <c r="L51" i="48"/>
  <c r="W150" i="12"/>
  <c r="G150" i="57"/>
  <c r="K51" i="48"/>
  <c r="G46" i="12"/>
  <c r="L50" i="48"/>
  <c r="W149" i="12"/>
  <c r="K50" i="48"/>
  <c r="G45" i="12"/>
  <c r="L49" i="48"/>
  <c r="W148" i="12"/>
  <c r="G148" i="57"/>
  <c r="K49" i="48"/>
  <c r="G44" i="12"/>
  <c r="L48" i="48"/>
  <c r="W147" i="12"/>
  <c r="G147" i="57"/>
  <c r="K48" i="48"/>
  <c r="K135" i="48"/>
  <c r="K222" i="48"/>
  <c r="L47" i="48"/>
  <c r="W146" i="12"/>
  <c r="G146" i="57"/>
  <c r="K47" i="48"/>
  <c r="G42" i="12"/>
  <c r="L46" i="48"/>
  <c r="W145" i="12"/>
  <c r="G145" i="57"/>
  <c r="K46" i="48"/>
  <c r="G41" i="12"/>
  <c r="L45" i="48"/>
  <c r="W144" i="12"/>
  <c r="K45" i="48"/>
  <c r="G40" i="12"/>
  <c r="L44" i="48"/>
  <c r="W143" i="12"/>
  <c r="K44" i="48"/>
  <c r="M44" i="48"/>
  <c r="G143" i="12"/>
  <c r="L43" i="48"/>
  <c r="W142" i="12"/>
  <c r="G142" i="57"/>
  <c r="K43" i="48"/>
  <c r="K130" i="48"/>
  <c r="K217" i="48"/>
  <c r="M43" i="48"/>
  <c r="M130" i="48"/>
  <c r="M217" i="48"/>
  <c r="L42" i="48"/>
  <c r="W141" i="12"/>
  <c r="G141" i="57"/>
  <c r="K42" i="48"/>
  <c r="G37" i="12"/>
  <c r="L41" i="48"/>
  <c r="W140" i="12"/>
  <c r="K41" i="48"/>
  <c r="G36" i="12"/>
  <c r="L40" i="48"/>
  <c r="W139" i="12"/>
  <c r="K40" i="48"/>
  <c r="G35" i="12"/>
  <c r="L39" i="48"/>
  <c r="W138" i="12"/>
  <c r="G138" i="57"/>
  <c r="K39" i="48"/>
  <c r="G34" i="12"/>
  <c r="L38" i="48"/>
  <c r="W137" i="12"/>
  <c r="K38" i="48"/>
  <c r="G33" i="12"/>
  <c r="L37" i="48"/>
  <c r="W136" i="12"/>
  <c r="G136" i="57"/>
  <c r="K37" i="48"/>
  <c r="G32" i="12"/>
  <c r="M36" i="48"/>
  <c r="M123" i="48"/>
  <c r="M210" i="48"/>
  <c r="L36" i="48"/>
  <c r="W135" i="12"/>
  <c r="G135" i="57"/>
  <c r="K36" i="48"/>
  <c r="G31" i="12"/>
  <c r="M35" i="48"/>
  <c r="G134" i="12"/>
  <c r="L35" i="48"/>
  <c r="W134" i="12"/>
  <c r="G134" i="57"/>
  <c r="K35" i="48"/>
  <c r="G30" i="12"/>
  <c r="M34" i="48"/>
  <c r="G133" i="12"/>
  <c r="L34" i="48"/>
  <c r="W133" i="12"/>
  <c r="G133" i="57"/>
  <c r="K34" i="48"/>
  <c r="K121" i="48"/>
  <c r="K208" i="48"/>
  <c r="L33" i="48"/>
  <c r="W132" i="12"/>
  <c r="G132" i="57"/>
  <c r="K33" i="48"/>
  <c r="G28" i="12"/>
  <c r="L32" i="48"/>
  <c r="W131" i="12"/>
  <c r="G131" i="57"/>
  <c r="K32" i="48"/>
  <c r="G27" i="12"/>
  <c r="L31" i="48"/>
  <c r="W130" i="12"/>
  <c r="G130" i="57"/>
  <c r="K31" i="48"/>
  <c r="M30" i="48"/>
  <c r="G129" i="12"/>
  <c r="L30" i="48"/>
  <c r="W129" i="12"/>
  <c r="G129" i="57"/>
  <c r="K30" i="48"/>
  <c r="G25" i="12"/>
  <c r="L29" i="48"/>
  <c r="W128" i="12"/>
  <c r="G128" i="57"/>
  <c r="K29" i="48"/>
  <c r="G24" i="12"/>
  <c r="L28" i="48"/>
  <c r="W127" i="12"/>
  <c r="G127" i="57"/>
  <c r="K28" i="48"/>
  <c r="G23" i="12"/>
  <c r="L27" i="48"/>
  <c r="W126" i="12"/>
  <c r="G126" i="57"/>
  <c r="K27" i="48"/>
  <c r="K114" i="48"/>
  <c r="K201" i="48"/>
  <c r="L26" i="48"/>
  <c r="W125" i="12"/>
  <c r="K26" i="48"/>
  <c r="G21" i="12"/>
  <c r="L25" i="48"/>
  <c r="W124" i="12"/>
  <c r="K25" i="48"/>
  <c r="G20" i="12"/>
  <c r="L24" i="48"/>
  <c r="W123" i="12"/>
  <c r="G123" i="57"/>
  <c r="K24" i="48"/>
  <c r="G19" i="12"/>
  <c r="L23" i="48"/>
  <c r="W122" i="12"/>
  <c r="K23" i="48"/>
  <c r="G18" i="12"/>
  <c r="L22" i="48"/>
  <c r="W121" i="12"/>
  <c r="K22" i="48"/>
  <c r="G17" i="12"/>
  <c r="L21" i="48"/>
  <c r="W120" i="12"/>
  <c r="K21" i="48"/>
  <c r="G16" i="12"/>
  <c r="L20" i="48"/>
  <c r="W119" i="12"/>
  <c r="G119" i="57"/>
  <c r="K20" i="48"/>
  <c r="G15" i="12"/>
  <c r="L19" i="48"/>
  <c r="L106" i="48"/>
  <c r="L193" i="48"/>
  <c r="K19" i="48"/>
  <c r="G14" i="12"/>
  <c r="L18" i="48"/>
  <c r="W117" i="12"/>
  <c r="G117" i="57"/>
  <c r="K18" i="48"/>
  <c r="L17" i="48"/>
  <c r="W116" i="12"/>
  <c r="G116" i="57"/>
  <c r="K17" i="48"/>
  <c r="G12" i="12"/>
  <c r="M16" i="48"/>
  <c r="G115" i="12"/>
  <c r="L16" i="48"/>
  <c r="W115" i="12"/>
  <c r="G115" i="57"/>
  <c r="K16" i="48"/>
  <c r="G11" i="12"/>
  <c r="L15" i="48"/>
  <c r="W114" i="12"/>
  <c r="G114" i="57"/>
  <c r="K15" i="48"/>
  <c r="G10" i="12"/>
  <c r="M14" i="48"/>
  <c r="G113" i="12"/>
  <c r="L14" i="48"/>
  <c r="L101" i="48"/>
  <c r="L188" i="48"/>
  <c r="K14" i="48"/>
  <c r="G9" i="12"/>
  <c r="M13" i="48"/>
  <c r="G112" i="12"/>
  <c r="L13" i="48"/>
  <c r="W112" i="12"/>
  <c r="K13" i="48"/>
  <c r="G8" i="12"/>
  <c r="L12" i="48"/>
  <c r="W111" i="12"/>
  <c r="G111" i="57"/>
  <c r="K12" i="48"/>
  <c r="G7" i="12"/>
  <c r="L11" i="48"/>
  <c r="W110" i="12"/>
  <c r="G110" i="57"/>
  <c r="K11" i="48"/>
  <c r="M11" i="48"/>
  <c r="G110" i="12"/>
  <c r="L10" i="48"/>
  <c r="W109" i="12"/>
  <c r="G109" i="57"/>
  <c r="K10" i="48"/>
  <c r="G5" i="12"/>
  <c r="M9" i="48"/>
  <c r="G108" i="12"/>
  <c r="L9" i="48"/>
  <c r="W108" i="12"/>
  <c r="G108" i="57"/>
  <c r="K9" i="48"/>
  <c r="G4" i="12"/>
  <c r="L8" i="48"/>
  <c r="W107" i="12"/>
  <c r="G107" i="57"/>
  <c r="K8" i="48"/>
  <c r="G3" i="12"/>
  <c r="L7" i="48"/>
  <c r="W168" i="12"/>
  <c r="K7" i="48"/>
  <c r="G64" i="12"/>
  <c r="L3" i="48"/>
  <c r="W164" i="12"/>
  <c r="K3" i="48"/>
  <c r="G60" i="12"/>
  <c r="M82" i="47"/>
  <c r="F187" i="12"/>
  <c r="L82" i="47"/>
  <c r="V187" i="12"/>
  <c r="F187" i="57"/>
  <c r="K82" i="47"/>
  <c r="F88" i="12"/>
  <c r="L81" i="47"/>
  <c r="V186" i="12"/>
  <c r="F186" i="57"/>
  <c r="K81" i="47"/>
  <c r="K168" i="47"/>
  <c r="K255" i="47"/>
  <c r="L80" i="47"/>
  <c r="V185" i="12"/>
  <c r="K80" i="47"/>
  <c r="K167" i="47"/>
  <c r="K254" i="47"/>
  <c r="L79" i="47"/>
  <c r="V184" i="12"/>
  <c r="F184" i="57"/>
  <c r="K79" i="47"/>
  <c r="K166" i="47"/>
  <c r="K253" i="47"/>
  <c r="L78" i="47"/>
  <c r="V183" i="12"/>
  <c r="K78" i="47"/>
  <c r="K165" i="47"/>
  <c r="K252" i="47"/>
  <c r="M78" i="47"/>
  <c r="M165" i="47"/>
  <c r="M252" i="47"/>
  <c r="L77" i="47"/>
  <c r="V182" i="12"/>
  <c r="K77" i="47"/>
  <c r="K164" i="47"/>
  <c r="K251" i="47"/>
  <c r="L76" i="47"/>
  <c r="V181" i="12"/>
  <c r="F181" i="57"/>
  <c r="K76" i="47"/>
  <c r="K163" i="47"/>
  <c r="K250" i="47"/>
  <c r="L75" i="47"/>
  <c r="V180" i="12"/>
  <c r="K75" i="47"/>
  <c r="L68" i="47"/>
  <c r="V161" i="12"/>
  <c r="F161" i="57"/>
  <c r="M66" i="47"/>
  <c r="F159" i="12"/>
  <c r="L65" i="47"/>
  <c r="V158" i="12"/>
  <c r="K64" i="47"/>
  <c r="F53" i="12"/>
  <c r="L62" i="47"/>
  <c r="V155" i="12"/>
  <c r="F155" i="57"/>
  <c r="K61" i="47"/>
  <c r="F50" i="12"/>
  <c r="L52" i="47"/>
  <c r="V151" i="12"/>
  <c r="K51" i="47"/>
  <c r="F46" i="12"/>
  <c r="L48" i="47"/>
  <c r="V147" i="12"/>
  <c r="F147" i="57"/>
  <c r="K47" i="47"/>
  <c r="F42" i="12"/>
  <c r="L44" i="47"/>
  <c r="L131" i="47"/>
  <c r="L218" i="47"/>
  <c r="K43" i="47"/>
  <c r="K130" i="47"/>
  <c r="K217" i="47"/>
  <c r="M41" i="47"/>
  <c r="F140" i="12"/>
  <c r="L40" i="47"/>
  <c r="V139" i="12"/>
  <c r="K39" i="47"/>
  <c r="F34" i="12"/>
  <c r="L37" i="47"/>
  <c r="V136" i="12"/>
  <c r="F136" i="57"/>
  <c r="K36" i="47"/>
  <c r="F31" i="12"/>
  <c r="K33" i="47"/>
  <c r="F28" i="12"/>
  <c r="K31" i="47"/>
  <c r="F26" i="12"/>
  <c r="K29" i="47"/>
  <c r="F24" i="12"/>
  <c r="L27" i="47"/>
  <c r="V126" i="12"/>
  <c r="K26" i="47"/>
  <c r="F21" i="12"/>
  <c r="K24" i="47"/>
  <c r="F19" i="12"/>
  <c r="K21" i="47"/>
  <c r="F16" i="12"/>
  <c r="L19" i="47"/>
  <c r="V118" i="12"/>
  <c r="F118" i="57"/>
  <c r="L17" i="47"/>
  <c r="L104" i="47"/>
  <c r="L191" i="47"/>
  <c r="L15" i="47"/>
  <c r="V114" i="12"/>
  <c r="F114" i="57"/>
  <c r="K14" i="47"/>
  <c r="F9" i="12"/>
  <c r="L11" i="47"/>
  <c r="V110" i="12"/>
  <c r="K10" i="47"/>
  <c r="F5" i="12"/>
  <c r="L8" i="47"/>
  <c r="V107" i="12"/>
  <c r="F107" i="57"/>
  <c r="L7" i="47"/>
  <c r="V168" i="12"/>
  <c r="F168" i="57"/>
  <c r="K7" i="47"/>
  <c r="F64" i="12"/>
  <c r="L3" i="47"/>
  <c r="V164" i="12"/>
  <c r="F164" i="57"/>
  <c r="K3" i="47"/>
  <c r="F60" i="12"/>
  <c r="M82" i="45"/>
  <c r="M169" i="45"/>
  <c r="M256" i="45"/>
  <c r="L82" i="45"/>
  <c r="U187" i="12"/>
  <c r="E187" i="57"/>
  <c r="K82" i="45"/>
  <c r="E88" i="12"/>
  <c r="L81" i="45"/>
  <c r="U186" i="12"/>
  <c r="E186" i="57"/>
  <c r="K81" i="45"/>
  <c r="E87" i="12"/>
  <c r="L80" i="45"/>
  <c r="U185" i="12"/>
  <c r="E185" i="57"/>
  <c r="K80" i="45"/>
  <c r="K167" i="45"/>
  <c r="K254" i="45"/>
  <c r="L79" i="45"/>
  <c r="U184" i="12"/>
  <c r="K79" i="45"/>
  <c r="E85" i="12"/>
  <c r="M78" i="45"/>
  <c r="E183" i="12"/>
  <c r="L78" i="45"/>
  <c r="U183" i="12"/>
  <c r="K78" i="45"/>
  <c r="K165" i="45"/>
  <c r="K252" i="45"/>
  <c r="L77" i="45"/>
  <c r="L164" i="45"/>
  <c r="L251" i="45"/>
  <c r="K77" i="45"/>
  <c r="E83" i="12"/>
  <c r="L76" i="45"/>
  <c r="U181" i="12"/>
  <c r="K76" i="45"/>
  <c r="K163" i="45"/>
  <c r="K250" i="45"/>
  <c r="L75" i="45"/>
  <c r="U180" i="12"/>
  <c r="K75" i="45"/>
  <c r="K162" i="45"/>
  <c r="K249" i="45"/>
  <c r="M69" i="45"/>
  <c r="E162" i="12"/>
  <c r="L69" i="45"/>
  <c r="U162" i="12"/>
  <c r="E162" i="57"/>
  <c r="K69" i="45"/>
  <c r="E58" i="12"/>
  <c r="M68" i="45"/>
  <c r="E161" i="12"/>
  <c r="L68" i="45"/>
  <c r="K68" i="45"/>
  <c r="E57" i="12"/>
  <c r="L67" i="45"/>
  <c r="U160" i="12"/>
  <c r="E160" i="57"/>
  <c r="K67" i="45"/>
  <c r="E56" i="12"/>
  <c r="L66" i="45"/>
  <c r="U159" i="12"/>
  <c r="E159" i="57"/>
  <c r="K66" i="45"/>
  <c r="E55" i="12"/>
  <c r="L65" i="45"/>
  <c r="U158" i="12"/>
  <c r="K65" i="45"/>
  <c r="E54" i="12"/>
  <c r="L64" i="45"/>
  <c r="U157" i="12"/>
  <c r="K64" i="45"/>
  <c r="E53" i="12"/>
  <c r="L63" i="45"/>
  <c r="U156" i="12"/>
  <c r="E156" i="57"/>
  <c r="K63" i="45"/>
  <c r="K150" i="45"/>
  <c r="K237" i="45"/>
  <c r="L62" i="45"/>
  <c r="U155" i="12"/>
  <c r="K62" i="45"/>
  <c r="K149" i="45"/>
  <c r="K236" i="45"/>
  <c r="L61" i="45"/>
  <c r="U154" i="12"/>
  <c r="K61" i="45"/>
  <c r="E50" i="12"/>
  <c r="L60" i="45"/>
  <c r="U153" i="12"/>
  <c r="E153" i="57"/>
  <c r="K60" i="45"/>
  <c r="E49" i="12"/>
  <c r="L52" i="45"/>
  <c r="U151" i="12"/>
  <c r="E151" i="57"/>
  <c r="K52" i="45"/>
  <c r="E47" i="12"/>
  <c r="L51" i="45"/>
  <c r="U150" i="12"/>
  <c r="E150" i="57"/>
  <c r="K51" i="45"/>
  <c r="M51" i="45"/>
  <c r="E150" i="12"/>
  <c r="L50" i="45"/>
  <c r="U149" i="12"/>
  <c r="E149" i="57"/>
  <c r="K50" i="45"/>
  <c r="E45" i="12"/>
  <c r="L49" i="45"/>
  <c r="U148" i="12"/>
  <c r="E148" i="57"/>
  <c r="K49" i="45"/>
  <c r="E44" i="12"/>
  <c r="L48" i="45"/>
  <c r="U147" i="12"/>
  <c r="K48" i="45"/>
  <c r="E43" i="12"/>
  <c r="M47" i="45"/>
  <c r="E146" i="12"/>
  <c r="L47" i="45"/>
  <c r="U146" i="12"/>
  <c r="E146" i="57"/>
  <c r="K47" i="45"/>
  <c r="E42" i="12"/>
  <c r="L46" i="45"/>
  <c r="U145" i="12"/>
  <c r="E145" i="57"/>
  <c r="K46" i="45"/>
  <c r="E41" i="12"/>
  <c r="L45" i="45"/>
  <c r="U144" i="12"/>
  <c r="E144" i="57"/>
  <c r="K45" i="45"/>
  <c r="K132" i="45"/>
  <c r="K219" i="45"/>
  <c r="L44" i="45"/>
  <c r="U143" i="12"/>
  <c r="E143" i="57"/>
  <c r="K44" i="45"/>
  <c r="E39" i="12"/>
  <c r="M43" i="45"/>
  <c r="E142" i="12"/>
  <c r="L43" i="45"/>
  <c r="L130" i="45"/>
  <c r="L217" i="45"/>
  <c r="K43" i="45"/>
  <c r="E38" i="12"/>
  <c r="L42" i="45"/>
  <c r="U141" i="12"/>
  <c r="K42" i="45"/>
  <c r="E37" i="12"/>
  <c r="L41" i="45"/>
  <c r="U140" i="12"/>
  <c r="E140" i="57"/>
  <c r="K41" i="45"/>
  <c r="E36" i="12"/>
  <c r="L40" i="45"/>
  <c r="U139" i="12"/>
  <c r="E139" i="57"/>
  <c r="K40" i="45"/>
  <c r="E35" i="12"/>
  <c r="L39" i="45"/>
  <c r="L126" i="45"/>
  <c r="L213" i="45"/>
  <c r="K39" i="45"/>
  <c r="E34" i="12"/>
  <c r="L38" i="45"/>
  <c r="K38" i="45"/>
  <c r="E33" i="12"/>
  <c r="L37" i="45"/>
  <c r="U136" i="12"/>
  <c r="E136" i="57"/>
  <c r="K37" i="45"/>
  <c r="E32" i="12"/>
  <c r="M36" i="45"/>
  <c r="E135" i="12"/>
  <c r="L36" i="45"/>
  <c r="U135" i="12"/>
  <c r="E135" i="57"/>
  <c r="K36" i="45"/>
  <c r="E31" i="12"/>
  <c r="L35" i="45"/>
  <c r="U134" i="12"/>
  <c r="E134" i="57"/>
  <c r="K35" i="45"/>
  <c r="K122" i="45"/>
  <c r="K209" i="45"/>
  <c r="L34" i="45"/>
  <c r="U133" i="12"/>
  <c r="E133" i="57"/>
  <c r="K34" i="45"/>
  <c r="K121" i="45"/>
  <c r="K208" i="45"/>
  <c r="M33" i="45"/>
  <c r="E132" i="12"/>
  <c r="L33" i="45"/>
  <c r="L120" i="45"/>
  <c r="L207" i="45"/>
  <c r="K33" i="45"/>
  <c r="E28" i="12"/>
  <c r="L32" i="45"/>
  <c r="U131" i="12"/>
  <c r="E131" i="57"/>
  <c r="K32" i="45"/>
  <c r="E27" i="12"/>
  <c r="L31" i="45"/>
  <c r="U130" i="12"/>
  <c r="K31" i="45"/>
  <c r="E26" i="12"/>
  <c r="L30" i="45"/>
  <c r="U129" i="12"/>
  <c r="E129" i="57"/>
  <c r="K30" i="45"/>
  <c r="E25" i="12"/>
  <c r="L29" i="45"/>
  <c r="U128" i="12"/>
  <c r="E128" i="57"/>
  <c r="K29" i="45"/>
  <c r="E24" i="12"/>
  <c r="L28" i="45"/>
  <c r="U127" i="12"/>
  <c r="E127" i="57"/>
  <c r="K28" i="45"/>
  <c r="E23" i="12"/>
  <c r="L27" i="45"/>
  <c r="U126" i="12"/>
  <c r="E126" i="57"/>
  <c r="K27" i="45"/>
  <c r="E22" i="12"/>
  <c r="L26" i="45"/>
  <c r="U125" i="12"/>
  <c r="E125" i="57"/>
  <c r="K26" i="45"/>
  <c r="E21" i="12"/>
  <c r="L25" i="45"/>
  <c r="U124" i="12"/>
  <c r="K25" i="45"/>
  <c r="E20" i="12"/>
  <c r="L24" i="45"/>
  <c r="U123" i="12"/>
  <c r="K24" i="45"/>
  <c r="E19" i="12"/>
  <c r="L23" i="45"/>
  <c r="U122" i="12"/>
  <c r="K23" i="45"/>
  <c r="E18" i="12"/>
  <c r="L22" i="45"/>
  <c r="U121" i="12"/>
  <c r="K22" i="45"/>
  <c r="E17" i="12"/>
  <c r="L21" i="45"/>
  <c r="U120" i="12"/>
  <c r="K21" i="45"/>
  <c r="E16" i="12"/>
  <c r="L20" i="45"/>
  <c r="U119" i="12"/>
  <c r="E119" i="57"/>
  <c r="K20" i="45"/>
  <c r="K107" i="45"/>
  <c r="K194" i="45"/>
  <c r="L19" i="45"/>
  <c r="U118" i="12"/>
  <c r="E118" i="57"/>
  <c r="K19" i="45"/>
  <c r="E14" i="12"/>
  <c r="M18" i="45"/>
  <c r="E117" i="12"/>
  <c r="L18" i="45"/>
  <c r="U117" i="12"/>
  <c r="E117" i="57"/>
  <c r="K18" i="45"/>
  <c r="E13" i="12"/>
  <c r="L17" i="45"/>
  <c r="U116" i="12"/>
  <c r="E116" i="57"/>
  <c r="K17" i="45"/>
  <c r="E12" i="12"/>
  <c r="L16" i="45"/>
  <c r="U115" i="12"/>
  <c r="E115" i="57"/>
  <c r="K16" i="45"/>
  <c r="E11" i="12"/>
  <c r="L15" i="45"/>
  <c r="U114" i="12"/>
  <c r="E114" i="57"/>
  <c r="K15" i="45"/>
  <c r="K102" i="45"/>
  <c r="K189" i="45"/>
  <c r="M14" i="45"/>
  <c r="E113" i="12"/>
  <c r="L14" i="45"/>
  <c r="U113" i="12"/>
  <c r="E113" i="57"/>
  <c r="K14" i="45"/>
  <c r="E9" i="12"/>
  <c r="M13" i="45"/>
  <c r="E112" i="12"/>
  <c r="L13" i="45"/>
  <c r="U112" i="12"/>
  <c r="E112" i="57"/>
  <c r="K13" i="45"/>
  <c r="E8" i="12"/>
  <c r="L12" i="45"/>
  <c r="U111" i="12"/>
  <c r="E111" i="57"/>
  <c r="K12" i="45"/>
  <c r="K99" i="45"/>
  <c r="K186" i="45"/>
  <c r="L11" i="45"/>
  <c r="U110" i="12"/>
  <c r="E110" i="57"/>
  <c r="K11" i="45"/>
  <c r="E6" i="12"/>
  <c r="L10" i="45"/>
  <c r="U109" i="12"/>
  <c r="K10" i="45"/>
  <c r="E5" i="12"/>
  <c r="M9" i="45"/>
  <c r="E108" i="12"/>
  <c r="L9" i="45"/>
  <c r="U108" i="12"/>
  <c r="K9" i="45"/>
  <c r="E4" i="12"/>
  <c r="L8" i="45"/>
  <c r="U107" i="12"/>
  <c r="E107" i="57"/>
  <c r="K8" i="45"/>
  <c r="E3" i="12"/>
  <c r="L7" i="45"/>
  <c r="U168" i="12"/>
  <c r="E168" i="57"/>
  <c r="K7" i="45"/>
  <c r="K181" i="45"/>
  <c r="L3" i="45"/>
  <c r="U164" i="12"/>
  <c r="K3" i="45"/>
  <c r="E60" i="12"/>
  <c r="M82" i="44"/>
  <c r="D187" i="12"/>
  <c r="L82" i="44"/>
  <c r="T187" i="12"/>
  <c r="D187" i="57"/>
  <c r="K82" i="44"/>
  <c r="K169" i="44"/>
  <c r="K256" i="44"/>
  <c r="L81" i="44"/>
  <c r="T186" i="12"/>
  <c r="K81" i="44"/>
  <c r="K168" i="44"/>
  <c r="K255" i="44"/>
  <c r="L80" i="44"/>
  <c r="T185" i="12"/>
  <c r="K80" i="44"/>
  <c r="D86" i="12"/>
  <c r="L79" i="44"/>
  <c r="T184" i="12"/>
  <c r="K79" i="44"/>
  <c r="D85" i="12"/>
  <c r="M78" i="44"/>
  <c r="D183" i="12"/>
  <c r="L78" i="44"/>
  <c r="L165" i="44"/>
  <c r="L252" i="44"/>
  <c r="K78" i="44"/>
  <c r="K165" i="44"/>
  <c r="K252" i="44"/>
  <c r="L77" i="44"/>
  <c r="T182" i="12"/>
  <c r="D182" i="57"/>
  <c r="K77" i="44"/>
  <c r="K164" i="44"/>
  <c r="K251" i="44"/>
  <c r="L76" i="44"/>
  <c r="T181" i="12"/>
  <c r="K76" i="44"/>
  <c r="K163" i="44"/>
  <c r="K250" i="44"/>
  <c r="L75" i="44"/>
  <c r="T180" i="12"/>
  <c r="D180" i="57"/>
  <c r="K75" i="44"/>
  <c r="D81" i="12"/>
  <c r="M69" i="44"/>
  <c r="D162" i="12"/>
  <c r="L69" i="44"/>
  <c r="T162" i="12"/>
  <c r="D162" i="57"/>
  <c r="L68" i="44"/>
  <c r="T161" i="12"/>
  <c r="D161" i="57"/>
  <c r="K68" i="44"/>
  <c r="K155" i="44"/>
  <c r="K242" i="44"/>
  <c r="K67" i="44"/>
  <c r="D56" i="12"/>
  <c r="L65" i="44"/>
  <c r="T158" i="12"/>
  <c r="D158" i="57"/>
  <c r="K64" i="44"/>
  <c r="D53" i="12"/>
  <c r="L62" i="44"/>
  <c r="T155" i="12"/>
  <c r="K62" i="44"/>
  <c r="D51" i="12"/>
  <c r="K61" i="44"/>
  <c r="K148" i="44"/>
  <c r="K235" i="44"/>
  <c r="L60" i="44"/>
  <c r="T153" i="12"/>
  <c r="L52" i="44"/>
  <c r="T151" i="12"/>
  <c r="D151" i="57"/>
  <c r="K52" i="44"/>
  <c r="D47" i="12"/>
  <c r="K51" i="44"/>
  <c r="D46" i="12"/>
  <c r="L49" i="44"/>
  <c r="T148" i="12"/>
  <c r="D148" i="57"/>
  <c r="L48" i="44"/>
  <c r="T147" i="12"/>
  <c r="D147" i="57"/>
  <c r="K48" i="44"/>
  <c r="D43" i="12"/>
  <c r="K47" i="44"/>
  <c r="D42" i="12"/>
  <c r="L46" i="44"/>
  <c r="T145" i="12"/>
  <c r="D145" i="57"/>
  <c r="L45" i="44"/>
  <c r="T144" i="12"/>
  <c r="D144" i="57"/>
  <c r="K45" i="44"/>
  <c r="D40" i="12"/>
  <c r="K44" i="44"/>
  <c r="D39" i="12"/>
  <c r="L42" i="44"/>
  <c r="T141" i="12"/>
  <c r="D141" i="57"/>
  <c r="L41" i="44"/>
  <c r="T140" i="12"/>
  <c r="D140" i="57"/>
  <c r="K41" i="44"/>
  <c r="D36" i="12"/>
  <c r="K40" i="44"/>
  <c r="D35" i="12"/>
  <c r="L38" i="44"/>
  <c r="T137" i="12"/>
  <c r="K38" i="44"/>
  <c r="D33" i="12"/>
  <c r="L36" i="44"/>
  <c r="L123" i="44"/>
  <c r="L210" i="44"/>
  <c r="K35" i="44"/>
  <c r="D30" i="12"/>
  <c r="M34" i="44"/>
  <c r="D133" i="12"/>
  <c r="L33" i="44"/>
  <c r="T132" i="12"/>
  <c r="K32" i="44"/>
  <c r="D27" i="12"/>
  <c r="L30" i="44"/>
  <c r="T129" i="12"/>
  <c r="D129" i="57"/>
  <c r="L29" i="44"/>
  <c r="T128" i="12"/>
  <c r="D128" i="57"/>
  <c r="K29" i="44"/>
  <c r="D24" i="12"/>
  <c r="K28" i="44"/>
  <c r="D23" i="12"/>
  <c r="L26" i="44"/>
  <c r="T125" i="12"/>
  <c r="D125" i="57"/>
  <c r="K26" i="44"/>
  <c r="D21" i="12"/>
  <c r="L24" i="44"/>
  <c r="T123" i="12"/>
  <c r="K24" i="44"/>
  <c r="D19" i="12"/>
  <c r="K23" i="44"/>
  <c r="D18" i="12"/>
  <c r="L21" i="44"/>
  <c r="T120" i="12"/>
  <c r="K21" i="44"/>
  <c r="D16" i="12"/>
  <c r="L19" i="44"/>
  <c r="T118" i="12"/>
  <c r="D118" i="57"/>
  <c r="K19" i="44"/>
  <c r="K106" i="44"/>
  <c r="K193" i="44"/>
  <c r="L17" i="44"/>
  <c r="L104" i="44"/>
  <c r="L191" i="44"/>
  <c r="K17" i="44"/>
  <c r="D12" i="12"/>
  <c r="L15" i="44"/>
  <c r="T114" i="12"/>
  <c r="D114" i="57"/>
  <c r="K15" i="44"/>
  <c r="D10" i="12"/>
  <c r="K14" i="44"/>
  <c r="D9" i="12"/>
  <c r="M13" i="44"/>
  <c r="D112" i="12"/>
  <c r="L12" i="44"/>
  <c r="T111" i="12"/>
  <c r="K11" i="44"/>
  <c r="K98" i="44"/>
  <c r="K185" i="44"/>
  <c r="M10" i="44"/>
  <c r="D109" i="12"/>
  <c r="L9" i="44"/>
  <c r="T108" i="12"/>
  <c r="D108" i="57"/>
  <c r="L8" i="44"/>
  <c r="T107" i="12"/>
  <c r="D107" i="57"/>
  <c r="K8" i="44"/>
  <c r="D3" i="12"/>
  <c r="L7" i="44"/>
  <c r="T168" i="12"/>
  <c r="D168" i="57"/>
  <c r="K7" i="44"/>
  <c r="K181" i="44"/>
  <c r="L3" i="44"/>
  <c r="T164" i="12"/>
  <c r="K3" i="44"/>
  <c r="D60" i="12"/>
  <c r="M82" i="38"/>
  <c r="C187" i="12"/>
  <c r="L82" i="38"/>
  <c r="S187" i="12"/>
  <c r="K82" i="38"/>
  <c r="C88" i="12"/>
  <c r="L81" i="38"/>
  <c r="S186" i="12"/>
  <c r="C186" i="57"/>
  <c r="K81" i="38"/>
  <c r="K168" i="38"/>
  <c r="K255" i="38"/>
  <c r="L80" i="38"/>
  <c r="S185" i="12"/>
  <c r="K80" i="38"/>
  <c r="C86" i="12"/>
  <c r="L79" i="38"/>
  <c r="K79" i="38"/>
  <c r="C85" i="12"/>
  <c r="M78" i="38"/>
  <c r="C183" i="12"/>
  <c r="L78" i="38"/>
  <c r="L165" i="38"/>
  <c r="L252" i="38"/>
  <c r="K78" i="38"/>
  <c r="C84" i="12"/>
  <c r="L77" i="38"/>
  <c r="S182" i="12"/>
  <c r="K77" i="38"/>
  <c r="C83" i="12"/>
  <c r="L76" i="38"/>
  <c r="K76" i="38"/>
  <c r="C82" i="12"/>
  <c r="L75" i="38"/>
  <c r="S180" i="12"/>
  <c r="K75" i="38"/>
  <c r="L69" i="38"/>
  <c r="S162" i="12"/>
  <c r="C162" i="57"/>
  <c r="K69" i="38"/>
  <c r="C58" i="12"/>
  <c r="M68" i="38"/>
  <c r="C161" i="12"/>
  <c r="K68" i="38"/>
  <c r="C57" i="12"/>
  <c r="L67" i="38"/>
  <c r="S160" i="12"/>
  <c r="C160" i="57"/>
  <c r="L66" i="38"/>
  <c r="S159" i="12"/>
  <c r="K66" i="38"/>
  <c r="C55" i="12"/>
  <c r="L65" i="38"/>
  <c r="S158" i="12"/>
  <c r="C158" i="57"/>
  <c r="K65" i="38"/>
  <c r="C54" i="12"/>
  <c r="K64" i="38"/>
  <c r="C53" i="12"/>
  <c r="L63" i="38"/>
  <c r="S156" i="12"/>
  <c r="C156" i="57"/>
  <c r="L62" i="38"/>
  <c r="L149" i="38"/>
  <c r="L236" i="38"/>
  <c r="K62" i="38"/>
  <c r="C51" i="12"/>
  <c r="K61" i="38"/>
  <c r="C50" i="12"/>
  <c r="L60" i="38"/>
  <c r="K60" i="38"/>
  <c r="K147" i="38"/>
  <c r="K234" i="38"/>
  <c r="L52" i="38"/>
  <c r="S151" i="12"/>
  <c r="K52" i="38"/>
  <c r="C47" i="12"/>
  <c r="K51" i="38"/>
  <c r="C46" i="12"/>
  <c r="L50" i="38"/>
  <c r="S149" i="12"/>
  <c r="C149" i="57"/>
  <c r="L49" i="38"/>
  <c r="S148" i="12"/>
  <c r="K49" i="38"/>
  <c r="C44" i="12"/>
  <c r="L48" i="38"/>
  <c r="S147" i="12"/>
  <c r="C147" i="57"/>
  <c r="K48" i="38"/>
  <c r="K135" i="38"/>
  <c r="K222" i="38"/>
  <c r="K47" i="38"/>
  <c r="L46" i="38"/>
  <c r="S145" i="12"/>
  <c r="C145" i="57"/>
  <c r="L45" i="38"/>
  <c r="S144" i="12"/>
  <c r="C144" i="57"/>
  <c r="K45" i="38"/>
  <c r="C40" i="12"/>
  <c r="L44" i="38"/>
  <c r="S143" i="12"/>
  <c r="C143" i="57"/>
  <c r="K44" i="38"/>
  <c r="C39" i="12"/>
  <c r="K43" i="38"/>
  <c r="C38" i="12"/>
  <c r="L42" i="38"/>
  <c r="S141" i="12"/>
  <c r="L41" i="38"/>
  <c r="S140" i="12"/>
  <c r="C140" i="57"/>
  <c r="K41" i="38"/>
  <c r="C36" i="12"/>
  <c r="L40" i="38"/>
  <c r="S139" i="12"/>
  <c r="C139" i="57"/>
  <c r="K40" i="38"/>
  <c r="C35" i="12"/>
  <c r="L39" i="38"/>
  <c r="S138" i="12"/>
  <c r="C138" i="57"/>
  <c r="L38" i="38"/>
  <c r="S137" i="12"/>
  <c r="K38" i="38"/>
  <c r="C33" i="12"/>
  <c r="L37" i="38"/>
  <c r="L124" i="38"/>
  <c r="L211" i="38"/>
  <c r="L36" i="38"/>
  <c r="S135" i="12"/>
  <c r="C135" i="57"/>
  <c r="K36" i="38"/>
  <c r="C31" i="12"/>
  <c r="L35" i="38"/>
  <c r="L122" i="38"/>
  <c r="L209" i="38"/>
  <c r="L34" i="38"/>
  <c r="L121" i="38"/>
  <c r="L208" i="38"/>
  <c r="K34" i="38"/>
  <c r="C29" i="12"/>
  <c r="L33" i="38"/>
  <c r="S132" i="12"/>
  <c r="K33" i="38"/>
  <c r="C28" i="12"/>
  <c r="L32" i="38"/>
  <c r="S131" i="12"/>
  <c r="C131" i="57"/>
  <c r="L31" i="38"/>
  <c r="L118" i="38"/>
  <c r="L205" i="38"/>
  <c r="K31" i="38"/>
  <c r="C26" i="12"/>
  <c r="L30" i="38"/>
  <c r="S129" i="12"/>
  <c r="K30" i="38"/>
  <c r="C25" i="12"/>
  <c r="K29" i="38"/>
  <c r="C24" i="12"/>
  <c r="L28" i="38"/>
  <c r="S127" i="12"/>
  <c r="C127" i="57"/>
  <c r="K28" i="38"/>
  <c r="C23" i="12"/>
  <c r="L27" i="38"/>
  <c r="S126" i="12"/>
  <c r="K27" i="38"/>
  <c r="C22" i="12"/>
  <c r="K26" i="38"/>
  <c r="C21" i="12"/>
  <c r="K8" i="38"/>
  <c r="C3" i="12"/>
  <c r="S21" i="12"/>
  <c r="C21" i="57"/>
  <c r="L25" i="38"/>
  <c r="S124" i="12"/>
  <c r="K25" i="38"/>
  <c r="C20" i="12"/>
  <c r="K24" i="38"/>
  <c r="K111" i="38"/>
  <c r="K198" i="38"/>
  <c r="L23" i="38"/>
  <c r="S122" i="12"/>
  <c r="C122" i="57"/>
  <c r="L22" i="38"/>
  <c r="S121" i="12"/>
  <c r="K22" i="38"/>
  <c r="C17" i="12"/>
  <c r="K21" i="38"/>
  <c r="K108" i="38"/>
  <c r="K195" i="38"/>
  <c r="L20" i="38"/>
  <c r="S119" i="12"/>
  <c r="C119" i="57"/>
  <c r="L19" i="38"/>
  <c r="S118" i="12"/>
  <c r="K19" i="38"/>
  <c r="C14" i="12"/>
  <c r="L18" i="38"/>
  <c r="S117" i="12"/>
  <c r="C117" i="57"/>
  <c r="K18" i="38"/>
  <c r="C13" i="12"/>
  <c r="L17" i="38"/>
  <c r="S116" i="12"/>
  <c r="C116" i="57"/>
  <c r="L16" i="38"/>
  <c r="S115" i="12"/>
  <c r="C115" i="57"/>
  <c r="K16" i="38"/>
  <c r="K103" i="38"/>
  <c r="K190" i="38"/>
  <c r="L15" i="38"/>
  <c r="S114" i="12"/>
  <c r="L14" i="38"/>
  <c r="K14" i="38"/>
  <c r="C9" i="12"/>
  <c r="K13" i="38"/>
  <c r="C8" i="12"/>
  <c r="S8" i="12"/>
  <c r="C8" i="57"/>
  <c r="L12" i="38"/>
  <c r="S111" i="12"/>
  <c r="C111" i="57"/>
  <c r="L11" i="38"/>
  <c r="S110" i="12"/>
  <c r="C110" i="57"/>
  <c r="K11" i="38"/>
  <c r="K98" i="38"/>
  <c r="K185" i="38"/>
  <c r="L10" i="38"/>
  <c r="S109" i="12"/>
  <c r="K10" i="38"/>
  <c r="C5" i="12"/>
  <c r="S5" i="12"/>
  <c r="C5" i="57"/>
  <c r="L9" i="38"/>
  <c r="S108" i="12"/>
  <c r="K9" i="38"/>
  <c r="C4" i="12"/>
  <c r="S4" i="12"/>
  <c r="C4" i="57"/>
  <c r="S3" i="12"/>
  <c r="C3" i="57"/>
  <c r="L7" i="38"/>
  <c r="K4" i="38"/>
  <c r="C61" i="12"/>
  <c r="L3" i="38"/>
  <c r="S164" i="12"/>
  <c r="C164" i="57"/>
  <c r="G1" i="54"/>
  <c r="G1" i="53"/>
  <c r="G1" i="52"/>
  <c r="G1" i="46"/>
  <c r="G1" i="51"/>
  <c r="G1" i="50"/>
  <c r="G1" i="49"/>
  <c r="G1" i="48"/>
  <c r="G1" i="47"/>
  <c r="G1" i="45"/>
  <c r="G1" i="44"/>
  <c r="G1" i="38"/>
  <c r="J260" i="54"/>
  <c r="J247" i="54"/>
  <c r="J232" i="54"/>
  <c r="J173" i="54"/>
  <c r="J160" i="54"/>
  <c r="J145" i="54"/>
  <c r="J82" i="54"/>
  <c r="J169" i="54"/>
  <c r="I82" i="54"/>
  <c r="J81" i="54"/>
  <c r="J255" i="54"/>
  <c r="I81" i="54"/>
  <c r="I255" i="54"/>
  <c r="J80" i="54"/>
  <c r="J167" i="54"/>
  <c r="I80" i="54"/>
  <c r="I167" i="54"/>
  <c r="J79" i="54"/>
  <c r="J253" i="54"/>
  <c r="I79" i="54"/>
  <c r="J78" i="54"/>
  <c r="I78" i="54"/>
  <c r="N78" i="54"/>
  <c r="N165" i="54"/>
  <c r="N252" i="54"/>
  <c r="J77" i="54"/>
  <c r="J251" i="54"/>
  <c r="I77" i="54"/>
  <c r="J76" i="54"/>
  <c r="J163" i="54"/>
  <c r="I76" i="54"/>
  <c r="I163" i="54"/>
  <c r="J75" i="54"/>
  <c r="J249" i="54"/>
  <c r="I75" i="54"/>
  <c r="J71" i="54"/>
  <c r="J245" i="54"/>
  <c r="J69" i="54"/>
  <c r="J156" i="54"/>
  <c r="I69" i="54"/>
  <c r="I156" i="54"/>
  <c r="J68" i="54"/>
  <c r="J242" i="54"/>
  <c r="I68" i="54"/>
  <c r="I155" i="54"/>
  <c r="J67" i="54"/>
  <c r="J154" i="54"/>
  <c r="I67" i="54"/>
  <c r="J66" i="54"/>
  <c r="J240" i="54"/>
  <c r="I66" i="54"/>
  <c r="J65" i="54"/>
  <c r="J152" i="54"/>
  <c r="I65" i="54"/>
  <c r="I152" i="54"/>
  <c r="J64" i="54"/>
  <c r="J238" i="54"/>
  <c r="I64" i="54"/>
  <c r="I238" i="54"/>
  <c r="J63" i="54"/>
  <c r="J150" i="54"/>
  <c r="I63" i="54"/>
  <c r="I150" i="54"/>
  <c r="J62" i="54"/>
  <c r="J236" i="54"/>
  <c r="I62" i="54"/>
  <c r="I149" i="54"/>
  <c r="J61" i="54"/>
  <c r="J148" i="54"/>
  <c r="I61" i="54"/>
  <c r="J60" i="54"/>
  <c r="J234" i="54"/>
  <c r="I60" i="54"/>
  <c r="I147" i="54"/>
  <c r="J52" i="54"/>
  <c r="I52" i="54"/>
  <c r="J51" i="54"/>
  <c r="J138" i="54"/>
  <c r="I51" i="54"/>
  <c r="I225" i="54"/>
  <c r="J50" i="54"/>
  <c r="J224" i="54"/>
  <c r="I50" i="54"/>
  <c r="J49" i="54"/>
  <c r="J136" i="54"/>
  <c r="I49" i="54"/>
  <c r="I136" i="54"/>
  <c r="J48" i="54"/>
  <c r="J222" i="54"/>
  <c r="I48" i="54"/>
  <c r="J47" i="54"/>
  <c r="J134" i="54"/>
  <c r="I47" i="54"/>
  <c r="I221" i="54"/>
  <c r="J46" i="54"/>
  <c r="I46" i="54"/>
  <c r="J45" i="54"/>
  <c r="J132" i="54"/>
  <c r="I45" i="54"/>
  <c r="I132" i="54"/>
  <c r="J44" i="54"/>
  <c r="I44" i="54"/>
  <c r="J43" i="54"/>
  <c r="J217" i="54"/>
  <c r="I43" i="54"/>
  <c r="I130" i="54"/>
  <c r="J42" i="54"/>
  <c r="I42" i="54"/>
  <c r="J41" i="54"/>
  <c r="J128" i="54"/>
  <c r="I41" i="54"/>
  <c r="I128" i="54"/>
  <c r="J40" i="54"/>
  <c r="J214" i="54"/>
  <c r="I40" i="54"/>
  <c r="J39" i="54"/>
  <c r="J213" i="54"/>
  <c r="I39" i="54"/>
  <c r="I126" i="54"/>
  <c r="J38" i="54"/>
  <c r="I38" i="54"/>
  <c r="I212" i="54"/>
  <c r="J37" i="54"/>
  <c r="J124" i="54"/>
  <c r="I37" i="54"/>
  <c r="I211" i="54"/>
  <c r="J36" i="54"/>
  <c r="J210" i="54"/>
  <c r="I36" i="54"/>
  <c r="J35" i="54"/>
  <c r="J209" i="54"/>
  <c r="I35" i="54"/>
  <c r="I122" i="54"/>
  <c r="J34" i="54"/>
  <c r="I34" i="54"/>
  <c r="J33" i="54"/>
  <c r="J120" i="54"/>
  <c r="I33" i="54"/>
  <c r="I120" i="54"/>
  <c r="J32" i="54"/>
  <c r="J206" i="54"/>
  <c r="I32" i="54"/>
  <c r="J31" i="54"/>
  <c r="J205" i="54"/>
  <c r="I31" i="54"/>
  <c r="I118" i="54"/>
  <c r="J30" i="54"/>
  <c r="J117" i="54"/>
  <c r="I30" i="54"/>
  <c r="N30" i="54"/>
  <c r="N117" i="54"/>
  <c r="N204" i="54"/>
  <c r="J29" i="54"/>
  <c r="J116" i="54"/>
  <c r="I29" i="54"/>
  <c r="I116" i="54"/>
  <c r="J28" i="54"/>
  <c r="I28" i="54"/>
  <c r="I115" i="54"/>
  <c r="J27" i="54"/>
  <c r="J201" i="54"/>
  <c r="I27" i="54"/>
  <c r="I114" i="54"/>
  <c r="J26" i="54"/>
  <c r="J113" i="54"/>
  <c r="I26" i="54"/>
  <c r="I113" i="54"/>
  <c r="J25" i="54"/>
  <c r="J112" i="54"/>
  <c r="I25" i="54"/>
  <c r="I199" i="54"/>
  <c r="J24" i="54"/>
  <c r="J198" i="54"/>
  <c r="I24" i="54"/>
  <c r="I111" i="54"/>
  <c r="J23" i="54"/>
  <c r="J197" i="54"/>
  <c r="I23" i="54"/>
  <c r="I110" i="54"/>
  <c r="J22" i="54"/>
  <c r="I22" i="54"/>
  <c r="I109" i="54"/>
  <c r="J21" i="54"/>
  <c r="J108" i="54"/>
  <c r="I21" i="54"/>
  <c r="I195" i="54"/>
  <c r="J20" i="54"/>
  <c r="J194" i="54"/>
  <c r="I20" i="54"/>
  <c r="I107" i="54"/>
  <c r="J19" i="54"/>
  <c r="J193" i="54"/>
  <c r="I19" i="54"/>
  <c r="I106" i="54"/>
  <c r="J18" i="54"/>
  <c r="I18" i="54"/>
  <c r="I105" i="54"/>
  <c r="J17" i="54"/>
  <c r="J104" i="54"/>
  <c r="I17" i="54"/>
  <c r="I104" i="54"/>
  <c r="J16" i="54"/>
  <c r="J190" i="54"/>
  <c r="I16" i="54"/>
  <c r="I103" i="54"/>
  <c r="J15" i="54"/>
  <c r="J102" i="54"/>
  <c r="I15" i="54"/>
  <c r="I102" i="54"/>
  <c r="J14" i="54"/>
  <c r="J101" i="54"/>
  <c r="I14" i="54"/>
  <c r="I101" i="54"/>
  <c r="J13" i="54"/>
  <c r="J100" i="54"/>
  <c r="I13" i="54"/>
  <c r="I100" i="54"/>
  <c r="J12" i="54"/>
  <c r="I12" i="54"/>
  <c r="I99" i="54"/>
  <c r="J11" i="54"/>
  <c r="I11" i="54"/>
  <c r="I98" i="54"/>
  <c r="J10" i="54"/>
  <c r="J97" i="54"/>
  <c r="I10" i="54"/>
  <c r="I184" i="54"/>
  <c r="J9" i="54"/>
  <c r="I9" i="54"/>
  <c r="I96" i="54"/>
  <c r="J8" i="54"/>
  <c r="J182" i="54"/>
  <c r="I8" i="54"/>
  <c r="J260" i="53"/>
  <c r="J247" i="53"/>
  <c r="J232" i="53"/>
  <c r="J173" i="53"/>
  <c r="J160" i="53"/>
  <c r="J145" i="53"/>
  <c r="J82" i="53"/>
  <c r="J169" i="53"/>
  <c r="I82" i="53"/>
  <c r="N82" i="53"/>
  <c r="N169" i="53"/>
  <c r="N256" i="53"/>
  <c r="J81" i="53"/>
  <c r="J255" i="53"/>
  <c r="I81" i="53"/>
  <c r="I255" i="53"/>
  <c r="J80" i="53"/>
  <c r="J167" i="53"/>
  <c r="I80" i="53"/>
  <c r="J79" i="53"/>
  <c r="J253" i="53"/>
  <c r="I79" i="53"/>
  <c r="J78" i="53"/>
  <c r="J165" i="53"/>
  <c r="I78" i="53"/>
  <c r="N78" i="53"/>
  <c r="N165" i="53"/>
  <c r="N252" i="53"/>
  <c r="J77" i="53"/>
  <c r="J251" i="53"/>
  <c r="I77" i="53"/>
  <c r="J76" i="53"/>
  <c r="J163" i="53"/>
  <c r="I76" i="53"/>
  <c r="I163" i="53"/>
  <c r="J75" i="53"/>
  <c r="J249" i="53"/>
  <c r="I75" i="53"/>
  <c r="J71" i="53"/>
  <c r="J245" i="53"/>
  <c r="J69" i="53"/>
  <c r="J156" i="53"/>
  <c r="I69" i="53"/>
  <c r="I156" i="53"/>
  <c r="J68" i="53"/>
  <c r="J242" i="53"/>
  <c r="I68" i="53"/>
  <c r="I155" i="53"/>
  <c r="J67" i="53"/>
  <c r="J154" i="53"/>
  <c r="I67" i="53"/>
  <c r="J66" i="53"/>
  <c r="J240" i="53"/>
  <c r="I66" i="53"/>
  <c r="N66" i="53"/>
  <c r="N153" i="53"/>
  <c r="N240" i="53"/>
  <c r="J65" i="53"/>
  <c r="J152" i="53"/>
  <c r="I65" i="53"/>
  <c r="J64" i="53"/>
  <c r="J238" i="53"/>
  <c r="I64" i="53"/>
  <c r="J63" i="53"/>
  <c r="J150" i="53"/>
  <c r="I63" i="53"/>
  <c r="J62" i="53"/>
  <c r="J236" i="53"/>
  <c r="I62" i="53"/>
  <c r="I149" i="53"/>
  <c r="J61" i="53"/>
  <c r="J148" i="53"/>
  <c r="I61" i="53"/>
  <c r="J60" i="53"/>
  <c r="I60" i="53"/>
  <c r="I147" i="53"/>
  <c r="J52" i="53"/>
  <c r="J226" i="53"/>
  <c r="I52" i="53"/>
  <c r="I139" i="53"/>
  <c r="J51" i="53"/>
  <c r="J138" i="53"/>
  <c r="I51" i="53"/>
  <c r="I138" i="53"/>
  <c r="J50" i="53"/>
  <c r="J224" i="53"/>
  <c r="I50" i="53"/>
  <c r="I224" i="53"/>
  <c r="J49" i="53"/>
  <c r="I49" i="53"/>
  <c r="I136" i="53"/>
  <c r="L135" i="53"/>
  <c r="L222" i="53"/>
  <c r="J48" i="53"/>
  <c r="J222" i="53"/>
  <c r="I48" i="53"/>
  <c r="I222" i="53"/>
  <c r="J47" i="53"/>
  <c r="J134" i="53"/>
  <c r="I47" i="53"/>
  <c r="J46" i="53"/>
  <c r="J220" i="53"/>
  <c r="I46" i="53"/>
  <c r="J45" i="53"/>
  <c r="J219" i="53"/>
  <c r="I45" i="53"/>
  <c r="J44" i="53"/>
  <c r="J218" i="53"/>
  <c r="I44" i="53"/>
  <c r="I218" i="53"/>
  <c r="J43" i="53"/>
  <c r="I43" i="53"/>
  <c r="N43" i="53"/>
  <c r="N130" i="53"/>
  <c r="N217" i="53"/>
  <c r="J42" i="53"/>
  <c r="J216" i="53"/>
  <c r="I42" i="53"/>
  <c r="I129" i="53"/>
  <c r="J41" i="53"/>
  <c r="J215" i="53"/>
  <c r="I41" i="53"/>
  <c r="J40" i="53"/>
  <c r="J214" i="53"/>
  <c r="I40" i="53"/>
  <c r="I214" i="53"/>
  <c r="J39" i="53"/>
  <c r="J213" i="53"/>
  <c r="I39" i="53"/>
  <c r="I126" i="53"/>
  <c r="J38" i="53"/>
  <c r="J212" i="53"/>
  <c r="I38" i="53"/>
  <c r="J37" i="53"/>
  <c r="J211" i="53"/>
  <c r="I37" i="53"/>
  <c r="I124" i="53"/>
  <c r="J36" i="53"/>
  <c r="J123" i="53"/>
  <c r="I36" i="53"/>
  <c r="N36" i="53"/>
  <c r="N123" i="53"/>
  <c r="N210" i="53"/>
  <c r="J35" i="53"/>
  <c r="I35" i="53"/>
  <c r="J34" i="53"/>
  <c r="J208" i="53"/>
  <c r="I34" i="53"/>
  <c r="I121" i="53"/>
  <c r="J33" i="53"/>
  <c r="J207" i="53"/>
  <c r="I33" i="53"/>
  <c r="I120" i="53"/>
  <c r="J32" i="53"/>
  <c r="J119" i="53"/>
  <c r="I32" i="53"/>
  <c r="I206" i="53"/>
  <c r="J31" i="53"/>
  <c r="J205" i="53"/>
  <c r="I31" i="53"/>
  <c r="J30" i="53"/>
  <c r="J204" i="53"/>
  <c r="I30" i="53"/>
  <c r="N30" i="53"/>
  <c r="N117" i="53"/>
  <c r="N204" i="53"/>
  <c r="J29" i="53"/>
  <c r="J203" i="53"/>
  <c r="I29" i="53"/>
  <c r="I116" i="53"/>
  <c r="J28" i="53"/>
  <c r="J115" i="53"/>
  <c r="I28" i="53"/>
  <c r="I202" i="53"/>
  <c r="J27" i="53"/>
  <c r="I27" i="53"/>
  <c r="I201" i="53"/>
  <c r="J26" i="53"/>
  <c r="J200" i="53"/>
  <c r="I26" i="53"/>
  <c r="I113" i="53"/>
  <c r="J25" i="53"/>
  <c r="J199" i="53"/>
  <c r="I25" i="53"/>
  <c r="I112" i="53"/>
  <c r="J24" i="53"/>
  <c r="J111" i="53"/>
  <c r="I24" i="53"/>
  <c r="I198" i="53"/>
  <c r="J23" i="53"/>
  <c r="J197" i="53"/>
  <c r="I23" i="53"/>
  <c r="I110" i="53"/>
  <c r="J22" i="53"/>
  <c r="J196" i="53"/>
  <c r="I22" i="53"/>
  <c r="J21" i="53"/>
  <c r="J195" i="53"/>
  <c r="I21" i="53"/>
  <c r="I108" i="53"/>
  <c r="J20" i="53"/>
  <c r="J107" i="53"/>
  <c r="I20" i="53"/>
  <c r="I194" i="53"/>
  <c r="J19" i="53"/>
  <c r="I19" i="53"/>
  <c r="I193" i="53"/>
  <c r="J18" i="53"/>
  <c r="J192" i="53"/>
  <c r="I18" i="53"/>
  <c r="J17" i="53"/>
  <c r="J191" i="53"/>
  <c r="I17" i="53"/>
  <c r="I104" i="53"/>
  <c r="J16" i="53"/>
  <c r="J103" i="53"/>
  <c r="I16" i="53"/>
  <c r="I190" i="53"/>
  <c r="J15" i="53"/>
  <c r="I15" i="53"/>
  <c r="I102" i="53"/>
  <c r="J14" i="53"/>
  <c r="J188" i="53"/>
  <c r="I14" i="53"/>
  <c r="J13" i="53"/>
  <c r="J187" i="53"/>
  <c r="I13" i="53"/>
  <c r="I100" i="53"/>
  <c r="J12" i="53"/>
  <c r="J99" i="53"/>
  <c r="I12" i="53"/>
  <c r="I99" i="53"/>
  <c r="J11" i="53"/>
  <c r="J185" i="53"/>
  <c r="I11" i="53"/>
  <c r="I185" i="53"/>
  <c r="J10" i="53"/>
  <c r="J184" i="53"/>
  <c r="I10" i="53"/>
  <c r="J9" i="53"/>
  <c r="J183" i="53"/>
  <c r="I9" i="53"/>
  <c r="I96" i="53"/>
  <c r="J8" i="53"/>
  <c r="J95" i="53"/>
  <c r="I8" i="53"/>
  <c r="N8" i="53"/>
  <c r="N95" i="53"/>
  <c r="N182" i="53"/>
  <c r="J260" i="52"/>
  <c r="J247" i="52"/>
  <c r="J232" i="52"/>
  <c r="J173" i="52"/>
  <c r="J160" i="52"/>
  <c r="J145" i="52"/>
  <c r="J82" i="52"/>
  <c r="J169" i="52"/>
  <c r="I82" i="52"/>
  <c r="J81" i="52"/>
  <c r="J255" i="52"/>
  <c r="I81" i="52"/>
  <c r="J80" i="52"/>
  <c r="J167" i="52"/>
  <c r="I80" i="52"/>
  <c r="I167" i="52"/>
  <c r="J79" i="52"/>
  <c r="J253" i="52"/>
  <c r="I79" i="52"/>
  <c r="I253" i="52"/>
  <c r="J78" i="52"/>
  <c r="I78" i="52"/>
  <c r="I252" i="52"/>
  <c r="J77" i="52"/>
  <c r="I77" i="52"/>
  <c r="J76" i="52"/>
  <c r="J163" i="52"/>
  <c r="I76" i="52"/>
  <c r="I250" i="52"/>
  <c r="J75" i="52"/>
  <c r="J249" i="52"/>
  <c r="I75" i="52"/>
  <c r="J71" i="52"/>
  <c r="J69" i="52"/>
  <c r="I69" i="52"/>
  <c r="J68" i="52"/>
  <c r="J242" i="52"/>
  <c r="I68" i="52"/>
  <c r="J67" i="52"/>
  <c r="J154" i="52"/>
  <c r="I67" i="52"/>
  <c r="I241" i="52"/>
  <c r="J66" i="52"/>
  <c r="J240" i="52"/>
  <c r="I66" i="52"/>
  <c r="I153" i="52"/>
  <c r="J65" i="52"/>
  <c r="I65" i="52"/>
  <c r="I152" i="52"/>
  <c r="J64" i="52"/>
  <c r="I64" i="52"/>
  <c r="J63" i="52"/>
  <c r="I63" i="52"/>
  <c r="I150" i="52"/>
  <c r="J62" i="52"/>
  <c r="J236" i="52"/>
  <c r="I62" i="52"/>
  <c r="I236" i="52"/>
  <c r="J61" i="52"/>
  <c r="J148" i="52"/>
  <c r="I61" i="52"/>
  <c r="J60" i="52"/>
  <c r="J234" i="52"/>
  <c r="I60" i="52"/>
  <c r="I147" i="52"/>
  <c r="J52" i="52"/>
  <c r="I52" i="52"/>
  <c r="I139" i="52"/>
  <c r="J51" i="52"/>
  <c r="J138" i="52"/>
  <c r="I51" i="52"/>
  <c r="I225" i="52"/>
  <c r="J50" i="52"/>
  <c r="I50" i="52"/>
  <c r="I224" i="52"/>
  <c r="J49" i="52"/>
  <c r="J136" i="52"/>
  <c r="I49" i="52"/>
  <c r="I136" i="52"/>
  <c r="J48" i="52"/>
  <c r="J222" i="52"/>
  <c r="I48" i="52"/>
  <c r="I222" i="52"/>
  <c r="J47" i="52"/>
  <c r="I47" i="52"/>
  <c r="I221" i="52"/>
  <c r="J46" i="52"/>
  <c r="I46" i="52"/>
  <c r="J45" i="52"/>
  <c r="J219" i="52"/>
  <c r="I45" i="52"/>
  <c r="I219" i="52"/>
  <c r="J44" i="52"/>
  <c r="J131" i="52"/>
  <c r="I44" i="52"/>
  <c r="I218" i="52"/>
  <c r="J43" i="52"/>
  <c r="J130" i="52"/>
  <c r="I43" i="52"/>
  <c r="I130" i="52"/>
  <c r="J42" i="52"/>
  <c r="J216" i="52"/>
  <c r="I42" i="52"/>
  <c r="I129" i="52"/>
  <c r="J41" i="52"/>
  <c r="J128" i="52"/>
  <c r="I41" i="52"/>
  <c r="I128" i="52"/>
  <c r="J40" i="52"/>
  <c r="I40" i="52"/>
  <c r="I214" i="52"/>
  <c r="J39" i="52"/>
  <c r="J126" i="52"/>
  <c r="I39" i="52"/>
  <c r="I126" i="52"/>
  <c r="J38" i="52"/>
  <c r="J212" i="52"/>
  <c r="I38" i="52"/>
  <c r="I212" i="52"/>
  <c r="J37" i="52"/>
  <c r="J211" i="52"/>
  <c r="I37" i="52"/>
  <c r="I124" i="52"/>
  <c r="J36" i="52"/>
  <c r="I36" i="52"/>
  <c r="I210" i="52"/>
  <c r="J35" i="52"/>
  <c r="J122" i="52"/>
  <c r="I35" i="52"/>
  <c r="I122" i="52"/>
  <c r="J34" i="52"/>
  <c r="J208" i="52"/>
  <c r="I34" i="52"/>
  <c r="J33" i="52"/>
  <c r="I33" i="52"/>
  <c r="I120" i="52"/>
  <c r="J32" i="52"/>
  <c r="J206" i="52"/>
  <c r="I32" i="52"/>
  <c r="I206" i="52"/>
  <c r="J31" i="52"/>
  <c r="J118" i="52"/>
  <c r="I31" i="52"/>
  <c r="I118" i="52"/>
  <c r="J30" i="52"/>
  <c r="J117" i="52"/>
  <c r="I30" i="52"/>
  <c r="I204" i="52"/>
  <c r="J29" i="52"/>
  <c r="J116" i="52"/>
  <c r="I29" i="52"/>
  <c r="I203" i="52"/>
  <c r="J28" i="52"/>
  <c r="J202" i="52"/>
  <c r="I28" i="52"/>
  <c r="I202" i="52"/>
  <c r="J27" i="52"/>
  <c r="J201" i="52"/>
  <c r="I27" i="52"/>
  <c r="I114" i="52"/>
  <c r="J26" i="52"/>
  <c r="I26" i="52"/>
  <c r="J25" i="52"/>
  <c r="J112" i="52"/>
  <c r="I25" i="52"/>
  <c r="I112" i="52"/>
  <c r="J24" i="52"/>
  <c r="J198" i="52"/>
  <c r="I24" i="52"/>
  <c r="I198" i="52"/>
  <c r="J23" i="52"/>
  <c r="J110" i="52"/>
  <c r="I23" i="52"/>
  <c r="I110" i="52"/>
  <c r="J22" i="52"/>
  <c r="I22" i="52"/>
  <c r="I196" i="52"/>
  <c r="J21" i="52"/>
  <c r="J108" i="52"/>
  <c r="I21" i="52"/>
  <c r="J20" i="52"/>
  <c r="J194" i="52"/>
  <c r="I20" i="52"/>
  <c r="I194" i="52"/>
  <c r="J19" i="52"/>
  <c r="J193" i="52"/>
  <c r="I19" i="52"/>
  <c r="J18" i="52"/>
  <c r="I18" i="52"/>
  <c r="J17" i="52"/>
  <c r="J104" i="52"/>
  <c r="I17" i="52"/>
  <c r="I104" i="52"/>
  <c r="J16" i="52"/>
  <c r="J103" i="52"/>
  <c r="I16" i="52"/>
  <c r="I190" i="52"/>
  <c r="J15" i="52"/>
  <c r="J102" i="52"/>
  <c r="I15" i="52"/>
  <c r="J14" i="52"/>
  <c r="J188" i="52"/>
  <c r="I14" i="52"/>
  <c r="I188" i="52"/>
  <c r="J13" i="52"/>
  <c r="J100" i="52"/>
  <c r="I13" i="52"/>
  <c r="I187" i="52"/>
  <c r="J12" i="52"/>
  <c r="J99" i="52"/>
  <c r="I12" i="52"/>
  <c r="I99" i="52"/>
  <c r="J11" i="52"/>
  <c r="J185" i="52"/>
  <c r="I11" i="52"/>
  <c r="I98" i="52"/>
  <c r="J10" i="52"/>
  <c r="J184" i="52"/>
  <c r="I10" i="52"/>
  <c r="I97" i="52"/>
  <c r="J9" i="52"/>
  <c r="J96" i="52"/>
  <c r="I9" i="52"/>
  <c r="J8" i="52"/>
  <c r="J182" i="52"/>
  <c r="I8" i="52"/>
  <c r="I182" i="52"/>
  <c r="J260" i="51"/>
  <c r="J247" i="51"/>
  <c r="J232" i="51"/>
  <c r="J173" i="51"/>
  <c r="J160" i="51"/>
  <c r="J145" i="51"/>
  <c r="J82" i="51"/>
  <c r="J169" i="51"/>
  <c r="I82" i="51"/>
  <c r="J81" i="51"/>
  <c r="I81" i="51"/>
  <c r="J80" i="51"/>
  <c r="J167" i="51"/>
  <c r="I80" i="51"/>
  <c r="J79" i="51"/>
  <c r="I79" i="51"/>
  <c r="J78" i="51"/>
  <c r="J165" i="51"/>
  <c r="I78" i="51"/>
  <c r="N78" i="51"/>
  <c r="N165" i="51"/>
  <c r="N252" i="51"/>
  <c r="J77" i="51"/>
  <c r="J251" i="51"/>
  <c r="I77" i="51"/>
  <c r="I164" i="51"/>
  <c r="J76" i="51"/>
  <c r="J163" i="51"/>
  <c r="I76" i="51"/>
  <c r="J75" i="51"/>
  <c r="J249" i="51"/>
  <c r="I75" i="51"/>
  <c r="I162" i="51"/>
  <c r="J71" i="51"/>
  <c r="J245" i="51"/>
  <c r="J69" i="51"/>
  <c r="J156" i="51"/>
  <c r="I69" i="51"/>
  <c r="I243" i="51"/>
  <c r="J68" i="51"/>
  <c r="I68" i="51"/>
  <c r="J67" i="51"/>
  <c r="I67" i="51"/>
  <c r="J66" i="51"/>
  <c r="I66" i="51"/>
  <c r="J65" i="51"/>
  <c r="I65" i="51"/>
  <c r="J64" i="51"/>
  <c r="I64" i="51"/>
  <c r="I238" i="51"/>
  <c r="J63" i="51"/>
  <c r="I63" i="51"/>
  <c r="J62" i="51"/>
  <c r="J236" i="51"/>
  <c r="I62" i="51"/>
  <c r="I236" i="51"/>
  <c r="J61" i="51"/>
  <c r="J148" i="51"/>
  <c r="I61" i="51"/>
  <c r="I148" i="51"/>
  <c r="J60" i="51"/>
  <c r="J234" i="51"/>
  <c r="I60" i="51"/>
  <c r="I147" i="51"/>
  <c r="J52" i="51"/>
  <c r="J226" i="51"/>
  <c r="I52" i="51"/>
  <c r="I139" i="51"/>
  <c r="J51" i="51"/>
  <c r="J138" i="51"/>
  <c r="I51" i="51"/>
  <c r="I138" i="51"/>
  <c r="J50" i="51"/>
  <c r="I50" i="51"/>
  <c r="I224" i="51"/>
  <c r="J49" i="51"/>
  <c r="J136" i="51"/>
  <c r="I49" i="51"/>
  <c r="I136" i="51"/>
  <c r="J48" i="51"/>
  <c r="J135" i="51"/>
  <c r="I48" i="51"/>
  <c r="I222" i="51"/>
  <c r="J47" i="51"/>
  <c r="I47" i="51"/>
  <c r="I221" i="51"/>
  <c r="J46" i="51"/>
  <c r="J133" i="51"/>
  <c r="I46" i="51"/>
  <c r="J45" i="51"/>
  <c r="J132" i="51"/>
  <c r="I45" i="51"/>
  <c r="I219" i="51"/>
  <c r="J44" i="51"/>
  <c r="J218" i="51"/>
  <c r="I44" i="51"/>
  <c r="I131" i="51"/>
  <c r="J43" i="51"/>
  <c r="I43" i="51"/>
  <c r="I130" i="51"/>
  <c r="J42" i="51"/>
  <c r="J216" i="51"/>
  <c r="I42" i="51"/>
  <c r="I216" i="51"/>
  <c r="J41" i="51"/>
  <c r="J128" i="51"/>
  <c r="I41" i="51"/>
  <c r="I215" i="51"/>
  <c r="J40" i="51"/>
  <c r="J214" i="51"/>
  <c r="I40" i="51"/>
  <c r="I214" i="51"/>
  <c r="J39" i="51"/>
  <c r="I39" i="51"/>
  <c r="J38" i="51"/>
  <c r="I38" i="51"/>
  <c r="J37" i="51"/>
  <c r="J211" i="51"/>
  <c r="I37" i="51"/>
  <c r="I211" i="51"/>
  <c r="J36" i="51"/>
  <c r="J123" i="51"/>
  <c r="I36" i="51"/>
  <c r="I210" i="51"/>
  <c r="J35" i="51"/>
  <c r="J122" i="51"/>
  <c r="I35" i="51"/>
  <c r="I209" i="51"/>
  <c r="J34" i="51"/>
  <c r="I34" i="51"/>
  <c r="J33" i="51"/>
  <c r="I33" i="51"/>
  <c r="I207" i="51"/>
  <c r="J32" i="51"/>
  <c r="J206" i="51"/>
  <c r="I32" i="51"/>
  <c r="I119" i="51"/>
  <c r="J31" i="51"/>
  <c r="J118" i="51"/>
  <c r="I31" i="51"/>
  <c r="I118" i="51"/>
  <c r="J30" i="51"/>
  <c r="J204" i="51"/>
  <c r="I30" i="51"/>
  <c r="I204" i="51"/>
  <c r="J29" i="51"/>
  <c r="J203" i="51"/>
  <c r="I29" i="51"/>
  <c r="I203" i="51"/>
  <c r="J28" i="51"/>
  <c r="J202" i="51"/>
  <c r="I28" i="51"/>
  <c r="J27" i="51"/>
  <c r="J114" i="51"/>
  <c r="I27" i="51"/>
  <c r="J26" i="51"/>
  <c r="J200" i="51"/>
  <c r="I26" i="51"/>
  <c r="I200" i="51"/>
  <c r="J25" i="51"/>
  <c r="J199" i="51"/>
  <c r="I25" i="51"/>
  <c r="I199" i="51"/>
  <c r="J24" i="51"/>
  <c r="J198" i="51"/>
  <c r="I24" i="51"/>
  <c r="I111" i="51"/>
  <c r="J23" i="51"/>
  <c r="J110" i="51"/>
  <c r="I23" i="51"/>
  <c r="I197" i="51"/>
  <c r="J22" i="51"/>
  <c r="J109" i="51"/>
  <c r="I22" i="51"/>
  <c r="J21" i="51"/>
  <c r="J195" i="51"/>
  <c r="I21" i="51"/>
  <c r="I195" i="51"/>
  <c r="J20" i="51"/>
  <c r="I20" i="51"/>
  <c r="I107" i="51"/>
  <c r="J19" i="51"/>
  <c r="J106" i="51"/>
  <c r="I19" i="51"/>
  <c r="I193" i="51"/>
  <c r="J18" i="51"/>
  <c r="I18" i="51"/>
  <c r="I192" i="51"/>
  <c r="J17" i="51"/>
  <c r="I17" i="51"/>
  <c r="I191" i="51"/>
  <c r="J16" i="51"/>
  <c r="J190" i="51"/>
  <c r="I16" i="51"/>
  <c r="J15" i="51"/>
  <c r="J189" i="51"/>
  <c r="I15" i="51"/>
  <c r="I189" i="51"/>
  <c r="J14" i="51"/>
  <c r="J188" i="51"/>
  <c r="I14" i="51"/>
  <c r="I188" i="51"/>
  <c r="J13" i="51"/>
  <c r="I13" i="51"/>
  <c r="I100" i="51"/>
  <c r="J12" i="51"/>
  <c r="J186" i="51"/>
  <c r="I12" i="51"/>
  <c r="J11" i="51"/>
  <c r="J98" i="51"/>
  <c r="I11" i="51"/>
  <c r="I98" i="51"/>
  <c r="J10" i="51"/>
  <c r="J184" i="51"/>
  <c r="I10" i="51"/>
  <c r="I184" i="51"/>
  <c r="J9" i="51"/>
  <c r="J96" i="51"/>
  <c r="I9" i="51"/>
  <c r="I183" i="51"/>
  <c r="J8" i="51"/>
  <c r="I8" i="51"/>
  <c r="I182" i="51"/>
  <c r="J260" i="50"/>
  <c r="J247" i="50"/>
  <c r="J232" i="50"/>
  <c r="J173" i="50"/>
  <c r="J160" i="50"/>
  <c r="J145" i="50"/>
  <c r="J82" i="50"/>
  <c r="J169" i="50"/>
  <c r="I82" i="50"/>
  <c r="J81" i="50"/>
  <c r="I81" i="50"/>
  <c r="I255" i="50"/>
  <c r="J80" i="50"/>
  <c r="I80" i="50"/>
  <c r="J79" i="50"/>
  <c r="J253" i="50"/>
  <c r="I79" i="50"/>
  <c r="I253" i="50"/>
  <c r="J78" i="50"/>
  <c r="I78" i="50"/>
  <c r="J77" i="50"/>
  <c r="I77" i="50"/>
  <c r="I164" i="50"/>
  <c r="J76" i="50"/>
  <c r="I76" i="50"/>
  <c r="I163" i="50"/>
  <c r="J75" i="50"/>
  <c r="J249" i="50"/>
  <c r="I75" i="50"/>
  <c r="J71" i="50"/>
  <c r="J69" i="50"/>
  <c r="J156" i="50"/>
  <c r="I69" i="50"/>
  <c r="I243" i="50"/>
  <c r="J68" i="50"/>
  <c r="J242" i="50"/>
  <c r="I68" i="50"/>
  <c r="N68" i="50"/>
  <c r="N155" i="50"/>
  <c r="N242" i="50"/>
  <c r="J67" i="50"/>
  <c r="J154" i="50"/>
  <c r="I67" i="50"/>
  <c r="I241" i="50"/>
  <c r="J66" i="50"/>
  <c r="I66" i="50"/>
  <c r="N66" i="50"/>
  <c r="N153" i="50"/>
  <c r="N240" i="50"/>
  <c r="J65" i="50"/>
  <c r="J152" i="50"/>
  <c r="I65" i="50"/>
  <c r="N65" i="50"/>
  <c r="N152" i="50"/>
  <c r="N239" i="50"/>
  <c r="J64" i="50"/>
  <c r="J238" i="50"/>
  <c r="I64" i="50"/>
  <c r="J63" i="50"/>
  <c r="I63" i="50"/>
  <c r="I150" i="50"/>
  <c r="J62" i="50"/>
  <c r="I62" i="50"/>
  <c r="I236" i="50"/>
  <c r="J61" i="50"/>
  <c r="J148" i="50"/>
  <c r="I61" i="50"/>
  <c r="N61" i="50"/>
  <c r="N148" i="50"/>
  <c r="N235" i="50"/>
  <c r="J60" i="50"/>
  <c r="I60" i="50"/>
  <c r="I147" i="50"/>
  <c r="J52" i="50"/>
  <c r="J226" i="50"/>
  <c r="I52" i="50"/>
  <c r="J51" i="50"/>
  <c r="I51" i="50"/>
  <c r="I138" i="50"/>
  <c r="J50" i="50"/>
  <c r="I50" i="50"/>
  <c r="I137" i="50"/>
  <c r="L136" i="50"/>
  <c r="L223" i="50"/>
  <c r="J49" i="50"/>
  <c r="J136" i="50"/>
  <c r="I49" i="50"/>
  <c r="I223" i="50"/>
  <c r="J48" i="50"/>
  <c r="I48" i="50"/>
  <c r="J47" i="50"/>
  <c r="J134" i="50"/>
  <c r="I47" i="50"/>
  <c r="I134" i="50"/>
  <c r="J46" i="50"/>
  <c r="I46" i="50"/>
  <c r="I133" i="50"/>
  <c r="J45" i="50"/>
  <c r="J219" i="50"/>
  <c r="I45" i="50"/>
  <c r="I219" i="50"/>
  <c r="J44" i="50"/>
  <c r="J218" i="50"/>
  <c r="I44" i="50"/>
  <c r="I218" i="50"/>
  <c r="J43" i="50"/>
  <c r="I43" i="50"/>
  <c r="I130" i="50"/>
  <c r="J42" i="50"/>
  <c r="J129" i="50"/>
  <c r="I42" i="50"/>
  <c r="N42" i="50"/>
  <c r="N129" i="50"/>
  <c r="N216" i="50"/>
  <c r="J41" i="50"/>
  <c r="I41" i="50"/>
  <c r="I215" i="50"/>
  <c r="J40" i="50"/>
  <c r="J127" i="50"/>
  <c r="I40" i="50"/>
  <c r="N40" i="50"/>
  <c r="N127" i="50"/>
  <c r="N214" i="50"/>
  <c r="J39" i="50"/>
  <c r="I39" i="50"/>
  <c r="I213" i="50"/>
  <c r="J38" i="50"/>
  <c r="J125" i="50"/>
  <c r="I38" i="50"/>
  <c r="J37" i="50"/>
  <c r="I37" i="50"/>
  <c r="I211" i="50"/>
  <c r="J36" i="50"/>
  <c r="J123" i="50"/>
  <c r="I36" i="50"/>
  <c r="I123" i="50"/>
  <c r="J35" i="50"/>
  <c r="J209" i="50"/>
  <c r="I35" i="50"/>
  <c r="N35" i="50"/>
  <c r="N122" i="50"/>
  <c r="N209" i="50"/>
  <c r="J34" i="50"/>
  <c r="J208" i="50"/>
  <c r="I34" i="50"/>
  <c r="N34" i="50"/>
  <c r="N121" i="50"/>
  <c r="N208" i="50"/>
  <c r="J33" i="50"/>
  <c r="I33" i="50"/>
  <c r="N33" i="50"/>
  <c r="N120" i="50"/>
  <c r="N207" i="50"/>
  <c r="J32" i="50"/>
  <c r="I32" i="50"/>
  <c r="J31" i="50"/>
  <c r="J205" i="50"/>
  <c r="I31" i="50"/>
  <c r="J30" i="50"/>
  <c r="I30" i="50"/>
  <c r="I204" i="50"/>
  <c r="J29" i="50"/>
  <c r="J203" i="50"/>
  <c r="I29" i="50"/>
  <c r="N29" i="50"/>
  <c r="N116" i="50"/>
  <c r="N203" i="50"/>
  <c r="J28" i="50"/>
  <c r="J202" i="50"/>
  <c r="I28" i="50"/>
  <c r="I115" i="50"/>
  <c r="J27" i="50"/>
  <c r="J201" i="50"/>
  <c r="I27" i="50"/>
  <c r="J26" i="50"/>
  <c r="J113" i="50"/>
  <c r="I26" i="50"/>
  <c r="N26" i="50"/>
  <c r="N113" i="50"/>
  <c r="N200" i="50"/>
  <c r="J25" i="50"/>
  <c r="J199" i="50"/>
  <c r="I25" i="50"/>
  <c r="I199" i="50"/>
  <c r="J24" i="50"/>
  <c r="J198" i="50"/>
  <c r="I24" i="50"/>
  <c r="I111" i="50"/>
  <c r="J23" i="50"/>
  <c r="J197" i="50"/>
  <c r="I23" i="50"/>
  <c r="I110" i="50"/>
  <c r="J22" i="50"/>
  <c r="J109" i="50"/>
  <c r="I22" i="50"/>
  <c r="N22" i="50"/>
  <c r="N109" i="50"/>
  <c r="N196" i="50"/>
  <c r="J21" i="50"/>
  <c r="I21" i="50"/>
  <c r="J20" i="50"/>
  <c r="J194" i="50"/>
  <c r="I20" i="50"/>
  <c r="J19" i="50"/>
  <c r="J193" i="50"/>
  <c r="I19" i="50"/>
  <c r="I106" i="50"/>
  <c r="J18" i="50"/>
  <c r="J105" i="50"/>
  <c r="I18" i="50"/>
  <c r="J17" i="50"/>
  <c r="J104" i="50"/>
  <c r="I17" i="50"/>
  <c r="N17" i="50"/>
  <c r="N104" i="50"/>
  <c r="N191" i="50"/>
  <c r="J16" i="50"/>
  <c r="J190" i="50"/>
  <c r="I16" i="50"/>
  <c r="I103" i="50"/>
  <c r="J15" i="50"/>
  <c r="I15" i="50"/>
  <c r="I102" i="50"/>
  <c r="J14" i="50"/>
  <c r="J188" i="50"/>
  <c r="I14" i="50"/>
  <c r="I101" i="50"/>
  <c r="J13" i="50"/>
  <c r="J100" i="50"/>
  <c r="I13" i="50"/>
  <c r="I187" i="50"/>
  <c r="J12" i="50"/>
  <c r="J186" i="50"/>
  <c r="I12" i="50"/>
  <c r="J11" i="50"/>
  <c r="J98" i="50"/>
  <c r="I11" i="50"/>
  <c r="I185" i="50"/>
  <c r="J10" i="50"/>
  <c r="I10" i="50"/>
  <c r="J9" i="50"/>
  <c r="I9" i="50"/>
  <c r="I183" i="50"/>
  <c r="J8" i="50"/>
  <c r="I8" i="50"/>
  <c r="I182" i="50"/>
  <c r="J260" i="49"/>
  <c r="J247" i="49"/>
  <c r="J232" i="49"/>
  <c r="J173" i="49"/>
  <c r="J160" i="49"/>
  <c r="J145" i="49"/>
  <c r="J82" i="49"/>
  <c r="J169" i="49"/>
  <c r="I82" i="49"/>
  <c r="J81" i="49"/>
  <c r="I81" i="49"/>
  <c r="I255" i="49"/>
  <c r="J80" i="49"/>
  <c r="J167" i="49"/>
  <c r="I80" i="49"/>
  <c r="I167" i="49"/>
  <c r="J79" i="49"/>
  <c r="I79" i="49"/>
  <c r="J78" i="49"/>
  <c r="J165" i="49"/>
  <c r="I78" i="49"/>
  <c r="N78" i="49"/>
  <c r="N165" i="49"/>
  <c r="N252" i="49"/>
  <c r="J77" i="49"/>
  <c r="I77" i="49"/>
  <c r="I164" i="49"/>
  <c r="J76" i="49"/>
  <c r="J163" i="49"/>
  <c r="I76" i="49"/>
  <c r="I163" i="49"/>
  <c r="J75" i="49"/>
  <c r="J249" i="49"/>
  <c r="I75" i="49"/>
  <c r="I162" i="49"/>
  <c r="J71" i="49"/>
  <c r="J245" i="49"/>
  <c r="J69" i="49"/>
  <c r="J156" i="49"/>
  <c r="I69" i="49"/>
  <c r="I243" i="49"/>
  <c r="J68" i="49"/>
  <c r="J242" i="49"/>
  <c r="I68" i="49"/>
  <c r="J67" i="49"/>
  <c r="J154" i="49"/>
  <c r="I67" i="49"/>
  <c r="I241" i="49"/>
  <c r="J66" i="49"/>
  <c r="J240" i="49"/>
  <c r="I66" i="49"/>
  <c r="J65" i="49"/>
  <c r="J152" i="49"/>
  <c r="I65" i="49"/>
  <c r="K65" i="49"/>
  <c r="L65" i="49"/>
  <c r="N65" i="49"/>
  <c r="N152" i="49"/>
  <c r="N239" i="49"/>
  <c r="J64" i="49"/>
  <c r="I64" i="49"/>
  <c r="J63" i="49"/>
  <c r="J150" i="49"/>
  <c r="I63" i="49"/>
  <c r="I237" i="49"/>
  <c r="J62" i="49"/>
  <c r="I62" i="49"/>
  <c r="I236" i="49"/>
  <c r="J61" i="49"/>
  <c r="J148" i="49"/>
  <c r="I61" i="49"/>
  <c r="I235" i="49"/>
  <c r="J60" i="49"/>
  <c r="J234" i="49"/>
  <c r="I60" i="49"/>
  <c r="I234" i="49"/>
  <c r="J52" i="49"/>
  <c r="J226" i="49"/>
  <c r="I52" i="49"/>
  <c r="I139" i="49"/>
  <c r="J51" i="49"/>
  <c r="I51" i="49"/>
  <c r="J50" i="49"/>
  <c r="J224" i="49"/>
  <c r="I50" i="49"/>
  <c r="I224" i="49"/>
  <c r="J49" i="49"/>
  <c r="J136" i="49"/>
  <c r="I49" i="49"/>
  <c r="J48" i="49"/>
  <c r="J222" i="49"/>
  <c r="I48" i="49"/>
  <c r="J47" i="49"/>
  <c r="J134" i="49"/>
  <c r="I47" i="49"/>
  <c r="I134" i="49"/>
  <c r="J46" i="49"/>
  <c r="J220" i="49"/>
  <c r="I46" i="49"/>
  <c r="J45" i="49"/>
  <c r="J132" i="49"/>
  <c r="I45" i="49"/>
  <c r="I132" i="49"/>
  <c r="J44" i="49"/>
  <c r="I44" i="49"/>
  <c r="I131" i="49"/>
  <c r="J43" i="49"/>
  <c r="J217" i="49"/>
  <c r="I43" i="49"/>
  <c r="I217" i="49"/>
  <c r="J42" i="49"/>
  <c r="J129" i="49"/>
  <c r="I42" i="49"/>
  <c r="I129" i="49"/>
  <c r="J41" i="49"/>
  <c r="J128" i="49"/>
  <c r="I41" i="49"/>
  <c r="I128" i="49"/>
  <c r="J40" i="49"/>
  <c r="I40" i="49"/>
  <c r="J39" i="49"/>
  <c r="J213" i="49"/>
  <c r="I39" i="49"/>
  <c r="I213" i="49"/>
  <c r="J38" i="49"/>
  <c r="J125" i="49"/>
  <c r="I38" i="49"/>
  <c r="I125" i="49"/>
  <c r="J37" i="49"/>
  <c r="J124" i="49"/>
  <c r="I37" i="49"/>
  <c r="I124" i="49"/>
  <c r="J36" i="49"/>
  <c r="J210" i="49"/>
  <c r="I36" i="49"/>
  <c r="I210" i="49"/>
  <c r="J35" i="49"/>
  <c r="J209" i="49"/>
  <c r="I35" i="49"/>
  <c r="I209" i="49"/>
  <c r="J34" i="49"/>
  <c r="I34" i="49"/>
  <c r="J33" i="49"/>
  <c r="J120" i="49"/>
  <c r="I33" i="49"/>
  <c r="I120" i="49"/>
  <c r="J32" i="49"/>
  <c r="J206" i="49"/>
  <c r="I32" i="49"/>
  <c r="I206" i="49"/>
  <c r="J31" i="49"/>
  <c r="J205" i="49"/>
  <c r="I31" i="49"/>
  <c r="I205" i="49"/>
  <c r="J30" i="49"/>
  <c r="J204" i="49"/>
  <c r="I30" i="49"/>
  <c r="J29" i="49"/>
  <c r="J116" i="49"/>
  <c r="I29" i="49"/>
  <c r="I116" i="49"/>
  <c r="J28" i="49"/>
  <c r="J202" i="49"/>
  <c r="I28" i="49"/>
  <c r="J27" i="49"/>
  <c r="I27" i="49"/>
  <c r="I201" i="49"/>
  <c r="J26" i="49"/>
  <c r="J200" i="49"/>
  <c r="I26" i="49"/>
  <c r="I200" i="49"/>
  <c r="J25" i="49"/>
  <c r="J112" i="49"/>
  <c r="I25" i="49"/>
  <c r="I112" i="49"/>
  <c r="J24" i="49"/>
  <c r="I24" i="49"/>
  <c r="I111" i="49"/>
  <c r="J23" i="49"/>
  <c r="J197" i="49"/>
  <c r="I23" i="49"/>
  <c r="I197" i="49"/>
  <c r="J22" i="49"/>
  <c r="J196" i="49"/>
  <c r="I22" i="49"/>
  <c r="J21" i="49"/>
  <c r="J108" i="49"/>
  <c r="I21" i="49"/>
  <c r="I108" i="49"/>
  <c r="J20" i="49"/>
  <c r="J194" i="49"/>
  <c r="I20" i="49"/>
  <c r="J19" i="49"/>
  <c r="J193" i="49"/>
  <c r="I19" i="49"/>
  <c r="I193" i="49"/>
  <c r="J18" i="49"/>
  <c r="J105" i="49"/>
  <c r="I18" i="49"/>
  <c r="I105" i="49"/>
  <c r="J17" i="49"/>
  <c r="J104" i="49"/>
  <c r="I17" i="49"/>
  <c r="I104" i="49"/>
  <c r="J16" i="49"/>
  <c r="I16" i="49"/>
  <c r="I103" i="49"/>
  <c r="J15" i="49"/>
  <c r="J189" i="49"/>
  <c r="I15" i="49"/>
  <c r="I102" i="49"/>
  <c r="J14" i="49"/>
  <c r="J188" i="49"/>
  <c r="I14" i="49"/>
  <c r="J13" i="49"/>
  <c r="J100" i="49"/>
  <c r="I13" i="49"/>
  <c r="I100" i="49"/>
  <c r="J12" i="49"/>
  <c r="J186" i="49"/>
  <c r="I12" i="49"/>
  <c r="J11" i="49"/>
  <c r="J185" i="49"/>
  <c r="I11" i="49"/>
  <c r="I98" i="49"/>
  <c r="J10" i="49"/>
  <c r="J97" i="49"/>
  <c r="I10" i="49"/>
  <c r="I97" i="49"/>
  <c r="J9" i="49"/>
  <c r="I9" i="49"/>
  <c r="J8" i="49"/>
  <c r="I8" i="49"/>
  <c r="I182" i="49"/>
  <c r="J260" i="48"/>
  <c r="J247" i="48"/>
  <c r="J232" i="48"/>
  <c r="J173" i="48"/>
  <c r="J160" i="48"/>
  <c r="J145" i="48"/>
  <c r="J82" i="48"/>
  <c r="J169" i="48"/>
  <c r="I82" i="48"/>
  <c r="J81" i="48"/>
  <c r="J255" i="48"/>
  <c r="I81" i="48"/>
  <c r="J80" i="48"/>
  <c r="J167" i="48"/>
  <c r="I80" i="48"/>
  <c r="I167" i="48"/>
  <c r="J79" i="48"/>
  <c r="J253" i="48"/>
  <c r="I79" i="48"/>
  <c r="J78" i="48"/>
  <c r="J165" i="48"/>
  <c r="I78" i="48"/>
  <c r="I165" i="48"/>
  <c r="J77" i="48"/>
  <c r="I77" i="48"/>
  <c r="J76" i="48"/>
  <c r="J163" i="48"/>
  <c r="I76" i="48"/>
  <c r="I163" i="48"/>
  <c r="J75" i="48"/>
  <c r="I75" i="48"/>
  <c r="J71" i="48"/>
  <c r="J245" i="48"/>
  <c r="J69" i="48"/>
  <c r="J156" i="48"/>
  <c r="I69" i="48"/>
  <c r="J68" i="48"/>
  <c r="J242" i="48"/>
  <c r="I68" i="48"/>
  <c r="N68" i="48"/>
  <c r="N155" i="48"/>
  <c r="N242" i="48"/>
  <c r="J67" i="48"/>
  <c r="J154" i="48"/>
  <c r="I67" i="48"/>
  <c r="J66" i="48"/>
  <c r="I66" i="48"/>
  <c r="N66" i="48"/>
  <c r="N153" i="48"/>
  <c r="N240" i="48"/>
  <c r="J65" i="48"/>
  <c r="J152" i="48"/>
  <c r="I65" i="48"/>
  <c r="I239" i="48"/>
  <c r="J64" i="48"/>
  <c r="I64" i="48"/>
  <c r="J63" i="48"/>
  <c r="J150" i="48"/>
  <c r="I63" i="48"/>
  <c r="J62" i="48"/>
  <c r="J236" i="48"/>
  <c r="I62" i="48"/>
  <c r="J61" i="48"/>
  <c r="J148" i="48"/>
  <c r="I61" i="48"/>
  <c r="J60" i="48"/>
  <c r="J234" i="48"/>
  <c r="I60" i="48"/>
  <c r="I147" i="48"/>
  <c r="J52" i="48"/>
  <c r="J226" i="48"/>
  <c r="I52" i="48"/>
  <c r="N52" i="48"/>
  <c r="N139" i="48"/>
  <c r="N226" i="48"/>
  <c r="J51" i="48"/>
  <c r="J138" i="48"/>
  <c r="I51" i="48"/>
  <c r="N51" i="48"/>
  <c r="N138" i="48"/>
  <c r="N225" i="48"/>
  <c r="J50" i="48"/>
  <c r="J224" i="48"/>
  <c r="I50" i="48"/>
  <c r="J49" i="48"/>
  <c r="J136" i="48"/>
  <c r="I49" i="48"/>
  <c r="J48" i="48"/>
  <c r="J222" i="48"/>
  <c r="I48" i="48"/>
  <c r="J47" i="48"/>
  <c r="I47" i="48"/>
  <c r="J46" i="48"/>
  <c r="I46" i="48"/>
  <c r="I133" i="48"/>
  <c r="J45" i="48"/>
  <c r="J132" i="48"/>
  <c r="I45" i="48"/>
  <c r="I219" i="48"/>
  <c r="J44" i="48"/>
  <c r="I44" i="48"/>
  <c r="J43" i="48"/>
  <c r="I43" i="48"/>
  <c r="N43" i="48"/>
  <c r="N130" i="48"/>
  <c r="N217" i="48"/>
  <c r="J42" i="48"/>
  <c r="I42" i="48"/>
  <c r="J41" i="48"/>
  <c r="J128" i="48"/>
  <c r="I41" i="48"/>
  <c r="I215" i="48"/>
  <c r="J40" i="48"/>
  <c r="J214" i="48"/>
  <c r="I40" i="48"/>
  <c r="I127" i="48"/>
  <c r="J39" i="48"/>
  <c r="J126" i="48"/>
  <c r="I39" i="48"/>
  <c r="J38" i="48"/>
  <c r="I38" i="48"/>
  <c r="N38" i="48"/>
  <c r="N125" i="48"/>
  <c r="N212" i="48"/>
  <c r="J37" i="48"/>
  <c r="J124" i="48"/>
  <c r="I37" i="48"/>
  <c r="I211" i="48"/>
  <c r="J36" i="48"/>
  <c r="I36" i="48"/>
  <c r="J35" i="48"/>
  <c r="J209" i="48"/>
  <c r="I35" i="48"/>
  <c r="N35" i="48"/>
  <c r="N122" i="48"/>
  <c r="N209" i="48"/>
  <c r="J34" i="48"/>
  <c r="J208" i="48"/>
  <c r="I34" i="48"/>
  <c r="J33" i="48"/>
  <c r="I33" i="48"/>
  <c r="I207" i="48"/>
  <c r="J32" i="48"/>
  <c r="J206" i="48"/>
  <c r="I32" i="48"/>
  <c r="I119" i="48"/>
  <c r="J31" i="48"/>
  <c r="J205" i="48"/>
  <c r="I31" i="48"/>
  <c r="J30" i="48"/>
  <c r="I30" i="48"/>
  <c r="N30" i="48"/>
  <c r="N117" i="48"/>
  <c r="N204" i="48"/>
  <c r="J29" i="48"/>
  <c r="J116" i="48"/>
  <c r="I29" i="48"/>
  <c r="I116" i="48"/>
  <c r="J28" i="48"/>
  <c r="J115" i="48"/>
  <c r="I28" i="48"/>
  <c r="I115" i="48"/>
  <c r="J27" i="48"/>
  <c r="J114" i="48"/>
  <c r="I27" i="48"/>
  <c r="I114" i="48"/>
  <c r="J26" i="48"/>
  <c r="I26" i="48"/>
  <c r="J25" i="48"/>
  <c r="J112" i="48"/>
  <c r="I25" i="48"/>
  <c r="I112" i="48"/>
  <c r="J24" i="48"/>
  <c r="J198" i="48"/>
  <c r="I24" i="48"/>
  <c r="J23" i="48"/>
  <c r="I23" i="48"/>
  <c r="I197" i="48"/>
  <c r="J22" i="48"/>
  <c r="I22" i="48"/>
  <c r="I196" i="48"/>
  <c r="J21" i="48"/>
  <c r="J108" i="48"/>
  <c r="I21" i="48"/>
  <c r="I108" i="48"/>
  <c r="J20" i="48"/>
  <c r="J107" i="48"/>
  <c r="I20" i="48"/>
  <c r="I107" i="48"/>
  <c r="J19" i="48"/>
  <c r="J106" i="48"/>
  <c r="I19" i="48"/>
  <c r="I106" i="48"/>
  <c r="J18" i="48"/>
  <c r="J192" i="48"/>
  <c r="I18" i="48"/>
  <c r="I192" i="48"/>
  <c r="J17" i="48"/>
  <c r="J104" i="48"/>
  <c r="I17" i="48"/>
  <c r="J16" i="48"/>
  <c r="I16" i="48"/>
  <c r="J15" i="48"/>
  <c r="J102" i="48"/>
  <c r="I15" i="48"/>
  <c r="N15" i="48"/>
  <c r="N102" i="48"/>
  <c r="N189" i="48"/>
  <c r="J14" i="48"/>
  <c r="I14" i="48"/>
  <c r="N14" i="48"/>
  <c r="N101" i="48"/>
  <c r="N188" i="48"/>
  <c r="J13" i="48"/>
  <c r="J100" i="48"/>
  <c r="I13" i="48"/>
  <c r="I187" i="48"/>
  <c r="J12" i="48"/>
  <c r="J99" i="48"/>
  <c r="I12" i="48"/>
  <c r="I99" i="48"/>
  <c r="J11" i="48"/>
  <c r="J185" i="48"/>
  <c r="I11" i="48"/>
  <c r="I185" i="48"/>
  <c r="J10" i="48"/>
  <c r="J184" i="48"/>
  <c r="I10" i="48"/>
  <c r="I97" i="48"/>
  <c r="J9" i="48"/>
  <c r="I9" i="48"/>
  <c r="N9" i="48"/>
  <c r="N96" i="48"/>
  <c r="N183" i="48"/>
  <c r="J8" i="48"/>
  <c r="J95" i="48"/>
  <c r="I8" i="48"/>
  <c r="I182" i="48"/>
  <c r="J260" i="47"/>
  <c r="J247" i="47"/>
  <c r="J232" i="47"/>
  <c r="J173" i="47"/>
  <c r="J160" i="47"/>
  <c r="J145" i="47"/>
  <c r="J82" i="47"/>
  <c r="J169" i="47"/>
  <c r="I82" i="47"/>
  <c r="J81" i="47"/>
  <c r="J255" i="47"/>
  <c r="I81" i="47"/>
  <c r="I255" i="47"/>
  <c r="J80" i="47"/>
  <c r="J167" i="47"/>
  <c r="I80" i="47"/>
  <c r="I254" i="47"/>
  <c r="J79" i="47"/>
  <c r="J253" i="47"/>
  <c r="I79" i="47"/>
  <c r="I253" i="47"/>
  <c r="J78" i="47"/>
  <c r="I78" i="47"/>
  <c r="I252" i="47"/>
  <c r="J77" i="47"/>
  <c r="I77" i="47"/>
  <c r="J76" i="47"/>
  <c r="J163" i="47"/>
  <c r="I76" i="47"/>
  <c r="I163" i="47"/>
  <c r="J75" i="47"/>
  <c r="J249" i="47"/>
  <c r="I75" i="47"/>
  <c r="J71" i="47"/>
  <c r="J69" i="47"/>
  <c r="J156" i="47"/>
  <c r="I69" i="47"/>
  <c r="I243" i="47"/>
  <c r="J68" i="47"/>
  <c r="J242" i="47"/>
  <c r="I68" i="47"/>
  <c r="I155" i="47"/>
  <c r="J67" i="47"/>
  <c r="I67" i="47"/>
  <c r="J66" i="47"/>
  <c r="J240" i="47"/>
  <c r="I66" i="47"/>
  <c r="J65" i="47"/>
  <c r="J152" i="47"/>
  <c r="I65" i="47"/>
  <c r="I239" i="47"/>
  <c r="J64" i="47"/>
  <c r="J238" i="47"/>
  <c r="I64" i="47"/>
  <c r="I151" i="47"/>
  <c r="J63" i="47"/>
  <c r="J150" i="47"/>
  <c r="I63" i="47"/>
  <c r="I237" i="47"/>
  <c r="J62" i="47"/>
  <c r="J236" i="47"/>
  <c r="I62" i="47"/>
  <c r="I236" i="47"/>
  <c r="J61" i="47"/>
  <c r="I61" i="47"/>
  <c r="I148" i="47"/>
  <c r="J60" i="47"/>
  <c r="J234" i="47"/>
  <c r="I60" i="47"/>
  <c r="J52" i="47"/>
  <c r="J226" i="47"/>
  <c r="I52" i="47"/>
  <c r="I139" i="47"/>
  <c r="J51" i="47"/>
  <c r="J138" i="47"/>
  <c r="I51" i="47"/>
  <c r="J50" i="47"/>
  <c r="J224" i="47"/>
  <c r="I50" i="47"/>
  <c r="I137" i="47"/>
  <c r="J49" i="47"/>
  <c r="J223" i="47"/>
  <c r="I49" i="47"/>
  <c r="I223" i="47"/>
  <c r="J48" i="47"/>
  <c r="J222" i="47"/>
  <c r="I48" i="47"/>
  <c r="I222" i="47"/>
  <c r="J47" i="47"/>
  <c r="J134" i="47"/>
  <c r="I47" i="47"/>
  <c r="I134" i="47"/>
  <c r="J46" i="47"/>
  <c r="J220" i="47"/>
  <c r="I46" i="47"/>
  <c r="I220" i="47"/>
  <c r="J45" i="47"/>
  <c r="J132" i="47"/>
  <c r="I45" i="47"/>
  <c r="I219" i="47"/>
  <c r="J44" i="47"/>
  <c r="J218" i="47"/>
  <c r="I44" i="47"/>
  <c r="J43" i="47"/>
  <c r="J130" i="47"/>
  <c r="I43" i="47"/>
  <c r="L43" i="47"/>
  <c r="N43" i="47"/>
  <c r="N130" i="47"/>
  <c r="N217" i="47"/>
  <c r="J42" i="47"/>
  <c r="J216" i="47"/>
  <c r="I42" i="47"/>
  <c r="I216" i="47"/>
  <c r="J41" i="47"/>
  <c r="I41" i="47"/>
  <c r="I215" i="47"/>
  <c r="J40" i="47"/>
  <c r="J214" i="47"/>
  <c r="I40" i="47"/>
  <c r="I214" i="47"/>
  <c r="J39" i="47"/>
  <c r="J213" i="47"/>
  <c r="I39" i="47"/>
  <c r="I126" i="47"/>
  <c r="J38" i="47"/>
  <c r="I38" i="47"/>
  <c r="I125" i="47"/>
  <c r="J37" i="47"/>
  <c r="J124" i="47"/>
  <c r="I37" i="47"/>
  <c r="J36" i="47"/>
  <c r="J210" i="47"/>
  <c r="I36" i="47"/>
  <c r="J35" i="47"/>
  <c r="J209" i="47"/>
  <c r="I35" i="47"/>
  <c r="I209" i="47"/>
  <c r="J34" i="47"/>
  <c r="J208" i="47"/>
  <c r="I34" i="47"/>
  <c r="I121" i="47"/>
  <c r="J33" i="47"/>
  <c r="J207" i="47"/>
  <c r="I33" i="47"/>
  <c r="I207" i="47"/>
  <c r="J32" i="47"/>
  <c r="J206" i="47"/>
  <c r="I32" i="47"/>
  <c r="I119" i="47"/>
  <c r="J31" i="47"/>
  <c r="J205" i="47"/>
  <c r="I31" i="47"/>
  <c r="I205" i="47"/>
  <c r="J30" i="47"/>
  <c r="J204" i="47"/>
  <c r="I30" i="47"/>
  <c r="I204" i="47"/>
  <c r="J29" i="47"/>
  <c r="J116" i="47"/>
  <c r="I29" i="47"/>
  <c r="I203" i="47"/>
  <c r="J28" i="47"/>
  <c r="J202" i="47"/>
  <c r="I28" i="47"/>
  <c r="I115" i="47"/>
  <c r="J27" i="47"/>
  <c r="J114" i="47"/>
  <c r="I27" i="47"/>
  <c r="I201" i="47"/>
  <c r="J26" i="47"/>
  <c r="I26" i="47"/>
  <c r="I200" i="47"/>
  <c r="J25" i="47"/>
  <c r="J199" i="47"/>
  <c r="I25" i="47"/>
  <c r="I112" i="47"/>
  <c r="J24" i="47"/>
  <c r="J198" i="47"/>
  <c r="I24" i="47"/>
  <c r="I111" i="47"/>
  <c r="J23" i="47"/>
  <c r="J110" i="47"/>
  <c r="I23" i="47"/>
  <c r="J22" i="47"/>
  <c r="I22" i="47"/>
  <c r="I109" i="47"/>
  <c r="J21" i="47"/>
  <c r="J108" i="47"/>
  <c r="I21" i="47"/>
  <c r="I108" i="47"/>
  <c r="J20" i="47"/>
  <c r="J194" i="47"/>
  <c r="I20" i="47"/>
  <c r="I107" i="47"/>
  <c r="J19" i="47"/>
  <c r="J106" i="47"/>
  <c r="I19" i="47"/>
  <c r="J18" i="47"/>
  <c r="J105" i="47"/>
  <c r="I18" i="47"/>
  <c r="I105" i="47"/>
  <c r="J17" i="47"/>
  <c r="J104" i="47"/>
  <c r="I17" i="47"/>
  <c r="J16" i="47"/>
  <c r="J190" i="47"/>
  <c r="I16" i="47"/>
  <c r="I190" i="47"/>
  <c r="J15" i="47"/>
  <c r="J102" i="47"/>
  <c r="I15" i="47"/>
  <c r="K15" i="47"/>
  <c r="N15" i="47"/>
  <c r="N102" i="47"/>
  <c r="N189" i="47"/>
  <c r="J14" i="47"/>
  <c r="I14" i="47"/>
  <c r="I101" i="47"/>
  <c r="J13" i="47"/>
  <c r="J100" i="47"/>
  <c r="I13" i="47"/>
  <c r="I100" i="47"/>
  <c r="J12" i="47"/>
  <c r="J186" i="47"/>
  <c r="I12" i="47"/>
  <c r="J11" i="47"/>
  <c r="J98" i="47"/>
  <c r="I11" i="47"/>
  <c r="J10" i="47"/>
  <c r="J184" i="47"/>
  <c r="I10" i="47"/>
  <c r="I184" i="47"/>
  <c r="J9" i="47"/>
  <c r="J183" i="47"/>
  <c r="I9" i="47"/>
  <c r="J8" i="47"/>
  <c r="J95" i="47"/>
  <c r="I8" i="47"/>
  <c r="I182" i="47"/>
  <c r="J260" i="46"/>
  <c r="J247" i="46"/>
  <c r="J232" i="46"/>
  <c r="J173" i="46"/>
  <c r="J160" i="46"/>
  <c r="J145" i="46"/>
  <c r="J82" i="46"/>
  <c r="J169" i="46"/>
  <c r="I82" i="46"/>
  <c r="N82" i="46"/>
  <c r="N169" i="46"/>
  <c r="N256" i="46"/>
  <c r="J81" i="46"/>
  <c r="J255" i="46"/>
  <c r="I81" i="46"/>
  <c r="J80" i="46"/>
  <c r="J167" i="46"/>
  <c r="I80" i="46"/>
  <c r="I167" i="46"/>
  <c r="J79" i="46"/>
  <c r="I79" i="46"/>
  <c r="I166" i="46"/>
  <c r="J78" i="46"/>
  <c r="J165" i="46"/>
  <c r="I78" i="46"/>
  <c r="I252" i="46"/>
  <c r="J77" i="46"/>
  <c r="J251" i="46"/>
  <c r="I77" i="46"/>
  <c r="I164" i="46"/>
  <c r="J76" i="46"/>
  <c r="J163" i="46"/>
  <c r="I76" i="46"/>
  <c r="I163" i="46"/>
  <c r="J75" i="46"/>
  <c r="J249" i="46"/>
  <c r="I75" i="46"/>
  <c r="I162" i="46"/>
  <c r="J71" i="46"/>
  <c r="J245" i="46"/>
  <c r="J69" i="46"/>
  <c r="J156" i="46"/>
  <c r="I69" i="46"/>
  <c r="I156" i="46"/>
  <c r="J68" i="46"/>
  <c r="I68" i="46"/>
  <c r="N68" i="46"/>
  <c r="N155" i="46"/>
  <c r="N242" i="46"/>
  <c r="J67" i="46"/>
  <c r="J154" i="46"/>
  <c r="I67" i="46"/>
  <c r="I241" i="46"/>
  <c r="J66" i="46"/>
  <c r="I66" i="46"/>
  <c r="N66" i="46"/>
  <c r="N153" i="46"/>
  <c r="N240" i="46"/>
  <c r="J65" i="46"/>
  <c r="I65" i="46"/>
  <c r="J64" i="46"/>
  <c r="J238" i="46"/>
  <c r="I64" i="46"/>
  <c r="I151" i="46"/>
  <c r="J63" i="46"/>
  <c r="I63" i="46"/>
  <c r="I237" i="46"/>
  <c r="J62" i="46"/>
  <c r="J236" i="46"/>
  <c r="I62" i="46"/>
  <c r="I236" i="46"/>
  <c r="J61" i="46"/>
  <c r="J148" i="46"/>
  <c r="I61" i="46"/>
  <c r="N61" i="46"/>
  <c r="N148" i="46"/>
  <c r="N235" i="46"/>
  <c r="J60" i="46"/>
  <c r="J234" i="46"/>
  <c r="I60" i="46"/>
  <c r="I147" i="46"/>
  <c r="J52" i="46"/>
  <c r="J226" i="46"/>
  <c r="I52" i="46"/>
  <c r="J51" i="46"/>
  <c r="I51" i="46"/>
  <c r="J50" i="46"/>
  <c r="J224" i="46"/>
  <c r="I50" i="46"/>
  <c r="J49" i="46"/>
  <c r="J136" i="46"/>
  <c r="I49" i="46"/>
  <c r="J48" i="46"/>
  <c r="J222" i="46"/>
  <c r="I48" i="46"/>
  <c r="I222" i="46"/>
  <c r="J47" i="46"/>
  <c r="J134" i="46"/>
  <c r="I47" i="46"/>
  <c r="I134" i="46"/>
  <c r="J46" i="46"/>
  <c r="J133" i="46"/>
  <c r="I46" i="46"/>
  <c r="I220" i="46"/>
  <c r="J45" i="46"/>
  <c r="J219" i="46"/>
  <c r="I45" i="46"/>
  <c r="J44" i="46"/>
  <c r="J218" i="46"/>
  <c r="I44" i="46"/>
  <c r="J43" i="46"/>
  <c r="J130" i="46"/>
  <c r="I43" i="46"/>
  <c r="N43" i="46"/>
  <c r="N130" i="46"/>
  <c r="N217" i="46"/>
  <c r="J42" i="46"/>
  <c r="J216" i="46"/>
  <c r="I42" i="46"/>
  <c r="N42" i="46"/>
  <c r="N129" i="46"/>
  <c r="N216" i="46"/>
  <c r="J41" i="46"/>
  <c r="J215" i="46"/>
  <c r="I41" i="46"/>
  <c r="I215" i="46"/>
  <c r="J40" i="46"/>
  <c r="I40" i="46"/>
  <c r="I214" i="46"/>
  <c r="J39" i="46"/>
  <c r="J126" i="46"/>
  <c r="I39" i="46"/>
  <c r="J38" i="46"/>
  <c r="J212" i="46"/>
  <c r="I38" i="46"/>
  <c r="J37" i="46"/>
  <c r="J211" i="46"/>
  <c r="I37" i="46"/>
  <c r="I124" i="46"/>
  <c r="J36" i="46"/>
  <c r="I36" i="46"/>
  <c r="I210" i="46"/>
  <c r="J35" i="46"/>
  <c r="J122" i="46"/>
  <c r="I35" i="46"/>
  <c r="I209" i="46"/>
  <c r="J34" i="46"/>
  <c r="J121" i="46"/>
  <c r="I34" i="46"/>
  <c r="J33" i="46"/>
  <c r="J207" i="46"/>
  <c r="I33" i="46"/>
  <c r="J32" i="46"/>
  <c r="J119" i="46"/>
  <c r="I32" i="46"/>
  <c r="I206" i="46"/>
  <c r="J31" i="46"/>
  <c r="J118" i="46"/>
  <c r="I31" i="46"/>
  <c r="I205" i="46"/>
  <c r="J30" i="46"/>
  <c r="J117" i="46"/>
  <c r="I30" i="46"/>
  <c r="I204" i="46"/>
  <c r="J29" i="46"/>
  <c r="J116" i="46"/>
  <c r="I29" i="46"/>
  <c r="I116" i="46"/>
  <c r="J28" i="46"/>
  <c r="J115" i="46"/>
  <c r="I28" i="46"/>
  <c r="I115" i="46"/>
  <c r="J27" i="46"/>
  <c r="J201" i="46"/>
  <c r="I27" i="46"/>
  <c r="J26" i="46"/>
  <c r="J113" i="46"/>
  <c r="I26" i="46"/>
  <c r="I113" i="46"/>
  <c r="J25" i="46"/>
  <c r="J199" i="46"/>
  <c r="I25" i="46"/>
  <c r="I199" i="46"/>
  <c r="J24" i="46"/>
  <c r="J198" i="46"/>
  <c r="I24" i="46"/>
  <c r="I111" i="46"/>
  <c r="J23" i="46"/>
  <c r="J110" i="46"/>
  <c r="I23" i="46"/>
  <c r="I197" i="46"/>
  <c r="J22" i="46"/>
  <c r="J109" i="46"/>
  <c r="I22" i="46"/>
  <c r="I109" i="46"/>
  <c r="J21" i="46"/>
  <c r="J195" i="46"/>
  <c r="I21" i="46"/>
  <c r="J20" i="46"/>
  <c r="J194" i="46"/>
  <c r="I20" i="46"/>
  <c r="I107" i="46"/>
  <c r="J19" i="46"/>
  <c r="J193" i="46"/>
  <c r="I19" i="46"/>
  <c r="J18" i="46"/>
  <c r="J105" i="46"/>
  <c r="I18" i="46"/>
  <c r="I192" i="46"/>
  <c r="J17" i="46"/>
  <c r="J191" i="46"/>
  <c r="I17" i="46"/>
  <c r="I104" i="46"/>
  <c r="J16" i="46"/>
  <c r="I16" i="46"/>
  <c r="I190" i="46"/>
  <c r="J15" i="46"/>
  <c r="J102" i="46"/>
  <c r="I15" i="46"/>
  <c r="J14" i="46"/>
  <c r="J101" i="46"/>
  <c r="I14" i="46"/>
  <c r="N14" i="46"/>
  <c r="N101" i="46"/>
  <c r="N188" i="46"/>
  <c r="J13" i="46"/>
  <c r="J187" i="46"/>
  <c r="I13" i="46"/>
  <c r="J12" i="46"/>
  <c r="J186" i="46"/>
  <c r="I12" i="46"/>
  <c r="N12" i="46"/>
  <c r="N99" i="46"/>
  <c r="N186" i="46"/>
  <c r="J11" i="46"/>
  <c r="J98" i="46"/>
  <c r="I11" i="46"/>
  <c r="J10" i="46"/>
  <c r="J184" i="46"/>
  <c r="I10" i="46"/>
  <c r="I97" i="46"/>
  <c r="J9" i="46"/>
  <c r="J183" i="46"/>
  <c r="I9" i="46"/>
  <c r="I96" i="46"/>
  <c r="J8" i="46"/>
  <c r="I8" i="46"/>
  <c r="N8" i="46"/>
  <c r="N95" i="46"/>
  <c r="N182" i="46"/>
  <c r="J260" i="45"/>
  <c r="J247" i="45"/>
  <c r="J232" i="45"/>
  <c r="J173" i="45"/>
  <c r="J160" i="45"/>
  <c r="J145" i="45"/>
  <c r="J82" i="45"/>
  <c r="J169" i="45"/>
  <c r="I82" i="45"/>
  <c r="N82" i="45"/>
  <c r="N169" i="45"/>
  <c r="N256" i="45"/>
  <c r="J81" i="45"/>
  <c r="J255" i="45"/>
  <c r="I81" i="45"/>
  <c r="I255" i="45"/>
  <c r="J80" i="45"/>
  <c r="J167" i="45"/>
  <c r="I80" i="45"/>
  <c r="I167" i="45"/>
  <c r="J79" i="45"/>
  <c r="J253" i="45"/>
  <c r="I79" i="45"/>
  <c r="I166" i="45"/>
  <c r="J78" i="45"/>
  <c r="J165" i="45"/>
  <c r="I78" i="45"/>
  <c r="N78" i="45"/>
  <c r="N165" i="45"/>
  <c r="N252" i="45"/>
  <c r="J77" i="45"/>
  <c r="J251" i="45"/>
  <c r="I77" i="45"/>
  <c r="I164" i="45"/>
  <c r="J76" i="45"/>
  <c r="J163" i="45"/>
  <c r="I76" i="45"/>
  <c r="I163" i="45"/>
  <c r="J75" i="45"/>
  <c r="J249" i="45"/>
  <c r="I75" i="45"/>
  <c r="I162" i="45"/>
  <c r="J71" i="45"/>
  <c r="J245" i="45"/>
  <c r="J69" i="45"/>
  <c r="J156" i="45"/>
  <c r="I69" i="45"/>
  <c r="I156" i="45"/>
  <c r="J68" i="45"/>
  <c r="J242" i="45"/>
  <c r="I68" i="45"/>
  <c r="N68" i="45"/>
  <c r="N155" i="45"/>
  <c r="N242" i="45"/>
  <c r="J67" i="45"/>
  <c r="J154" i="45"/>
  <c r="I67" i="45"/>
  <c r="I241" i="45"/>
  <c r="J66" i="45"/>
  <c r="I66" i="45"/>
  <c r="N66" i="45"/>
  <c r="N153" i="45"/>
  <c r="N240" i="45"/>
  <c r="J65" i="45"/>
  <c r="J152" i="45"/>
  <c r="I65" i="45"/>
  <c r="J64" i="45"/>
  <c r="J238" i="45"/>
  <c r="I238" i="45"/>
  <c r="J63" i="45"/>
  <c r="J150" i="45"/>
  <c r="I63" i="45"/>
  <c r="N63" i="45"/>
  <c r="N150" i="45"/>
  <c r="N237" i="45"/>
  <c r="J62" i="45"/>
  <c r="J236" i="45"/>
  <c r="I62" i="45"/>
  <c r="J61" i="45"/>
  <c r="J148" i="45"/>
  <c r="I61" i="45"/>
  <c r="N61" i="45"/>
  <c r="N148" i="45"/>
  <c r="N235" i="45"/>
  <c r="J60" i="45"/>
  <c r="J147" i="45"/>
  <c r="I60" i="45"/>
  <c r="I147" i="45"/>
  <c r="J52" i="45"/>
  <c r="J226" i="45"/>
  <c r="I52" i="45"/>
  <c r="J51" i="45"/>
  <c r="J138" i="45"/>
  <c r="I51" i="45"/>
  <c r="I225" i="45"/>
  <c r="J50" i="45"/>
  <c r="J224" i="45"/>
  <c r="I50" i="45"/>
  <c r="I224" i="45"/>
  <c r="J49" i="45"/>
  <c r="J136" i="45"/>
  <c r="I49" i="45"/>
  <c r="I223" i="45"/>
  <c r="J48" i="45"/>
  <c r="J222" i="45"/>
  <c r="I48" i="45"/>
  <c r="J47" i="45"/>
  <c r="J134" i="45"/>
  <c r="I47" i="45"/>
  <c r="N47" i="45"/>
  <c r="N134" i="45"/>
  <c r="N221" i="45"/>
  <c r="J46" i="45"/>
  <c r="J220" i="45"/>
  <c r="I46" i="45"/>
  <c r="I133" i="45"/>
  <c r="J45" i="45"/>
  <c r="J219" i="45"/>
  <c r="I45" i="45"/>
  <c r="J44" i="45"/>
  <c r="I44" i="45"/>
  <c r="J43" i="45"/>
  <c r="J130" i="45"/>
  <c r="I43" i="45"/>
  <c r="N43" i="45"/>
  <c r="N130" i="45"/>
  <c r="N217" i="45"/>
  <c r="J42" i="45"/>
  <c r="J129" i="45"/>
  <c r="I42" i="45"/>
  <c r="J41" i="45"/>
  <c r="J215" i="45"/>
  <c r="I41" i="45"/>
  <c r="I215" i="45"/>
  <c r="J40" i="45"/>
  <c r="I40" i="45"/>
  <c r="I214" i="45"/>
  <c r="J39" i="45"/>
  <c r="I39" i="45"/>
  <c r="I126" i="45"/>
  <c r="J38" i="45"/>
  <c r="J212" i="45"/>
  <c r="I38" i="45"/>
  <c r="N38" i="45"/>
  <c r="N125" i="45"/>
  <c r="N212" i="45"/>
  <c r="J37" i="45"/>
  <c r="J211" i="45"/>
  <c r="I37" i="45"/>
  <c r="I211" i="45"/>
  <c r="J36" i="45"/>
  <c r="J210" i="45"/>
  <c r="I36" i="45"/>
  <c r="J35" i="45"/>
  <c r="J122" i="45"/>
  <c r="I35" i="45"/>
  <c r="I209" i="45"/>
  <c r="J34" i="45"/>
  <c r="I34" i="45"/>
  <c r="J33" i="45"/>
  <c r="J120" i="45"/>
  <c r="I33" i="45"/>
  <c r="N33" i="45"/>
  <c r="N120" i="45"/>
  <c r="N207" i="45"/>
  <c r="J32" i="45"/>
  <c r="J119" i="45"/>
  <c r="I32" i="45"/>
  <c r="I206" i="45"/>
  <c r="J31" i="45"/>
  <c r="J205" i="45"/>
  <c r="I31" i="45"/>
  <c r="I205" i="45"/>
  <c r="J30" i="45"/>
  <c r="J117" i="45"/>
  <c r="I30" i="45"/>
  <c r="J29" i="45"/>
  <c r="J116" i="45"/>
  <c r="I29" i="45"/>
  <c r="J28" i="45"/>
  <c r="J202" i="45"/>
  <c r="I28" i="45"/>
  <c r="J27" i="45"/>
  <c r="J114" i="45"/>
  <c r="I27" i="45"/>
  <c r="J26" i="45"/>
  <c r="J200" i="45"/>
  <c r="I26" i="45"/>
  <c r="I200" i="45"/>
  <c r="J25" i="45"/>
  <c r="J199" i="45"/>
  <c r="I25" i="45"/>
  <c r="I199" i="45"/>
  <c r="J24" i="45"/>
  <c r="I24" i="45"/>
  <c r="I198" i="45"/>
  <c r="J23" i="45"/>
  <c r="I23" i="45"/>
  <c r="J22" i="45"/>
  <c r="I22" i="45"/>
  <c r="I196" i="45"/>
  <c r="J21" i="45"/>
  <c r="J195" i="45"/>
  <c r="I21" i="45"/>
  <c r="I108" i="45"/>
  <c r="J20" i="45"/>
  <c r="J194" i="45"/>
  <c r="I20" i="45"/>
  <c r="I107" i="45"/>
  <c r="J19" i="45"/>
  <c r="J193" i="45"/>
  <c r="I19" i="45"/>
  <c r="J18" i="45"/>
  <c r="J105" i="45"/>
  <c r="I18" i="45"/>
  <c r="N18" i="45"/>
  <c r="N105" i="45"/>
  <c r="N192" i="45"/>
  <c r="J17" i="45"/>
  <c r="J104" i="45"/>
  <c r="I17" i="45"/>
  <c r="I104" i="45"/>
  <c r="J16" i="45"/>
  <c r="J190" i="45"/>
  <c r="I16" i="45"/>
  <c r="N16" i="45"/>
  <c r="N103" i="45"/>
  <c r="N190" i="45"/>
  <c r="J15" i="45"/>
  <c r="J189" i="45"/>
  <c r="I15" i="45"/>
  <c r="I189" i="45"/>
  <c r="J14" i="45"/>
  <c r="J101" i="45"/>
  <c r="I14" i="45"/>
  <c r="I188" i="45"/>
  <c r="J13" i="45"/>
  <c r="J187" i="45"/>
  <c r="I13" i="45"/>
  <c r="N13" i="45"/>
  <c r="N100" i="45"/>
  <c r="N187" i="45"/>
  <c r="J12" i="45"/>
  <c r="J186" i="45"/>
  <c r="I12" i="45"/>
  <c r="I186" i="45"/>
  <c r="J11" i="45"/>
  <c r="J98" i="45"/>
  <c r="I11" i="45"/>
  <c r="I185" i="45"/>
  <c r="J10" i="45"/>
  <c r="J97" i="45"/>
  <c r="I10" i="45"/>
  <c r="I184" i="45"/>
  <c r="J9" i="45"/>
  <c r="J183" i="45"/>
  <c r="I9" i="45"/>
  <c r="N9" i="45"/>
  <c r="N96" i="45"/>
  <c r="N183" i="45"/>
  <c r="J8" i="45"/>
  <c r="J182" i="45"/>
  <c r="I8" i="45"/>
  <c r="J260" i="44"/>
  <c r="J247" i="44"/>
  <c r="J232" i="44"/>
  <c r="J173" i="44"/>
  <c r="J160" i="44"/>
  <c r="J145" i="44"/>
  <c r="J82" i="44"/>
  <c r="J169" i="44"/>
  <c r="I82" i="44"/>
  <c r="J81" i="44"/>
  <c r="J255" i="44"/>
  <c r="I81" i="44"/>
  <c r="I168" i="44"/>
  <c r="J80" i="44"/>
  <c r="J254" i="44"/>
  <c r="I80" i="44"/>
  <c r="I167" i="44"/>
  <c r="J79" i="44"/>
  <c r="J253" i="44"/>
  <c r="I79" i="44"/>
  <c r="I166" i="44"/>
  <c r="J78" i="44"/>
  <c r="J165" i="44"/>
  <c r="I78" i="44"/>
  <c r="N78" i="44"/>
  <c r="N165" i="44"/>
  <c r="N252" i="44"/>
  <c r="J77" i="44"/>
  <c r="J251" i="44"/>
  <c r="I77" i="44"/>
  <c r="I164" i="44"/>
  <c r="J76" i="44"/>
  <c r="J163" i="44"/>
  <c r="I76" i="44"/>
  <c r="J75" i="44"/>
  <c r="J249" i="44"/>
  <c r="I75" i="44"/>
  <c r="I249" i="44"/>
  <c r="J71" i="44"/>
  <c r="J245" i="44"/>
  <c r="J69" i="44"/>
  <c r="J156" i="44"/>
  <c r="I69" i="44"/>
  <c r="I156" i="44"/>
  <c r="J68" i="44"/>
  <c r="J242" i="44"/>
  <c r="I68" i="44"/>
  <c r="N68" i="44"/>
  <c r="N155" i="44"/>
  <c r="N242" i="44"/>
  <c r="J67" i="44"/>
  <c r="J154" i="44"/>
  <c r="I67" i="44"/>
  <c r="I154" i="44"/>
  <c r="J66" i="44"/>
  <c r="J240" i="44"/>
  <c r="I66" i="44"/>
  <c r="I240" i="44"/>
  <c r="J65" i="44"/>
  <c r="I65" i="44"/>
  <c r="I239" i="44"/>
  <c r="J64" i="44"/>
  <c r="I64" i="44"/>
  <c r="I238" i="44"/>
  <c r="J63" i="44"/>
  <c r="J150" i="44"/>
  <c r="I63" i="44"/>
  <c r="I237" i="44"/>
  <c r="J62" i="44"/>
  <c r="J236" i="44"/>
  <c r="I62" i="44"/>
  <c r="I149" i="44"/>
  <c r="J61" i="44"/>
  <c r="J148" i="44"/>
  <c r="I61" i="44"/>
  <c r="J60" i="44"/>
  <c r="J234" i="44"/>
  <c r="I60" i="44"/>
  <c r="I234" i="44"/>
  <c r="J52" i="44"/>
  <c r="J226" i="44"/>
  <c r="I52" i="44"/>
  <c r="J51" i="44"/>
  <c r="J138" i="44"/>
  <c r="I51" i="44"/>
  <c r="I225" i="44"/>
  <c r="J50" i="44"/>
  <c r="J224" i="44"/>
  <c r="I50" i="44"/>
  <c r="J49" i="44"/>
  <c r="J223" i="44"/>
  <c r="I49" i="44"/>
  <c r="I136" i="44"/>
  <c r="J48" i="44"/>
  <c r="J222" i="44"/>
  <c r="I48" i="44"/>
  <c r="I222" i="44"/>
  <c r="J47" i="44"/>
  <c r="J134" i="44"/>
  <c r="I47" i="44"/>
  <c r="I221" i="44"/>
  <c r="J46" i="44"/>
  <c r="J220" i="44"/>
  <c r="I46" i="44"/>
  <c r="I133" i="44"/>
  <c r="J45" i="44"/>
  <c r="J219" i="44"/>
  <c r="I45" i="44"/>
  <c r="I132" i="44"/>
  <c r="J44" i="44"/>
  <c r="J218" i="44"/>
  <c r="I44" i="44"/>
  <c r="I131" i="44"/>
  <c r="J43" i="44"/>
  <c r="J130" i="44"/>
  <c r="I43" i="44"/>
  <c r="I130" i="44"/>
  <c r="J42" i="44"/>
  <c r="J216" i="44"/>
  <c r="I42" i="44"/>
  <c r="J41" i="44"/>
  <c r="J128" i="44"/>
  <c r="I41" i="44"/>
  <c r="I128" i="44"/>
  <c r="J40" i="44"/>
  <c r="J214" i="44"/>
  <c r="I40" i="44"/>
  <c r="I127" i="44"/>
  <c r="J39" i="44"/>
  <c r="J213" i="44"/>
  <c r="I39" i="44"/>
  <c r="I126" i="44"/>
  <c r="J38" i="44"/>
  <c r="J212" i="44"/>
  <c r="I38" i="44"/>
  <c r="I212" i="44"/>
  <c r="J37" i="44"/>
  <c r="J124" i="44"/>
  <c r="I37" i="44"/>
  <c r="I211" i="44"/>
  <c r="J36" i="44"/>
  <c r="J210" i="44"/>
  <c r="I36" i="44"/>
  <c r="J35" i="44"/>
  <c r="J209" i="44"/>
  <c r="I35" i="44"/>
  <c r="I209" i="44"/>
  <c r="J34" i="44"/>
  <c r="J208" i="44"/>
  <c r="I34" i="44"/>
  <c r="I208" i="44"/>
  <c r="J33" i="44"/>
  <c r="J120" i="44"/>
  <c r="I33" i="44"/>
  <c r="I120" i="44"/>
  <c r="J32" i="44"/>
  <c r="J206" i="44"/>
  <c r="I32" i="44"/>
  <c r="I119" i="44"/>
  <c r="J31" i="44"/>
  <c r="J205" i="44"/>
  <c r="I31" i="44"/>
  <c r="I118" i="44"/>
  <c r="J30" i="44"/>
  <c r="J204" i="44"/>
  <c r="I30" i="44"/>
  <c r="I117" i="44"/>
  <c r="J29" i="44"/>
  <c r="J116" i="44"/>
  <c r="I29" i="44"/>
  <c r="I116" i="44"/>
  <c r="J28" i="44"/>
  <c r="J202" i="44"/>
  <c r="I28" i="44"/>
  <c r="I202" i="44"/>
  <c r="J27" i="44"/>
  <c r="J201" i="44"/>
  <c r="I27" i="44"/>
  <c r="I201" i="44"/>
  <c r="J26" i="44"/>
  <c r="J200" i="44"/>
  <c r="I26" i="44"/>
  <c r="I113" i="44"/>
  <c r="J25" i="44"/>
  <c r="J199" i="44"/>
  <c r="I25" i="44"/>
  <c r="J24" i="44"/>
  <c r="J198" i="44"/>
  <c r="I24" i="44"/>
  <c r="I198" i="44"/>
  <c r="J23" i="44"/>
  <c r="J197" i="44"/>
  <c r="I23" i="44"/>
  <c r="I197" i="44"/>
  <c r="J22" i="44"/>
  <c r="J196" i="44"/>
  <c r="I22" i="44"/>
  <c r="J21" i="44"/>
  <c r="J108" i="44"/>
  <c r="I21" i="44"/>
  <c r="I108" i="44"/>
  <c r="J20" i="44"/>
  <c r="J194" i="44"/>
  <c r="I20" i="44"/>
  <c r="J19" i="44"/>
  <c r="I19" i="44"/>
  <c r="J18" i="44"/>
  <c r="J192" i="44"/>
  <c r="I18" i="44"/>
  <c r="J17" i="44"/>
  <c r="J191" i="44"/>
  <c r="I17" i="44"/>
  <c r="J16" i="44"/>
  <c r="J103" i="44"/>
  <c r="I16" i="44"/>
  <c r="I103" i="44"/>
  <c r="J15" i="44"/>
  <c r="J189" i="44"/>
  <c r="I15" i="44"/>
  <c r="I102" i="44"/>
  <c r="J14" i="44"/>
  <c r="J188" i="44"/>
  <c r="I14" i="44"/>
  <c r="I101" i="44"/>
  <c r="J13" i="44"/>
  <c r="J100" i="44"/>
  <c r="I13" i="44"/>
  <c r="I187" i="44"/>
  <c r="J12" i="44"/>
  <c r="J99" i="44"/>
  <c r="I12" i="44"/>
  <c r="I186" i="44"/>
  <c r="J11" i="44"/>
  <c r="J98" i="44"/>
  <c r="I11" i="44"/>
  <c r="I185" i="44"/>
  <c r="J10" i="44"/>
  <c r="J97" i="44"/>
  <c r="I10" i="44"/>
  <c r="I184" i="44"/>
  <c r="J9" i="44"/>
  <c r="J96" i="44"/>
  <c r="I9" i="44"/>
  <c r="I96" i="44"/>
  <c r="J8" i="44"/>
  <c r="J95" i="44"/>
  <c r="I8" i="44"/>
  <c r="I182" i="44"/>
  <c r="J260" i="38"/>
  <c r="J173" i="38"/>
  <c r="J247" i="38"/>
  <c r="J160" i="38"/>
  <c r="J232" i="38"/>
  <c r="J145" i="38"/>
  <c r="H79" i="39"/>
  <c r="H78" i="39"/>
  <c r="H77" i="39"/>
  <c r="H76" i="39"/>
  <c r="H75" i="39"/>
  <c r="BG92" i="12"/>
  <c r="H72" i="39"/>
  <c r="H71" i="39"/>
  <c r="H70" i="39"/>
  <c r="H69" i="39"/>
  <c r="H68" i="39"/>
  <c r="H65" i="39"/>
  <c r="H64" i="39"/>
  <c r="H63" i="39"/>
  <c r="H62" i="39"/>
  <c r="H61" i="39"/>
  <c r="B251" i="12"/>
  <c r="H57" i="39"/>
  <c r="H56" i="39"/>
  <c r="B249" i="12"/>
  <c r="H52" i="39"/>
  <c r="R243" i="12"/>
  <c r="H51" i="39"/>
  <c r="H50" i="39"/>
  <c r="H49" i="39"/>
  <c r="H46" i="39"/>
  <c r="B237" i="12"/>
  <c r="H45" i="39"/>
  <c r="H44" i="39"/>
  <c r="R235" i="12"/>
  <c r="H43" i="39"/>
  <c r="R234" i="12"/>
  <c r="H40" i="39"/>
  <c r="B231" i="12"/>
  <c r="H39" i="39"/>
  <c r="B230" i="12"/>
  <c r="H38" i="39"/>
  <c r="R229" i="12"/>
  <c r="H37" i="39"/>
  <c r="B228" i="12"/>
  <c r="H36" i="39"/>
  <c r="B227" i="12"/>
  <c r="H30" i="39"/>
  <c r="R224" i="12"/>
  <c r="AH224" i="12"/>
  <c r="C224" i="58"/>
  <c r="H29" i="39"/>
  <c r="B223" i="12"/>
  <c r="H28" i="39"/>
  <c r="B222" i="12"/>
  <c r="H27" i="39"/>
  <c r="R221" i="12"/>
  <c r="H26" i="39"/>
  <c r="R220" i="12"/>
  <c r="BP220" i="12"/>
  <c r="B220" i="59"/>
  <c r="H23" i="39"/>
  <c r="R216" i="12"/>
  <c r="AH216" i="12"/>
  <c r="C216" i="58"/>
  <c r="H22" i="39"/>
  <c r="R215" i="12"/>
  <c r="AX215" i="12"/>
  <c r="C215" i="56"/>
  <c r="H21" i="39"/>
  <c r="R214" i="12"/>
  <c r="H20" i="39"/>
  <c r="B213" i="12"/>
  <c r="H19" i="39"/>
  <c r="B212" i="12"/>
  <c r="H16" i="39"/>
  <c r="R209" i="12"/>
  <c r="AH209" i="12"/>
  <c r="C209" i="58"/>
  <c r="H15" i="39"/>
  <c r="B208" i="12"/>
  <c r="H14" i="39"/>
  <c r="R207" i="12"/>
  <c r="AH207" i="12"/>
  <c r="C207" i="58"/>
  <c r="H13" i="39"/>
  <c r="B206" i="12"/>
  <c r="H12" i="39"/>
  <c r="B205" i="12"/>
  <c r="H9" i="39"/>
  <c r="B202" i="12"/>
  <c r="H8" i="39"/>
  <c r="B201" i="12"/>
  <c r="H7" i="39"/>
  <c r="R200" i="12"/>
  <c r="AH200" i="12"/>
  <c r="C200" i="58"/>
  <c r="H6" i="39"/>
  <c r="R199" i="12"/>
  <c r="B199" i="57"/>
  <c r="H5" i="39"/>
  <c r="B198" i="12"/>
  <c r="J82" i="38"/>
  <c r="J256" i="38"/>
  <c r="I82" i="38"/>
  <c r="I169" i="38"/>
  <c r="J81" i="38"/>
  <c r="J255" i="38"/>
  <c r="I81" i="38"/>
  <c r="J80" i="38"/>
  <c r="J254" i="38"/>
  <c r="I80" i="38"/>
  <c r="J79" i="38"/>
  <c r="J166" i="38"/>
  <c r="I79" i="38"/>
  <c r="I166" i="38"/>
  <c r="J78" i="38"/>
  <c r="J252" i="38"/>
  <c r="I78" i="38"/>
  <c r="N78" i="38"/>
  <c r="N165" i="38"/>
  <c r="N252" i="38"/>
  <c r="J77" i="38"/>
  <c r="J164" i="38"/>
  <c r="I77" i="38"/>
  <c r="I164" i="38"/>
  <c r="J76" i="38"/>
  <c r="J163" i="38"/>
  <c r="I76" i="38"/>
  <c r="J75" i="38"/>
  <c r="J162" i="38"/>
  <c r="I75" i="38"/>
  <c r="I162" i="38"/>
  <c r="J69" i="38"/>
  <c r="J243" i="38"/>
  <c r="I69" i="38"/>
  <c r="J68" i="38"/>
  <c r="J242" i="38"/>
  <c r="I68" i="38"/>
  <c r="I242" i="38"/>
  <c r="J67" i="38"/>
  <c r="J241" i="38"/>
  <c r="I67" i="38"/>
  <c r="J66" i="38"/>
  <c r="J153" i="38"/>
  <c r="I66" i="38"/>
  <c r="I153" i="38"/>
  <c r="J65" i="38"/>
  <c r="J239" i="38"/>
  <c r="I65" i="38"/>
  <c r="N65" i="38"/>
  <c r="N152" i="38"/>
  <c r="N239" i="38"/>
  <c r="J64" i="38"/>
  <c r="J238" i="38"/>
  <c r="J63" i="38"/>
  <c r="J237" i="38"/>
  <c r="I63" i="38"/>
  <c r="I150" i="38"/>
  <c r="J62" i="38"/>
  <c r="J149" i="38"/>
  <c r="I62" i="38"/>
  <c r="I149" i="38"/>
  <c r="J61" i="38"/>
  <c r="J235" i="38"/>
  <c r="I61" i="38"/>
  <c r="I235" i="38"/>
  <c r="J60" i="38"/>
  <c r="J234" i="38"/>
  <c r="I60" i="38"/>
  <c r="I147" i="38"/>
  <c r="J52" i="38"/>
  <c r="J139" i="38"/>
  <c r="I52" i="38"/>
  <c r="J51" i="38"/>
  <c r="J225" i="38"/>
  <c r="I51" i="38"/>
  <c r="I225" i="38"/>
  <c r="J50" i="38"/>
  <c r="J224" i="38"/>
  <c r="I50" i="38"/>
  <c r="I224" i="38"/>
  <c r="J49" i="38"/>
  <c r="J136" i="38"/>
  <c r="I49" i="38"/>
  <c r="I136" i="38"/>
  <c r="J48" i="38"/>
  <c r="J222" i="38"/>
  <c r="I48" i="38"/>
  <c r="J47" i="38"/>
  <c r="I47" i="38"/>
  <c r="I134" i="38"/>
  <c r="J46" i="38"/>
  <c r="J220" i="38"/>
  <c r="I46" i="38"/>
  <c r="I133" i="38"/>
  <c r="J45" i="38"/>
  <c r="J132" i="38"/>
  <c r="I45" i="38"/>
  <c r="I132" i="38"/>
  <c r="J44" i="38"/>
  <c r="J218" i="38"/>
  <c r="I44" i="38"/>
  <c r="I218" i="38"/>
  <c r="J43" i="38"/>
  <c r="J130" i="38"/>
  <c r="I43" i="38"/>
  <c r="I130" i="38"/>
  <c r="J42" i="38"/>
  <c r="J216" i="38"/>
  <c r="I42" i="38"/>
  <c r="I129" i="38"/>
  <c r="J41" i="38"/>
  <c r="J128" i="38"/>
  <c r="I41" i="38"/>
  <c r="I128" i="38"/>
  <c r="J40" i="38"/>
  <c r="J214" i="38"/>
  <c r="I40" i="38"/>
  <c r="I214" i="38"/>
  <c r="J39" i="38"/>
  <c r="J126" i="38"/>
  <c r="I39" i="38"/>
  <c r="I213" i="38"/>
  <c r="J38" i="38"/>
  <c r="J212" i="38"/>
  <c r="I38" i="38"/>
  <c r="I125" i="38"/>
  <c r="J37" i="38"/>
  <c r="J124" i="38"/>
  <c r="I37" i="38"/>
  <c r="I124" i="38"/>
  <c r="J36" i="38"/>
  <c r="J210" i="38"/>
  <c r="I36" i="38"/>
  <c r="J35" i="38"/>
  <c r="J122" i="38"/>
  <c r="I35" i="38"/>
  <c r="I209" i="38"/>
  <c r="J34" i="38"/>
  <c r="J121" i="38"/>
  <c r="I34" i="38"/>
  <c r="I121" i="38"/>
  <c r="J33" i="38"/>
  <c r="J120" i="38"/>
  <c r="I33" i="38"/>
  <c r="J32" i="38"/>
  <c r="J119" i="38"/>
  <c r="I32" i="38"/>
  <c r="I206" i="38"/>
  <c r="J31" i="38"/>
  <c r="J205" i="38"/>
  <c r="I31" i="38"/>
  <c r="I118" i="38"/>
  <c r="J30" i="38"/>
  <c r="J117" i="38"/>
  <c r="I30" i="38"/>
  <c r="N30" i="38"/>
  <c r="N117" i="38"/>
  <c r="N204" i="38"/>
  <c r="J29" i="38"/>
  <c r="J116" i="38"/>
  <c r="I29" i="38"/>
  <c r="I116" i="38"/>
  <c r="J28" i="38"/>
  <c r="J202" i="38"/>
  <c r="I28" i="38"/>
  <c r="N28" i="38"/>
  <c r="N115" i="38"/>
  <c r="N202" i="38"/>
  <c r="J27" i="38"/>
  <c r="J201" i="38"/>
  <c r="I27" i="38"/>
  <c r="I201" i="38"/>
  <c r="J26" i="38"/>
  <c r="J113" i="38"/>
  <c r="I26" i="38"/>
  <c r="I113" i="38"/>
  <c r="J25" i="38"/>
  <c r="J112" i="38"/>
  <c r="I25" i="38"/>
  <c r="I112" i="38"/>
  <c r="J24" i="38"/>
  <c r="J111" i="38"/>
  <c r="I24" i="38"/>
  <c r="I198" i="38"/>
  <c r="J23" i="38"/>
  <c r="J110" i="38"/>
  <c r="I23" i="38"/>
  <c r="I197" i="38"/>
  <c r="J22" i="38"/>
  <c r="J196" i="38"/>
  <c r="I22" i="38"/>
  <c r="I196" i="38"/>
  <c r="J21" i="38"/>
  <c r="J108" i="38"/>
  <c r="I21" i="38"/>
  <c r="I108" i="38"/>
  <c r="J20" i="38"/>
  <c r="J107" i="38"/>
  <c r="I20" i="38"/>
  <c r="I194" i="38"/>
  <c r="J19" i="38"/>
  <c r="J106" i="38"/>
  <c r="I19" i="38"/>
  <c r="I106" i="38"/>
  <c r="J18" i="38"/>
  <c r="J192" i="38"/>
  <c r="I18" i="38"/>
  <c r="I192" i="38"/>
  <c r="J17" i="38"/>
  <c r="J104" i="38"/>
  <c r="I17" i="38"/>
  <c r="I191" i="38"/>
  <c r="J16" i="38"/>
  <c r="J103" i="38"/>
  <c r="I16" i="38"/>
  <c r="I103" i="38"/>
  <c r="J15" i="38"/>
  <c r="I15" i="38"/>
  <c r="I102" i="38"/>
  <c r="J14" i="38"/>
  <c r="J101" i="38"/>
  <c r="I14" i="38"/>
  <c r="I101" i="38"/>
  <c r="J13" i="38"/>
  <c r="J100" i="38"/>
  <c r="I13" i="38"/>
  <c r="I100" i="38"/>
  <c r="J12" i="38"/>
  <c r="J186" i="38"/>
  <c r="I12" i="38"/>
  <c r="I186" i="38"/>
  <c r="J11" i="38"/>
  <c r="J98" i="38"/>
  <c r="I11" i="38"/>
  <c r="I98" i="38"/>
  <c r="J10" i="38"/>
  <c r="J184" i="38"/>
  <c r="I10" i="38"/>
  <c r="I97" i="38"/>
  <c r="J9" i="38"/>
  <c r="J96" i="38"/>
  <c r="I9" i="38"/>
  <c r="I96" i="38"/>
  <c r="J8" i="38"/>
  <c r="J182" i="38"/>
  <c r="I8" i="38"/>
  <c r="J71" i="38"/>
  <c r="J245" i="38"/>
  <c r="B177" i="12"/>
  <c r="AX79" i="12"/>
  <c r="C79" i="56"/>
  <c r="B176" i="12"/>
  <c r="AX78" i="12"/>
  <c r="C78" i="56"/>
  <c r="B191" i="12"/>
  <c r="AX92" i="12"/>
  <c r="C92" i="56"/>
  <c r="B190" i="12"/>
  <c r="AX91" i="12"/>
  <c r="B189" i="12"/>
  <c r="AH90" i="12"/>
  <c r="B175" i="12"/>
  <c r="AH77" i="12"/>
  <c r="B173" i="12"/>
  <c r="AH75" i="12"/>
  <c r="C75" i="58"/>
  <c r="B172" i="12"/>
  <c r="AX74" i="12"/>
  <c r="C74" i="56"/>
  <c r="B171" i="12"/>
  <c r="AH73" i="12"/>
  <c r="J96" i="54"/>
  <c r="J183" i="54"/>
  <c r="J98" i="54"/>
  <c r="J185" i="54"/>
  <c r="J189" i="54"/>
  <c r="J118" i="54"/>
  <c r="I220" i="54"/>
  <c r="I133" i="54"/>
  <c r="N7" i="54"/>
  <c r="N94" i="54"/>
  <c r="N181" i="54"/>
  <c r="I187" i="54"/>
  <c r="I108" i="54"/>
  <c r="I112" i="54"/>
  <c r="I205" i="54"/>
  <c r="I209" i="54"/>
  <c r="I124" i="54"/>
  <c r="I215" i="54"/>
  <c r="I219" i="54"/>
  <c r="I222" i="54"/>
  <c r="I135" i="54"/>
  <c r="L181" i="54"/>
  <c r="L94" i="54"/>
  <c r="I134" i="54"/>
  <c r="K181" i="54"/>
  <c r="K94" i="54"/>
  <c r="I182" i="54"/>
  <c r="I95" i="54"/>
  <c r="I186" i="54"/>
  <c r="I190" i="54"/>
  <c r="I194" i="54"/>
  <c r="I198" i="54"/>
  <c r="I202" i="54"/>
  <c r="I204" i="54"/>
  <c r="I117" i="54"/>
  <c r="I206" i="54"/>
  <c r="I119" i="54"/>
  <c r="I208" i="54"/>
  <c r="I121" i="54"/>
  <c r="I210" i="54"/>
  <c r="I123" i="54"/>
  <c r="I125" i="54"/>
  <c r="I214" i="54"/>
  <c r="I127" i="54"/>
  <c r="I216" i="54"/>
  <c r="I129" i="54"/>
  <c r="I218" i="54"/>
  <c r="I131" i="54"/>
  <c r="I224" i="54"/>
  <c r="I137" i="54"/>
  <c r="J147" i="54"/>
  <c r="J149" i="54"/>
  <c r="J151" i="54"/>
  <c r="J153" i="54"/>
  <c r="J155" i="54"/>
  <c r="J158" i="54"/>
  <c r="J162" i="54"/>
  <c r="J164" i="54"/>
  <c r="J166" i="54"/>
  <c r="J168" i="54"/>
  <c r="J223" i="54"/>
  <c r="J225" i="54"/>
  <c r="J254" i="54"/>
  <c r="J256" i="54"/>
  <c r="I139" i="54"/>
  <c r="I153" i="54"/>
  <c r="I162" i="54"/>
  <c r="I164" i="54"/>
  <c r="I166" i="54"/>
  <c r="I168" i="54"/>
  <c r="I235" i="54"/>
  <c r="I237" i="54"/>
  <c r="I239" i="54"/>
  <c r="I241" i="54"/>
  <c r="I243" i="54"/>
  <c r="K181" i="53"/>
  <c r="K94" i="53"/>
  <c r="I186" i="53"/>
  <c r="I107" i="53"/>
  <c r="I115" i="53"/>
  <c r="I131" i="53"/>
  <c r="J96" i="53"/>
  <c r="J98" i="53"/>
  <c r="J102" i="53"/>
  <c r="J189" i="53"/>
  <c r="J110" i="53"/>
  <c r="J112" i="53"/>
  <c r="J120" i="53"/>
  <c r="J124" i="53"/>
  <c r="J132" i="53"/>
  <c r="N7" i="53"/>
  <c r="N94" i="53"/>
  <c r="N181" i="53"/>
  <c r="I98" i="53"/>
  <c r="I189" i="53"/>
  <c r="I195" i="53"/>
  <c r="I114" i="53"/>
  <c r="I118" i="53"/>
  <c r="I205" i="53"/>
  <c r="I207" i="53"/>
  <c r="I122" i="53"/>
  <c r="I209" i="53"/>
  <c r="I211" i="53"/>
  <c r="I213" i="53"/>
  <c r="I128" i="53"/>
  <c r="I215" i="53"/>
  <c r="I130" i="53"/>
  <c r="I217" i="53"/>
  <c r="I132" i="53"/>
  <c r="I219" i="53"/>
  <c r="J182" i="53"/>
  <c r="I134" i="53"/>
  <c r="I221" i="53"/>
  <c r="J137" i="53"/>
  <c r="J139" i="53"/>
  <c r="J151" i="53"/>
  <c r="J153" i="53"/>
  <c r="J155" i="53"/>
  <c r="J162" i="53"/>
  <c r="J164" i="53"/>
  <c r="J166" i="53"/>
  <c r="J225" i="53"/>
  <c r="J235" i="53"/>
  <c r="J241" i="53"/>
  <c r="J254" i="53"/>
  <c r="J256" i="53"/>
  <c r="I162" i="53"/>
  <c r="I164" i="53"/>
  <c r="I166" i="53"/>
  <c r="I168" i="53"/>
  <c r="I235" i="53"/>
  <c r="I237" i="53"/>
  <c r="I239" i="53"/>
  <c r="I241" i="53"/>
  <c r="I243" i="53"/>
  <c r="I256" i="53"/>
  <c r="J183" i="52"/>
  <c r="J209" i="52"/>
  <c r="J215" i="52"/>
  <c r="J132" i="52"/>
  <c r="J235" i="52"/>
  <c r="J121" i="52"/>
  <c r="K181" i="52"/>
  <c r="K94" i="52"/>
  <c r="I184" i="52"/>
  <c r="I186" i="52"/>
  <c r="I103" i="52"/>
  <c r="I107" i="52"/>
  <c r="I115" i="52"/>
  <c r="I117" i="52"/>
  <c r="I125" i="52"/>
  <c r="I216" i="52"/>
  <c r="J147" i="52"/>
  <c r="J149" i="52"/>
  <c r="J153" i="52"/>
  <c r="J155" i="52"/>
  <c r="J162" i="52"/>
  <c r="J166" i="52"/>
  <c r="J223" i="52"/>
  <c r="J225" i="52"/>
  <c r="J250" i="52"/>
  <c r="I149" i="52"/>
  <c r="I151" i="52"/>
  <c r="I162" i="52"/>
  <c r="I164" i="52"/>
  <c r="I166" i="52"/>
  <c r="I237" i="52"/>
  <c r="I239" i="52"/>
  <c r="J205" i="51"/>
  <c r="J222" i="51"/>
  <c r="I223" i="51"/>
  <c r="N7" i="51"/>
  <c r="N94" i="51"/>
  <c r="N181" i="51"/>
  <c r="I102" i="51"/>
  <c r="I104" i="51"/>
  <c r="I108" i="51"/>
  <c r="I114" i="51"/>
  <c r="I201" i="51"/>
  <c r="I120" i="51"/>
  <c r="I126" i="51"/>
  <c r="I213" i="51"/>
  <c r="I217" i="51"/>
  <c r="I135" i="51"/>
  <c r="L181" i="51"/>
  <c r="L94" i="51"/>
  <c r="J99" i="51"/>
  <c r="J101" i="51"/>
  <c r="J119" i="51"/>
  <c r="J129" i="51"/>
  <c r="I134" i="51"/>
  <c r="I225" i="51"/>
  <c r="K181" i="51"/>
  <c r="K94" i="51"/>
  <c r="I95" i="51"/>
  <c r="I117" i="51"/>
  <c r="I206" i="51"/>
  <c r="I127" i="51"/>
  <c r="I218" i="51"/>
  <c r="J162" i="51"/>
  <c r="J164" i="51"/>
  <c r="J250" i="51"/>
  <c r="J254" i="51"/>
  <c r="I149" i="51"/>
  <c r="I153" i="51"/>
  <c r="I235" i="51"/>
  <c r="I254" i="51"/>
  <c r="J191" i="50"/>
  <c r="J132" i="50"/>
  <c r="I220" i="50"/>
  <c r="I136" i="50"/>
  <c r="I189" i="50"/>
  <c r="I118" i="50"/>
  <c r="I205" i="50"/>
  <c r="I120" i="50"/>
  <c r="I207" i="50"/>
  <c r="I122" i="50"/>
  <c r="I209" i="50"/>
  <c r="K91" i="50"/>
  <c r="L181" i="50"/>
  <c r="J182" i="50"/>
  <c r="J95" i="50"/>
  <c r="J184" i="50"/>
  <c r="J97" i="50"/>
  <c r="J99" i="50"/>
  <c r="J101" i="50"/>
  <c r="I221" i="50"/>
  <c r="K181" i="50"/>
  <c r="K94" i="50"/>
  <c r="I97" i="50"/>
  <c r="I99" i="50"/>
  <c r="I107" i="50"/>
  <c r="I196" i="50"/>
  <c r="I109" i="50"/>
  <c r="I200" i="50"/>
  <c r="I113" i="50"/>
  <c r="I202" i="50"/>
  <c r="I208" i="50"/>
  <c r="I212" i="50"/>
  <c r="I125" i="50"/>
  <c r="I127" i="50"/>
  <c r="I216" i="50"/>
  <c r="I129" i="50"/>
  <c r="I131" i="50"/>
  <c r="J139" i="50"/>
  <c r="J151" i="50"/>
  <c r="J162" i="50"/>
  <c r="J223" i="50"/>
  <c r="J235" i="50"/>
  <c r="J239" i="50"/>
  <c r="J243" i="50"/>
  <c r="I151" i="50"/>
  <c r="I162" i="50"/>
  <c r="I166" i="50"/>
  <c r="I168" i="50"/>
  <c r="I235" i="50"/>
  <c r="I237" i="50"/>
  <c r="I256" i="50"/>
  <c r="K94" i="49"/>
  <c r="I198" i="49"/>
  <c r="I136" i="49"/>
  <c r="I223" i="49"/>
  <c r="J130" i="49"/>
  <c r="J135" i="49"/>
  <c r="I96" i="49"/>
  <c r="I183" i="49"/>
  <c r="I187" i="49"/>
  <c r="I110" i="49"/>
  <c r="I138" i="49"/>
  <c r="I225" i="49"/>
  <c r="L181" i="49"/>
  <c r="L94" i="49"/>
  <c r="J184" i="49"/>
  <c r="J99" i="49"/>
  <c r="J192" i="49"/>
  <c r="J107" i="49"/>
  <c r="J109" i="49"/>
  <c r="J113" i="49"/>
  <c r="J115" i="49"/>
  <c r="J117" i="49"/>
  <c r="J208" i="49"/>
  <c r="J121" i="49"/>
  <c r="J212" i="49"/>
  <c r="J214" i="49"/>
  <c r="J127" i="49"/>
  <c r="J216" i="49"/>
  <c r="J218" i="49"/>
  <c r="J131" i="49"/>
  <c r="J137" i="49"/>
  <c r="J153" i="49"/>
  <c r="J158" i="49"/>
  <c r="J162" i="49"/>
  <c r="J221" i="49"/>
  <c r="J235" i="49"/>
  <c r="J237" i="49"/>
  <c r="J239" i="49"/>
  <c r="J243" i="49"/>
  <c r="J250" i="49"/>
  <c r="J252" i="49"/>
  <c r="J254" i="49"/>
  <c r="J256" i="49"/>
  <c r="I147" i="49"/>
  <c r="I149" i="49"/>
  <c r="I151" i="49"/>
  <c r="I153" i="49"/>
  <c r="I155" i="49"/>
  <c r="I252" i="49"/>
  <c r="I254" i="49"/>
  <c r="I256" i="49"/>
  <c r="I136" i="48"/>
  <c r="I223" i="48"/>
  <c r="J187" i="48"/>
  <c r="J199" i="48"/>
  <c r="J211" i="48"/>
  <c r="I98" i="48"/>
  <c r="I191" i="48"/>
  <c r="I110" i="48"/>
  <c r="I201" i="48"/>
  <c r="I118" i="48"/>
  <c r="I205" i="48"/>
  <c r="I122" i="48"/>
  <c r="I209" i="48"/>
  <c r="I124" i="48"/>
  <c r="I126" i="48"/>
  <c r="I213" i="48"/>
  <c r="I128" i="48"/>
  <c r="I130" i="48"/>
  <c r="I217" i="48"/>
  <c r="I132" i="48"/>
  <c r="I134" i="48"/>
  <c r="I221" i="48"/>
  <c r="J139" i="48"/>
  <c r="J155" i="48"/>
  <c r="J158" i="48"/>
  <c r="J235" i="48"/>
  <c r="J237" i="48"/>
  <c r="J239" i="48"/>
  <c r="J241" i="48"/>
  <c r="J250" i="48"/>
  <c r="J254" i="48"/>
  <c r="J256" i="48"/>
  <c r="I151" i="48"/>
  <c r="I153" i="48"/>
  <c r="I162" i="48"/>
  <c r="I164" i="48"/>
  <c r="I166" i="48"/>
  <c r="I168" i="48"/>
  <c r="I243" i="48"/>
  <c r="J122" i="47"/>
  <c r="J128" i="47"/>
  <c r="J215" i="47"/>
  <c r="J217" i="47"/>
  <c r="J219" i="47"/>
  <c r="J221" i="47"/>
  <c r="J136" i="47"/>
  <c r="J225" i="47"/>
  <c r="K181" i="47"/>
  <c r="K94" i="47"/>
  <c r="I95" i="47"/>
  <c r="I147" i="47"/>
  <c r="J96" i="47"/>
  <c r="J211" i="47"/>
  <c r="N7" i="47"/>
  <c r="N94" i="47"/>
  <c r="N181" i="47"/>
  <c r="J147" i="47"/>
  <c r="J151" i="47"/>
  <c r="J153" i="47"/>
  <c r="J155" i="47"/>
  <c r="J162" i="47"/>
  <c r="J254" i="47"/>
  <c r="J256" i="47"/>
  <c r="I113" i="47"/>
  <c r="J96" i="46"/>
  <c r="J185" i="46"/>
  <c r="J189" i="46"/>
  <c r="J128" i="46"/>
  <c r="I133" i="46"/>
  <c r="K181" i="46"/>
  <c r="K94" i="46"/>
  <c r="I182" i="46"/>
  <c r="I95" i="46"/>
  <c r="I101" i="46"/>
  <c r="I198" i="46"/>
  <c r="I117" i="46"/>
  <c r="I119" i="46"/>
  <c r="I208" i="46"/>
  <c r="I121" i="46"/>
  <c r="I123" i="46"/>
  <c r="I212" i="46"/>
  <c r="I125" i="46"/>
  <c r="I127" i="46"/>
  <c r="I216" i="46"/>
  <c r="I129" i="46"/>
  <c r="I131" i="46"/>
  <c r="I224" i="46"/>
  <c r="I137" i="46"/>
  <c r="J147" i="46"/>
  <c r="J149" i="46"/>
  <c r="J162" i="46"/>
  <c r="J164" i="46"/>
  <c r="J168" i="46"/>
  <c r="J223" i="46"/>
  <c r="J243" i="46"/>
  <c r="I149" i="46"/>
  <c r="I235" i="46"/>
  <c r="I243" i="46"/>
  <c r="I250" i="46"/>
  <c r="I203" i="45"/>
  <c r="I128" i="45"/>
  <c r="L181" i="45"/>
  <c r="L94" i="45"/>
  <c r="J216" i="45"/>
  <c r="J218" i="45"/>
  <c r="J131" i="45"/>
  <c r="I95" i="45"/>
  <c r="J191" i="45"/>
  <c r="J201" i="45"/>
  <c r="J139" i="45"/>
  <c r="J155" i="45"/>
  <c r="J168" i="45"/>
  <c r="J239" i="45"/>
  <c r="J243" i="45"/>
  <c r="I151" i="45"/>
  <c r="I252" i="45"/>
  <c r="I254" i="45"/>
  <c r="I256" i="45"/>
  <c r="L181" i="44"/>
  <c r="L94" i="44"/>
  <c r="K94" i="44"/>
  <c r="N7" i="44"/>
  <c r="N94" i="44"/>
  <c r="N181" i="44"/>
  <c r="J139" i="44"/>
  <c r="J158" i="44"/>
  <c r="I254" i="44"/>
  <c r="I252" i="44"/>
  <c r="I156" i="47"/>
  <c r="I226" i="47"/>
  <c r="I156" i="48"/>
  <c r="I148" i="50"/>
  <c r="I152" i="50"/>
  <c r="I156" i="50"/>
  <c r="M80" i="54"/>
  <c r="M167" i="54"/>
  <c r="M254" i="54"/>
  <c r="N65" i="54"/>
  <c r="N152" i="54"/>
  <c r="N239" i="54"/>
  <c r="M69" i="54"/>
  <c r="N162" i="12"/>
  <c r="N80" i="53"/>
  <c r="N167" i="53"/>
  <c r="N254" i="53"/>
  <c r="M65" i="50"/>
  <c r="M152" i="50"/>
  <c r="M239" i="50"/>
  <c r="M80" i="52"/>
  <c r="M167" i="52"/>
  <c r="M254" i="52"/>
  <c r="M81" i="46"/>
  <c r="K186" i="12"/>
  <c r="M81" i="52"/>
  <c r="L186" i="12"/>
  <c r="N34" i="46"/>
  <c r="N121" i="46"/>
  <c r="N208" i="46"/>
  <c r="M15" i="54"/>
  <c r="M102" i="54"/>
  <c r="M189" i="54"/>
  <c r="M38" i="54"/>
  <c r="N137" i="12"/>
  <c r="M17" i="53"/>
  <c r="M104" i="53"/>
  <c r="M191" i="53"/>
  <c r="M34" i="53"/>
  <c r="M133" i="12"/>
  <c r="M38" i="53"/>
  <c r="M137" i="12"/>
  <c r="M29" i="46"/>
  <c r="K128" i="12"/>
  <c r="M32" i="46"/>
  <c r="K131" i="12"/>
  <c r="M34" i="46"/>
  <c r="K133" i="12"/>
  <c r="N69" i="46"/>
  <c r="N156" i="46"/>
  <c r="N243" i="46"/>
  <c r="N81" i="46"/>
  <c r="N168" i="46"/>
  <c r="N255" i="46"/>
  <c r="M15" i="50"/>
  <c r="M102" i="50"/>
  <c r="M189" i="50"/>
  <c r="M17" i="50"/>
  <c r="I116" i="12"/>
  <c r="M32" i="50"/>
  <c r="I131" i="12"/>
  <c r="M33" i="50"/>
  <c r="I132" i="12"/>
  <c r="M35" i="50"/>
  <c r="M122" i="50"/>
  <c r="M209" i="50"/>
  <c r="M36" i="50"/>
  <c r="I135" i="12"/>
  <c r="M38" i="50"/>
  <c r="I137" i="12"/>
  <c r="M40" i="50"/>
  <c r="I139" i="12"/>
  <c r="L90" i="50"/>
  <c r="L91" i="50"/>
  <c r="K177" i="50"/>
  <c r="N80" i="49"/>
  <c r="N167" i="49"/>
  <c r="N254" i="49"/>
  <c r="N81" i="49"/>
  <c r="N168" i="49"/>
  <c r="N255" i="49"/>
  <c r="M15" i="48"/>
  <c r="M102" i="48"/>
  <c r="M189" i="48"/>
  <c r="M27" i="48"/>
  <c r="G126" i="12"/>
  <c r="M32" i="48"/>
  <c r="M119" i="48"/>
  <c r="M206" i="48"/>
  <c r="M33" i="48"/>
  <c r="G132" i="12"/>
  <c r="M38" i="48"/>
  <c r="G137" i="12"/>
  <c r="M24" i="45"/>
  <c r="M111" i="45"/>
  <c r="M198" i="45"/>
  <c r="M38" i="45"/>
  <c r="E137" i="12"/>
  <c r="L90" i="45"/>
  <c r="N80" i="45"/>
  <c r="N167" i="45"/>
  <c r="N254" i="45"/>
  <c r="N81" i="45"/>
  <c r="N168" i="45"/>
  <c r="N255" i="45"/>
  <c r="L177" i="45"/>
  <c r="M15" i="44"/>
  <c r="D114" i="12"/>
  <c r="M28" i="38"/>
  <c r="C127" i="12"/>
  <c r="I242" i="49"/>
  <c r="I242" i="53"/>
  <c r="I168" i="47"/>
  <c r="I250" i="47"/>
  <c r="M80" i="38"/>
  <c r="C185" i="12"/>
  <c r="M75" i="38"/>
  <c r="C180" i="12"/>
  <c r="AI92" i="12"/>
  <c r="D92" i="58"/>
  <c r="M81" i="38"/>
  <c r="C186" i="12"/>
  <c r="I238" i="49"/>
  <c r="J199" i="38"/>
  <c r="I256" i="38"/>
  <c r="I169" i="45"/>
  <c r="I167" i="38"/>
  <c r="I226" i="44"/>
  <c r="I249" i="52"/>
  <c r="I251" i="53"/>
  <c r="I240" i="54"/>
  <c r="J169" i="38"/>
  <c r="J223" i="38"/>
  <c r="I154" i="45"/>
  <c r="I221" i="47"/>
  <c r="I251" i="52"/>
  <c r="I148" i="54"/>
  <c r="J156" i="38"/>
  <c r="J152" i="38"/>
  <c r="I152" i="38"/>
  <c r="I192" i="47"/>
  <c r="B77" i="12"/>
  <c r="R77" i="12"/>
  <c r="I240" i="49"/>
  <c r="I243" i="38"/>
  <c r="J55" i="38"/>
  <c r="J229" i="38"/>
  <c r="I135" i="38"/>
  <c r="J83" i="38"/>
  <c r="J257" i="38"/>
  <c r="J85" i="38"/>
  <c r="J54" i="44"/>
  <c r="J141" i="44"/>
  <c r="J70" i="44"/>
  <c r="J157" i="44"/>
  <c r="I165" i="44"/>
  <c r="J85" i="44"/>
  <c r="J172" i="44"/>
  <c r="J54" i="45"/>
  <c r="J141" i="45"/>
  <c r="J57" i="45"/>
  <c r="J144" i="45"/>
  <c r="I152" i="45"/>
  <c r="J72" i="45"/>
  <c r="J84" i="45"/>
  <c r="J258" i="45"/>
  <c r="J54" i="46"/>
  <c r="J141" i="46"/>
  <c r="J70" i="46"/>
  <c r="I123" i="47"/>
  <c r="J55" i="47"/>
  <c r="J229" i="47"/>
  <c r="J70" i="47"/>
  <c r="J157" i="47"/>
  <c r="I169" i="47"/>
  <c r="I242" i="48"/>
  <c r="J54" i="51"/>
  <c r="J228" i="51"/>
  <c r="B72" i="12"/>
  <c r="J54" i="53"/>
  <c r="J228" i="53"/>
  <c r="J54" i="52"/>
  <c r="J141" i="52"/>
  <c r="J54" i="50"/>
  <c r="J228" i="50"/>
  <c r="J54" i="54"/>
  <c r="J228" i="54"/>
  <c r="B74" i="12"/>
  <c r="J56" i="52"/>
  <c r="J56" i="53"/>
  <c r="J56" i="50"/>
  <c r="J230" i="50"/>
  <c r="J56" i="54"/>
  <c r="J230" i="54"/>
  <c r="J56" i="51"/>
  <c r="J56" i="49"/>
  <c r="J230" i="49"/>
  <c r="J70" i="51"/>
  <c r="J157" i="51"/>
  <c r="J70" i="50"/>
  <c r="J157" i="50"/>
  <c r="J70" i="48"/>
  <c r="J70" i="54"/>
  <c r="J157" i="54"/>
  <c r="J70" i="53"/>
  <c r="J244" i="53"/>
  <c r="J70" i="52"/>
  <c r="J84" i="53"/>
  <c r="J171" i="53"/>
  <c r="J84" i="50"/>
  <c r="J258" i="50"/>
  <c r="B91" i="12"/>
  <c r="J84" i="54"/>
  <c r="J171" i="54"/>
  <c r="J84" i="51"/>
  <c r="J171" i="51"/>
  <c r="J84" i="52"/>
  <c r="J258" i="52"/>
  <c r="J84" i="49"/>
  <c r="J171" i="49"/>
  <c r="B79" i="12"/>
  <c r="R79" i="12"/>
  <c r="B79" i="57"/>
  <c r="I152" i="48"/>
  <c r="I150" i="49"/>
  <c r="J57" i="38"/>
  <c r="J144" i="38"/>
  <c r="J72" i="44"/>
  <c r="J246" i="44"/>
  <c r="J84" i="44"/>
  <c r="J56" i="45"/>
  <c r="J230" i="45"/>
  <c r="J83" i="45"/>
  <c r="J83" i="46"/>
  <c r="J170" i="46"/>
  <c r="I210" i="47"/>
  <c r="J54" i="47"/>
  <c r="J141" i="47"/>
  <c r="J57" i="47"/>
  <c r="J144" i="47"/>
  <c r="J72" i="47"/>
  <c r="J159" i="47"/>
  <c r="J85" i="47"/>
  <c r="J259" i="47"/>
  <c r="I166" i="47"/>
  <c r="B78" i="12"/>
  <c r="J84" i="38"/>
  <c r="J70" i="38"/>
  <c r="J244" i="38"/>
  <c r="J191" i="38"/>
  <c r="J54" i="38"/>
  <c r="J141" i="38"/>
  <c r="J56" i="38"/>
  <c r="J230" i="38"/>
  <c r="I109" i="44"/>
  <c r="J56" i="44"/>
  <c r="J230" i="44"/>
  <c r="I169" i="44"/>
  <c r="J56" i="47"/>
  <c r="J230" i="47"/>
  <c r="J84" i="47"/>
  <c r="J171" i="47"/>
  <c r="I256" i="47"/>
  <c r="J57" i="48"/>
  <c r="J55" i="53"/>
  <c r="J142" i="53"/>
  <c r="J55" i="52"/>
  <c r="J55" i="54"/>
  <c r="J229" i="54"/>
  <c r="J55" i="51"/>
  <c r="J55" i="49"/>
  <c r="J142" i="49"/>
  <c r="J55" i="48"/>
  <c r="J229" i="48"/>
  <c r="B73" i="12"/>
  <c r="R73" i="12"/>
  <c r="B73" i="57"/>
  <c r="J57" i="54"/>
  <c r="J57" i="51"/>
  <c r="J144" i="51"/>
  <c r="B75" i="12"/>
  <c r="J57" i="52"/>
  <c r="J144" i="52"/>
  <c r="J57" i="53"/>
  <c r="J57" i="50"/>
  <c r="J83" i="53"/>
  <c r="J170" i="53"/>
  <c r="J83" i="50"/>
  <c r="J257" i="50"/>
  <c r="B90" i="12"/>
  <c r="R90" i="12"/>
  <c r="J83" i="54"/>
  <c r="J170" i="54"/>
  <c r="J83" i="52"/>
  <c r="J170" i="52"/>
  <c r="J83" i="51"/>
  <c r="J257" i="51"/>
  <c r="J83" i="49"/>
  <c r="J257" i="49"/>
  <c r="J83" i="47"/>
  <c r="J170" i="47"/>
  <c r="J83" i="48"/>
  <c r="J257" i="48"/>
  <c r="J85" i="54"/>
  <c r="J172" i="54"/>
  <c r="J85" i="52"/>
  <c r="J85" i="53"/>
  <c r="J259" i="53"/>
  <c r="J85" i="50"/>
  <c r="J259" i="50"/>
  <c r="J85" i="48"/>
  <c r="J259" i="48"/>
  <c r="B92" i="12"/>
  <c r="J85" i="51"/>
  <c r="J259" i="51"/>
  <c r="J72" i="51"/>
  <c r="J246" i="51"/>
  <c r="J72" i="50"/>
  <c r="J159" i="50"/>
  <c r="J72" i="54"/>
  <c r="J72" i="49"/>
  <c r="J246" i="49"/>
  <c r="J72" i="53"/>
  <c r="J159" i="53"/>
  <c r="J72" i="52"/>
  <c r="J159" i="52"/>
  <c r="J55" i="44"/>
  <c r="J229" i="44"/>
  <c r="J57" i="44"/>
  <c r="J144" i="44"/>
  <c r="J55" i="45"/>
  <c r="J142" i="45"/>
  <c r="J70" i="45"/>
  <c r="J244" i="45"/>
  <c r="J85" i="45"/>
  <c r="J259" i="45"/>
  <c r="J57" i="46"/>
  <c r="J144" i="46"/>
  <c r="J85" i="46"/>
  <c r="J172" i="46"/>
  <c r="J56" i="48"/>
  <c r="J230" i="48"/>
  <c r="J72" i="48"/>
  <c r="J246" i="48"/>
  <c r="J84" i="48"/>
  <c r="J171" i="48"/>
  <c r="J54" i="49"/>
  <c r="J141" i="49"/>
  <c r="J85" i="49"/>
  <c r="J55" i="50"/>
  <c r="J142" i="50"/>
  <c r="I238" i="50"/>
  <c r="I249" i="54"/>
  <c r="I226" i="49"/>
  <c r="I226" i="51"/>
  <c r="I226" i="52"/>
  <c r="I163" i="52"/>
  <c r="I165" i="52"/>
  <c r="I165" i="53"/>
  <c r="I154" i="54"/>
  <c r="I169" i="54"/>
  <c r="I150" i="44"/>
  <c r="I217" i="44"/>
  <c r="I188" i="38"/>
  <c r="I182" i="38"/>
  <c r="I250" i="38"/>
  <c r="I190" i="44"/>
  <c r="I207" i="44"/>
  <c r="I218" i="44"/>
  <c r="I194" i="44"/>
  <c r="I107" i="44"/>
  <c r="I135" i="44"/>
  <c r="I152" i="44"/>
  <c r="J183" i="38"/>
  <c r="I148" i="38"/>
  <c r="I237" i="38"/>
  <c r="I238" i="38"/>
  <c r="I154" i="38"/>
  <c r="I254" i="38"/>
  <c r="I226" i="53"/>
  <c r="I148" i="45"/>
  <c r="I242" i="45"/>
  <c r="I249" i="45"/>
  <c r="I165" i="45"/>
  <c r="I129" i="47"/>
  <c r="I131" i="47"/>
  <c r="I136" i="47"/>
  <c r="I249" i="47"/>
  <c r="I251" i="47"/>
  <c r="I249" i="48"/>
  <c r="I251" i="48"/>
  <c r="I253" i="48"/>
  <c r="I255" i="48"/>
  <c r="I169" i="48"/>
  <c r="I249" i="49"/>
  <c r="I251" i="49"/>
  <c r="I253" i="49"/>
  <c r="I169" i="49"/>
  <c r="I165" i="50"/>
  <c r="I240" i="51"/>
  <c r="I156" i="51"/>
  <c r="I251" i="51"/>
  <c r="I169" i="51"/>
  <c r="I234" i="52"/>
  <c r="I238" i="52"/>
  <c r="N66" i="52"/>
  <c r="N153" i="52"/>
  <c r="N240" i="52"/>
  <c r="I240" i="52"/>
  <c r="N65" i="53"/>
  <c r="N152" i="53"/>
  <c r="N239" i="53"/>
  <c r="I152" i="53"/>
  <c r="I188" i="44"/>
  <c r="I200" i="44"/>
  <c r="I148" i="44"/>
  <c r="I256" i="44"/>
  <c r="I226" i="46"/>
  <c r="I148" i="46"/>
  <c r="I238" i="46"/>
  <c r="I240" i="46"/>
  <c r="I249" i="46"/>
  <c r="I253" i="46"/>
  <c r="I196" i="47"/>
  <c r="I208" i="47"/>
  <c r="I218" i="47"/>
  <c r="I225" i="47"/>
  <c r="I165" i="47"/>
  <c r="I226" i="48"/>
  <c r="I150" i="48"/>
  <c r="I253" i="53"/>
  <c r="I156" i="49"/>
  <c r="I165" i="49"/>
  <c r="I226" i="50"/>
  <c r="I249" i="50"/>
  <c r="I251" i="50"/>
  <c r="I169" i="50"/>
  <c r="I242" i="51"/>
  <c r="I249" i="51"/>
  <c r="I165" i="51"/>
  <c r="I154" i="52"/>
  <c r="I234" i="53"/>
  <c r="N61" i="53"/>
  <c r="N148" i="53"/>
  <c r="N235" i="53"/>
  <c r="I148" i="53"/>
  <c r="I154" i="53"/>
  <c r="I150" i="45"/>
  <c r="I234" i="46"/>
  <c r="I150" i="46"/>
  <c r="I154" i="46"/>
  <c r="I242" i="46"/>
  <c r="I251" i="46"/>
  <c r="I198" i="47"/>
  <c r="I235" i="47"/>
  <c r="I164" i="47"/>
  <c r="I162" i="47"/>
  <c r="I236" i="53"/>
  <c r="I150" i="53"/>
  <c r="I240" i="53"/>
  <c r="I169" i="53"/>
  <c r="I226" i="54"/>
  <c r="I234" i="54"/>
  <c r="I236" i="54"/>
  <c r="I242" i="54"/>
  <c r="I251" i="54"/>
  <c r="I165" i="54"/>
  <c r="I253" i="54"/>
  <c r="S2" i="12"/>
  <c r="S93" i="12"/>
  <c r="C93" i="57"/>
  <c r="I139" i="38"/>
  <c r="I234" i="38"/>
  <c r="J250" i="38"/>
  <c r="J217" i="38"/>
  <c r="J213" i="38"/>
  <c r="I154" i="49"/>
  <c r="J154" i="38"/>
  <c r="N63" i="50"/>
  <c r="N150" i="50"/>
  <c r="N237" i="50"/>
  <c r="I138" i="47"/>
  <c r="I151" i="38"/>
  <c r="I253" i="45"/>
  <c r="I200" i="38"/>
  <c r="J215" i="38"/>
  <c r="I196" i="44"/>
  <c r="I235" i="44"/>
  <c r="I238" i="48"/>
  <c r="I249" i="53"/>
  <c r="N34" i="53"/>
  <c r="N121" i="53"/>
  <c r="N208" i="53"/>
  <c r="M80" i="53"/>
  <c r="M185" i="12"/>
  <c r="M81" i="53"/>
  <c r="M168" i="53"/>
  <c r="M255" i="53"/>
  <c r="M65" i="46"/>
  <c r="M152" i="46"/>
  <c r="M239" i="46"/>
  <c r="M79" i="50"/>
  <c r="I184" i="12"/>
  <c r="M81" i="50"/>
  <c r="M168" i="50"/>
  <c r="M255" i="50"/>
  <c r="M80" i="50"/>
  <c r="I185" i="12"/>
  <c r="M81" i="49"/>
  <c r="H186" i="12"/>
  <c r="M80" i="49"/>
  <c r="H185" i="12"/>
  <c r="M80" i="48"/>
  <c r="G185" i="12"/>
  <c r="M81" i="48"/>
  <c r="M168" i="48"/>
  <c r="M255" i="48"/>
  <c r="M67" i="48"/>
  <c r="G160" i="12"/>
  <c r="M80" i="45"/>
  <c r="E185" i="12"/>
  <c r="M81" i="44"/>
  <c r="M168" i="44"/>
  <c r="M255" i="44"/>
  <c r="M64" i="44"/>
  <c r="D157" i="12"/>
  <c r="L91" i="46"/>
  <c r="N32" i="46"/>
  <c r="N119" i="46"/>
  <c r="N206" i="46"/>
  <c r="AU65" i="12"/>
  <c r="P65" i="58"/>
  <c r="AE93" i="12"/>
  <c r="O93" i="57"/>
  <c r="AU70" i="12"/>
  <c r="P70" i="58"/>
  <c r="AE70" i="12"/>
  <c r="O70" i="57"/>
  <c r="I250" i="44"/>
  <c r="J137" i="44"/>
  <c r="I243" i="45"/>
  <c r="J237" i="45"/>
  <c r="J137" i="45"/>
  <c r="I123" i="45"/>
  <c r="I138" i="45"/>
  <c r="J184" i="45"/>
  <c r="I197" i="45"/>
  <c r="I95" i="38"/>
  <c r="I163" i="44"/>
  <c r="J162" i="44"/>
  <c r="I212" i="45"/>
  <c r="I241" i="38"/>
  <c r="M69" i="53"/>
  <c r="M156" i="53"/>
  <c r="M243" i="53"/>
  <c r="K63" i="53"/>
  <c r="K150" i="53"/>
  <c r="K237" i="53"/>
  <c r="L64" i="53"/>
  <c r="AC157" i="12"/>
  <c r="K66" i="53"/>
  <c r="M55" i="12"/>
  <c r="L67" i="53"/>
  <c r="AC160" i="12"/>
  <c r="M160" i="57"/>
  <c r="M68" i="53"/>
  <c r="M161" i="12"/>
  <c r="I222" i="38"/>
  <c r="I183" i="44"/>
  <c r="L18" i="53"/>
  <c r="AC117" i="12"/>
  <c r="K20" i="53"/>
  <c r="M15" i="12"/>
  <c r="K22" i="53"/>
  <c r="M17" i="12"/>
  <c r="L23" i="53"/>
  <c r="AC122" i="12"/>
  <c r="K25" i="53"/>
  <c r="M20" i="12"/>
  <c r="K28" i="53"/>
  <c r="M23" i="12"/>
  <c r="L29" i="53"/>
  <c r="AC128" i="12"/>
  <c r="M30" i="53"/>
  <c r="M129" i="12"/>
  <c r="K32" i="53"/>
  <c r="M27" i="12"/>
  <c r="L35" i="53"/>
  <c r="AC134" i="12"/>
  <c r="K37" i="53"/>
  <c r="M32" i="12"/>
  <c r="L38" i="53"/>
  <c r="AC137" i="12"/>
  <c r="K40" i="53"/>
  <c r="M35" i="12"/>
  <c r="L41" i="53"/>
  <c r="AC140" i="12"/>
  <c r="M42" i="53"/>
  <c r="M129" i="53"/>
  <c r="M216" i="53"/>
  <c r="K44" i="53"/>
  <c r="M39" i="12"/>
  <c r="L45" i="53"/>
  <c r="AC144" i="12"/>
  <c r="K48" i="53"/>
  <c r="M43" i="12"/>
  <c r="L49" i="53"/>
  <c r="AC148" i="12"/>
  <c r="M148" i="57"/>
  <c r="K52" i="53"/>
  <c r="M47" i="12"/>
  <c r="L60" i="53"/>
  <c r="AC153" i="12"/>
  <c r="K62" i="53"/>
  <c r="M51" i="12"/>
  <c r="L65" i="53"/>
  <c r="AC158" i="12"/>
  <c r="M66" i="53"/>
  <c r="M153" i="53"/>
  <c r="M240" i="53"/>
  <c r="K68" i="53"/>
  <c r="M57" i="12"/>
  <c r="K69" i="53"/>
  <c r="N69" i="53"/>
  <c r="N156" i="53"/>
  <c r="N243" i="53"/>
  <c r="J135" i="44"/>
  <c r="J117" i="44"/>
  <c r="I99" i="44"/>
  <c r="I242" i="44"/>
  <c r="J235" i="45"/>
  <c r="I137" i="45"/>
  <c r="I119" i="45"/>
  <c r="K9" i="53"/>
  <c r="M4" i="12"/>
  <c r="L10" i="53"/>
  <c r="AC109" i="12"/>
  <c r="K13" i="53"/>
  <c r="M8" i="12"/>
  <c r="L14" i="53"/>
  <c r="AC113" i="12"/>
  <c r="K16" i="53"/>
  <c r="M11" i="12"/>
  <c r="K18" i="53"/>
  <c r="M13" i="12"/>
  <c r="L21" i="53"/>
  <c r="AC120" i="12"/>
  <c r="M120" i="57"/>
  <c r="K23" i="53"/>
  <c r="K110" i="53"/>
  <c r="K197" i="53"/>
  <c r="L24" i="53"/>
  <c r="AC123" i="12"/>
  <c r="M123" i="57"/>
  <c r="L26" i="53"/>
  <c r="AC125" i="12"/>
  <c r="M125" i="57"/>
  <c r="K29" i="53"/>
  <c r="M24" i="12"/>
  <c r="L30" i="53"/>
  <c r="AC129" i="12"/>
  <c r="L33" i="53"/>
  <c r="AC132" i="12"/>
  <c r="M132" i="57"/>
  <c r="K35" i="53"/>
  <c r="M30" i="12"/>
  <c r="M36" i="53"/>
  <c r="M123" i="53"/>
  <c r="M210" i="53"/>
  <c r="K38" i="53"/>
  <c r="M33" i="12"/>
  <c r="N38" i="53"/>
  <c r="N125" i="53"/>
  <c r="N212" i="53"/>
  <c r="K41" i="53"/>
  <c r="M36" i="12"/>
  <c r="L42" i="53"/>
  <c r="AC141" i="12"/>
  <c r="M141" i="57"/>
  <c r="M43" i="53"/>
  <c r="M142" i="12"/>
  <c r="K45" i="53"/>
  <c r="M40" i="12"/>
  <c r="L46" i="53"/>
  <c r="AC145" i="12"/>
  <c r="M145" i="57"/>
  <c r="K49" i="53"/>
  <c r="M44" i="12"/>
  <c r="L50" i="53"/>
  <c r="AC149" i="12"/>
  <c r="K60" i="53"/>
  <c r="K147" i="53"/>
  <c r="K234" i="53"/>
  <c r="M61" i="53"/>
  <c r="M154" i="12"/>
  <c r="L63" i="53"/>
  <c r="AC156" i="12"/>
  <c r="K65" i="53"/>
  <c r="M54" i="12"/>
  <c r="L66" i="53"/>
  <c r="AC159" i="12"/>
  <c r="M67" i="53"/>
  <c r="M154" i="53"/>
  <c r="M241" i="53"/>
  <c r="K65" i="54"/>
  <c r="N54" i="12"/>
  <c r="I129" i="44"/>
  <c r="I155" i="44"/>
  <c r="I183" i="45"/>
  <c r="K10" i="54"/>
  <c r="N5" i="12"/>
  <c r="K17" i="54"/>
  <c r="N12" i="12"/>
  <c r="K24" i="54"/>
  <c r="N19" i="12"/>
  <c r="M37" i="54"/>
  <c r="M124" i="54"/>
  <c r="M211" i="54"/>
  <c r="L43" i="54"/>
  <c r="AD142" i="12"/>
  <c r="K49" i="54"/>
  <c r="K136" i="54"/>
  <c r="K223" i="54"/>
  <c r="L63" i="54"/>
  <c r="AD156" i="12"/>
  <c r="N156" i="57"/>
  <c r="L13" i="54"/>
  <c r="AD112" i="12"/>
  <c r="N112" i="57"/>
  <c r="L20" i="54"/>
  <c r="AD119" i="12"/>
  <c r="K34" i="54"/>
  <c r="N29" i="12"/>
  <c r="K46" i="54"/>
  <c r="N41" i="12"/>
  <c r="L11" i="54"/>
  <c r="AD110" i="12"/>
  <c r="K26" i="54"/>
  <c r="N21" i="12"/>
  <c r="K32" i="54"/>
  <c r="N27" i="12"/>
  <c r="L39" i="54"/>
  <c r="AD138" i="12"/>
  <c r="L50" i="54"/>
  <c r="AD149" i="12"/>
  <c r="N149" i="57"/>
  <c r="J231" i="52"/>
  <c r="I251" i="38"/>
  <c r="I116" i="51"/>
  <c r="J118" i="38"/>
  <c r="N13" i="50"/>
  <c r="N100" i="50"/>
  <c r="N187" i="50"/>
  <c r="I190" i="50"/>
  <c r="I194" i="50"/>
  <c r="I198" i="50"/>
  <c r="N37" i="50"/>
  <c r="N124" i="50"/>
  <c r="N211" i="50"/>
  <c r="I124" i="50"/>
  <c r="J152" i="51"/>
  <c r="J239" i="51"/>
  <c r="I154" i="51"/>
  <c r="I241" i="51"/>
  <c r="N45" i="50"/>
  <c r="N132" i="50"/>
  <c r="N219" i="50"/>
  <c r="I132" i="50"/>
  <c r="J138" i="50"/>
  <c r="J225" i="50"/>
  <c r="N82" i="50"/>
  <c r="N169" i="50"/>
  <c r="N256" i="50"/>
  <c r="I112" i="51"/>
  <c r="K42" i="51"/>
  <c r="L42" i="51"/>
  <c r="N42" i="51"/>
  <c r="N129" i="51"/>
  <c r="N216" i="51"/>
  <c r="I129" i="51"/>
  <c r="B170" i="12"/>
  <c r="AX72" i="12"/>
  <c r="J54" i="48"/>
  <c r="I96" i="51"/>
  <c r="J240" i="51"/>
  <c r="J153" i="51"/>
  <c r="I155" i="51"/>
  <c r="J252" i="51"/>
  <c r="J135" i="52"/>
  <c r="I131" i="52"/>
  <c r="I127" i="52"/>
  <c r="I185" i="52"/>
  <c r="I223" i="52"/>
  <c r="M69" i="38"/>
  <c r="C162" i="12"/>
  <c r="L68" i="38"/>
  <c r="S161" i="12"/>
  <c r="C161" i="57"/>
  <c r="K67" i="38"/>
  <c r="C56" i="12"/>
  <c r="M65" i="38"/>
  <c r="C158" i="12"/>
  <c r="L64" i="38"/>
  <c r="K63" i="38"/>
  <c r="C52" i="12"/>
  <c r="L61" i="38"/>
  <c r="S154" i="12"/>
  <c r="C154" i="57"/>
  <c r="L51" i="38"/>
  <c r="S150" i="12"/>
  <c r="K50" i="38"/>
  <c r="C45" i="12"/>
  <c r="L47" i="38"/>
  <c r="S146" i="12"/>
  <c r="K46" i="38"/>
  <c r="L43" i="38"/>
  <c r="S142" i="12"/>
  <c r="K42" i="38"/>
  <c r="C37" i="12"/>
  <c r="K39" i="38"/>
  <c r="K37" i="38"/>
  <c r="K124" i="38"/>
  <c r="K211" i="38"/>
  <c r="K35" i="38"/>
  <c r="C30" i="12"/>
  <c r="M33" i="38"/>
  <c r="M120" i="38"/>
  <c r="M207" i="38"/>
  <c r="K32" i="38"/>
  <c r="C27" i="12"/>
  <c r="M30" i="38"/>
  <c r="M117" i="38"/>
  <c r="M204" i="38"/>
  <c r="L29" i="38"/>
  <c r="L116" i="38"/>
  <c r="L203" i="38"/>
  <c r="L26" i="38"/>
  <c r="L113" i="38"/>
  <c r="L200" i="38"/>
  <c r="L24" i="38"/>
  <c r="S123" i="12"/>
  <c r="K23" i="38"/>
  <c r="K110" i="38"/>
  <c r="K197" i="38"/>
  <c r="L21" i="38"/>
  <c r="L108" i="38"/>
  <c r="L195" i="38"/>
  <c r="K20" i="38"/>
  <c r="K17" i="38"/>
  <c r="K104" i="38"/>
  <c r="K191" i="38"/>
  <c r="K15" i="38"/>
  <c r="C10" i="12"/>
  <c r="L13" i="38"/>
  <c r="S112" i="12"/>
  <c r="L8" i="38"/>
  <c r="S107" i="12"/>
  <c r="BQ8" i="12"/>
  <c r="K12" i="38"/>
  <c r="C7" i="12"/>
  <c r="S7" i="12"/>
  <c r="C7" i="57"/>
  <c r="M68" i="44"/>
  <c r="M155" i="44"/>
  <c r="M242" i="44"/>
  <c r="L67" i="44"/>
  <c r="T160" i="12"/>
  <c r="D160" i="57"/>
  <c r="K66" i="44"/>
  <c r="D55" i="12"/>
  <c r="L64" i="44"/>
  <c r="L151" i="44"/>
  <c r="L238" i="44"/>
  <c r="K63" i="44"/>
  <c r="K150" i="44"/>
  <c r="K237" i="44"/>
  <c r="L61" i="44"/>
  <c r="T154" i="12"/>
  <c r="AJ132" i="12"/>
  <c r="E132" i="58"/>
  <c r="M52" i="44"/>
  <c r="M139" i="44"/>
  <c r="M226" i="44"/>
  <c r="L51" i="44"/>
  <c r="T150" i="12"/>
  <c r="D150" i="57"/>
  <c r="K50" i="44"/>
  <c r="D45" i="12"/>
  <c r="L47" i="44"/>
  <c r="T146" i="12"/>
  <c r="L44" i="44"/>
  <c r="T143" i="12"/>
  <c r="K43" i="44"/>
  <c r="D38" i="12"/>
  <c r="L40" i="44"/>
  <c r="T139" i="12"/>
  <c r="K39" i="44"/>
  <c r="D34" i="12"/>
  <c r="K37" i="44"/>
  <c r="D32" i="12"/>
  <c r="L35" i="44"/>
  <c r="L122" i="44"/>
  <c r="L209" i="44"/>
  <c r="K34" i="44"/>
  <c r="K121" i="44"/>
  <c r="K208" i="44"/>
  <c r="L32" i="44"/>
  <c r="T131" i="12"/>
  <c r="K31" i="44"/>
  <c r="D26" i="12"/>
  <c r="L28" i="44"/>
  <c r="T127" i="12"/>
  <c r="K27" i="44"/>
  <c r="D22" i="12"/>
  <c r="K25" i="44"/>
  <c r="K112" i="44"/>
  <c r="K199" i="44"/>
  <c r="L23" i="44"/>
  <c r="T122" i="12"/>
  <c r="D122" i="57"/>
  <c r="K22" i="44"/>
  <c r="D17" i="12"/>
  <c r="K20" i="44"/>
  <c r="K107" i="44"/>
  <c r="K194" i="44"/>
  <c r="K18" i="44"/>
  <c r="M18" i="44"/>
  <c r="D117" i="12"/>
  <c r="K16" i="44"/>
  <c r="D11" i="12"/>
  <c r="L14" i="44"/>
  <c r="T113" i="12"/>
  <c r="K13" i="44"/>
  <c r="D8" i="12"/>
  <c r="L11" i="44"/>
  <c r="L98" i="44"/>
  <c r="L185" i="44"/>
  <c r="K10" i="44"/>
  <c r="K97" i="44"/>
  <c r="K184" i="44"/>
  <c r="K69" i="44"/>
  <c r="D58" i="12"/>
  <c r="L66" i="44"/>
  <c r="L153" i="44"/>
  <c r="L240" i="44"/>
  <c r="K65" i="44"/>
  <c r="K152" i="44"/>
  <c r="K239" i="44"/>
  <c r="L63" i="44"/>
  <c r="T156" i="12"/>
  <c r="D156" i="57"/>
  <c r="M61" i="44"/>
  <c r="M148" i="44"/>
  <c r="M235" i="44"/>
  <c r="K60" i="44"/>
  <c r="D49" i="12"/>
  <c r="L50" i="44"/>
  <c r="T149" i="12"/>
  <c r="D149" i="57"/>
  <c r="K49" i="44"/>
  <c r="D44" i="12"/>
  <c r="K46" i="44"/>
  <c r="M46" i="44"/>
  <c r="D145" i="12"/>
  <c r="L43" i="44"/>
  <c r="T142" i="12"/>
  <c r="D142" i="57"/>
  <c r="K42" i="44"/>
  <c r="D37" i="12"/>
  <c r="L39" i="44"/>
  <c r="T138" i="12"/>
  <c r="D138" i="57"/>
  <c r="L37" i="44"/>
  <c r="T136" i="12"/>
  <c r="D136" i="57"/>
  <c r="K36" i="44"/>
  <c r="D31" i="12"/>
  <c r="L34" i="44"/>
  <c r="T133" i="12"/>
  <c r="K33" i="44"/>
  <c r="M33" i="44"/>
  <c r="L31" i="44"/>
  <c r="T130" i="12"/>
  <c r="K30" i="44"/>
  <c r="D25" i="12"/>
  <c r="L27" i="44"/>
  <c r="T126" i="12"/>
  <c r="D126" i="57"/>
  <c r="L25" i="44"/>
  <c r="T124" i="12"/>
  <c r="D124" i="57"/>
  <c r="L22" i="44"/>
  <c r="L109" i="44"/>
  <c r="L196" i="44"/>
  <c r="L20" i="44"/>
  <c r="T119" i="12"/>
  <c r="D119" i="57"/>
  <c r="L18" i="44"/>
  <c r="T117" i="12"/>
  <c r="L16" i="44"/>
  <c r="T115" i="12"/>
  <c r="M14" i="44"/>
  <c r="D113" i="12"/>
  <c r="L13" i="44"/>
  <c r="T112" i="12"/>
  <c r="D112" i="57"/>
  <c r="K12" i="44"/>
  <c r="D7" i="12"/>
  <c r="L10" i="44"/>
  <c r="T109" i="12"/>
  <c r="D109" i="57"/>
  <c r="K9" i="44"/>
  <c r="D4" i="12"/>
  <c r="M69" i="47"/>
  <c r="M156" i="47"/>
  <c r="M243" i="47"/>
  <c r="K68" i="47"/>
  <c r="F57" i="12"/>
  <c r="L66" i="47"/>
  <c r="V159" i="12"/>
  <c r="F159" i="57"/>
  <c r="K65" i="47"/>
  <c r="F54" i="12"/>
  <c r="K62" i="47"/>
  <c r="K149" i="47"/>
  <c r="K236" i="47"/>
  <c r="L60" i="47"/>
  <c r="V153" i="12"/>
  <c r="F153" i="57"/>
  <c r="K52" i="47"/>
  <c r="F47" i="12"/>
  <c r="L49" i="47"/>
  <c r="V148" i="12"/>
  <c r="F148" i="57"/>
  <c r="K48" i="47"/>
  <c r="L45" i="47"/>
  <c r="V144" i="12"/>
  <c r="F144" i="57"/>
  <c r="K44" i="47"/>
  <c r="F39" i="12"/>
  <c r="M42" i="47"/>
  <c r="F141" i="12"/>
  <c r="L41" i="47"/>
  <c r="V140" i="12"/>
  <c r="K40" i="47"/>
  <c r="K127" i="47"/>
  <c r="K214" i="47"/>
  <c r="L38" i="47"/>
  <c r="V137" i="12"/>
  <c r="F137" i="57"/>
  <c r="K37" i="47"/>
  <c r="F32" i="12"/>
  <c r="L34" i="47"/>
  <c r="V133" i="12"/>
  <c r="F133" i="57"/>
  <c r="L32" i="47"/>
  <c r="V131" i="12"/>
  <c r="F131" i="57"/>
  <c r="L30" i="47"/>
  <c r="V129" i="12"/>
  <c r="F129" i="57"/>
  <c r="L28" i="47"/>
  <c r="V127" i="12"/>
  <c r="F127" i="57"/>
  <c r="K27" i="47"/>
  <c r="F22" i="12"/>
  <c r="L25" i="47"/>
  <c r="V124" i="12"/>
  <c r="L22" i="47"/>
  <c r="V121" i="12"/>
  <c r="L20" i="47"/>
  <c r="V119" i="12"/>
  <c r="K19" i="47"/>
  <c r="F14" i="12"/>
  <c r="K17" i="47"/>
  <c r="F12" i="12"/>
  <c r="F10" i="12"/>
  <c r="L12" i="47"/>
  <c r="V111" i="12"/>
  <c r="K11" i="47"/>
  <c r="F6" i="12"/>
  <c r="L9" i="47"/>
  <c r="V108" i="12"/>
  <c r="K8" i="47"/>
  <c r="F3" i="12"/>
  <c r="K69" i="47"/>
  <c r="F58" i="12"/>
  <c r="K67" i="47"/>
  <c r="F56" i="12"/>
  <c r="L64" i="47"/>
  <c r="V157" i="12"/>
  <c r="F157" i="57"/>
  <c r="K63" i="47"/>
  <c r="M63" i="47"/>
  <c r="F156" i="12"/>
  <c r="L61" i="47"/>
  <c r="L148" i="47"/>
  <c r="L235" i="47"/>
  <c r="M52" i="47"/>
  <c r="M139" i="47"/>
  <c r="M226" i="47"/>
  <c r="L51" i="47"/>
  <c r="V150" i="12"/>
  <c r="F150" i="57"/>
  <c r="K50" i="47"/>
  <c r="K137" i="47"/>
  <c r="K224" i="47"/>
  <c r="L47" i="47"/>
  <c r="K46" i="47"/>
  <c r="V142" i="12"/>
  <c r="K42" i="47"/>
  <c r="F37" i="12"/>
  <c r="L39" i="47"/>
  <c r="L36" i="47"/>
  <c r="V135" i="12"/>
  <c r="F135" i="57"/>
  <c r="K35" i="47"/>
  <c r="F30" i="12"/>
  <c r="L33" i="47"/>
  <c r="V132" i="12"/>
  <c r="F132" i="57"/>
  <c r="L31" i="47"/>
  <c r="V130" i="12"/>
  <c r="F130" i="57"/>
  <c r="L29" i="47"/>
  <c r="V128" i="12"/>
  <c r="F128" i="57"/>
  <c r="L26" i="47"/>
  <c r="V125" i="12"/>
  <c r="F125" i="57"/>
  <c r="L24" i="47"/>
  <c r="L111" i="47"/>
  <c r="L198" i="47"/>
  <c r="K23" i="47"/>
  <c r="F18" i="12"/>
  <c r="L21" i="47"/>
  <c r="V120" i="12"/>
  <c r="K18" i="47"/>
  <c r="F13" i="12"/>
  <c r="K16" i="47"/>
  <c r="F11" i="12"/>
  <c r="L14" i="47"/>
  <c r="V113" i="12"/>
  <c r="K13" i="47"/>
  <c r="F8" i="12"/>
  <c r="L10" i="47"/>
  <c r="L97" i="47"/>
  <c r="L184" i="47"/>
  <c r="L69" i="47"/>
  <c r="V162" i="12"/>
  <c r="F162" i="57"/>
  <c r="L67" i="47"/>
  <c r="V160" i="12"/>
  <c r="F160" i="57"/>
  <c r="K66" i="47"/>
  <c r="F55" i="12"/>
  <c r="M64" i="47"/>
  <c r="F157" i="12"/>
  <c r="L63" i="47"/>
  <c r="L150" i="47"/>
  <c r="L237" i="47"/>
  <c r="M61" i="47"/>
  <c r="F154" i="12"/>
  <c r="K60" i="47"/>
  <c r="M51" i="47"/>
  <c r="F150" i="12"/>
  <c r="L50" i="47"/>
  <c r="V149" i="12"/>
  <c r="K49" i="47"/>
  <c r="M49" i="47"/>
  <c r="F148" i="12"/>
  <c r="L46" i="47"/>
  <c r="V145" i="12"/>
  <c r="F145" i="57"/>
  <c r="K45" i="47"/>
  <c r="F40" i="12"/>
  <c r="M43" i="47"/>
  <c r="F142" i="12"/>
  <c r="L42" i="47"/>
  <c r="L129" i="47"/>
  <c r="L216" i="47"/>
  <c r="K41" i="47"/>
  <c r="F36" i="12"/>
  <c r="K38" i="47"/>
  <c r="F33" i="12"/>
  <c r="M36" i="47"/>
  <c r="F135" i="12"/>
  <c r="L35" i="47"/>
  <c r="V134" i="12"/>
  <c r="F134" i="57"/>
  <c r="K34" i="47"/>
  <c r="F29" i="12"/>
  <c r="K32" i="47"/>
  <c r="F27" i="12"/>
  <c r="K30" i="47"/>
  <c r="F25" i="12"/>
  <c r="K28" i="47"/>
  <c r="F23" i="12"/>
  <c r="K25" i="47"/>
  <c r="F20" i="12"/>
  <c r="L23" i="47"/>
  <c r="V122" i="12"/>
  <c r="K22" i="47"/>
  <c r="K109" i="47"/>
  <c r="K196" i="47"/>
  <c r="K20" i="47"/>
  <c r="F15" i="12"/>
  <c r="L18" i="47"/>
  <c r="V117" i="12"/>
  <c r="L16" i="47"/>
  <c r="L103" i="47"/>
  <c r="L190" i="47"/>
  <c r="M14" i="47"/>
  <c r="M101" i="47"/>
  <c r="M188" i="47"/>
  <c r="L13" i="47"/>
  <c r="V112" i="12"/>
  <c r="K12" i="47"/>
  <c r="F7" i="12"/>
  <c r="M10" i="47"/>
  <c r="F109" i="12"/>
  <c r="K9" i="47"/>
  <c r="K96" i="47"/>
  <c r="K183" i="47"/>
  <c r="L69" i="49"/>
  <c r="X162" i="12"/>
  <c r="H162" i="57"/>
  <c r="K68" i="49"/>
  <c r="K155" i="49"/>
  <c r="K242" i="49"/>
  <c r="X158" i="12"/>
  <c r="H158" i="57"/>
  <c r="K64" i="49"/>
  <c r="K151" i="49"/>
  <c r="K238" i="49"/>
  <c r="L62" i="49"/>
  <c r="X155" i="12"/>
  <c r="K61" i="49"/>
  <c r="L52" i="49"/>
  <c r="L139" i="49"/>
  <c r="L226" i="49"/>
  <c r="K51" i="49"/>
  <c r="H46" i="12"/>
  <c r="L48" i="49"/>
  <c r="X147" i="12"/>
  <c r="H147" i="57"/>
  <c r="K47" i="49"/>
  <c r="H42" i="12"/>
  <c r="L44" i="49"/>
  <c r="X143" i="12"/>
  <c r="H143" i="57"/>
  <c r="K43" i="49"/>
  <c r="H38" i="12"/>
  <c r="M41" i="49"/>
  <c r="H140" i="12"/>
  <c r="K40" i="49"/>
  <c r="L38" i="49"/>
  <c r="X137" i="12"/>
  <c r="H137" i="57"/>
  <c r="K37" i="49"/>
  <c r="K124" i="49"/>
  <c r="K211" i="49"/>
  <c r="L35" i="49"/>
  <c r="X134" i="12"/>
  <c r="H134" i="57"/>
  <c r="K34" i="49"/>
  <c r="H29" i="12"/>
  <c r="L32" i="49"/>
  <c r="L119" i="49"/>
  <c r="L206" i="49"/>
  <c r="K31" i="49"/>
  <c r="H26" i="12"/>
  <c r="K29" i="49"/>
  <c r="K116" i="49"/>
  <c r="K203" i="49"/>
  <c r="K26" i="49"/>
  <c r="H21" i="12"/>
  <c r="K24" i="49"/>
  <c r="K21" i="49"/>
  <c r="K18" i="49"/>
  <c r="H13" i="12"/>
  <c r="K16" i="49"/>
  <c r="K103" i="49"/>
  <c r="K190" i="49"/>
  <c r="L14" i="49"/>
  <c r="X113" i="12"/>
  <c r="H113" i="57"/>
  <c r="K13" i="49"/>
  <c r="K100" i="49"/>
  <c r="K187" i="49"/>
  <c r="L11" i="49"/>
  <c r="K10" i="49"/>
  <c r="H5" i="12"/>
  <c r="K8" i="49"/>
  <c r="M8" i="49"/>
  <c r="H107" i="12"/>
  <c r="L67" i="49"/>
  <c r="X160" i="12"/>
  <c r="H160" i="57"/>
  <c r="K66" i="49"/>
  <c r="H55" i="12"/>
  <c r="L63" i="49"/>
  <c r="L150" i="49"/>
  <c r="L237" i="49"/>
  <c r="K60" i="49"/>
  <c r="H49" i="12"/>
  <c r="L50" i="49"/>
  <c r="X149" i="12"/>
  <c r="H149" i="57"/>
  <c r="K49" i="49"/>
  <c r="H44" i="12"/>
  <c r="L46" i="49"/>
  <c r="L133" i="49"/>
  <c r="L220" i="49"/>
  <c r="K45" i="49"/>
  <c r="K132" i="49"/>
  <c r="K219" i="49"/>
  <c r="M43" i="49"/>
  <c r="H142" i="12"/>
  <c r="L42" i="49"/>
  <c r="X141" i="12"/>
  <c r="K41" i="49"/>
  <c r="H36" i="12"/>
  <c r="L39" i="49"/>
  <c r="X138" i="12"/>
  <c r="K36" i="49"/>
  <c r="H31" i="12"/>
  <c r="M34" i="49"/>
  <c r="H133" i="12"/>
  <c r="L33" i="49"/>
  <c r="X132" i="12"/>
  <c r="H132" i="57"/>
  <c r="K30" i="49"/>
  <c r="H25" i="12"/>
  <c r="L28" i="49"/>
  <c r="L115" i="49"/>
  <c r="L202" i="49"/>
  <c r="K27" i="49"/>
  <c r="K114" i="49"/>
  <c r="K201" i="49"/>
  <c r="K25" i="49"/>
  <c r="H20" i="12"/>
  <c r="L23" i="49"/>
  <c r="X122" i="12"/>
  <c r="H122" i="57"/>
  <c r="K22" i="49"/>
  <c r="H17" i="12"/>
  <c r="L20" i="49"/>
  <c r="L107" i="49"/>
  <c r="L194" i="49"/>
  <c r="K19" i="49"/>
  <c r="H14" i="12"/>
  <c r="K17" i="49"/>
  <c r="H12" i="12"/>
  <c r="K15" i="49"/>
  <c r="H10" i="12"/>
  <c r="M13" i="49"/>
  <c r="M100" i="49"/>
  <c r="M187" i="49"/>
  <c r="L12" i="49"/>
  <c r="X111" i="12"/>
  <c r="H111" i="57"/>
  <c r="L9" i="49"/>
  <c r="X108" i="12"/>
  <c r="H3" i="12"/>
  <c r="K69" i="49"/>
  <c r="N69" i="49"/>
  <c r="N156" i="49"/>
  <c r="N243" i="49"/>
  <c r="L66" i="49"/>
  <c r="X159" i="12"/>
  <c r="H159" i="57"/>
  <c r="K152" i="49"/>
  <c r="K239" i="49"/>
  <c r="K62" i="49"/>
  <c r="H51" i="12"/>
  <c r="L60" i="49"/>
  <c r="L147" i="49"/>
  <c r="L234" i="49"/>
  <c r="K52" i="49"/>
  <c r="H47" i="12"/>
  <c r="N52" i="49"/>
  <c r="N139" i="49"/>
  <c r="N226" i="49"/>
  <c r="L49" i="49"/>
  <c r="X148" i="12"/>
  <c r="K48" i="49"/>
  <c r="H43" i="12"/>
  <c r="L45" i="49"/>
  <c r="L132" i="49"/>
  <c r="L219" i="49"/>
  <c r="K44" i="49"/>
  <c r="H39" i="12"/>
  <c r="L41" i="49"/>
  <c r="L128" i="49"/>
  <c r="L215" i="49"/>
  <c r="K38" i="49"/>
  <c r="H33" i="12"/>
  <c r="L36" i="49"/>
  <c r="X135" i="12"/>
  <c r="H135" i="57"/>
  <c r="K35" i="49"/>
  <c r="H30" i="12"/>
  <c r="K32" i="49"/>
  <c r="H27" i="12"/>
  <c r="L30" i="49"/>
  <c r="X129" i="12"/>
  <c r="M28" i="49"/>
  <c r="M115" i="49"/>
  <c r="M202" i="49"/>
  <c r="L27" i="49"/>
  <c r="L114" i="49"/>
  <c r="L201" i="49"/>
  <c r="L25" i="49"/>
  <c r="X124" i="12"/>
  <c r="L22" i="49"/>
  <c r="X121" i="12"/>
  <c r="H121" i="57"/>
  <c r="L19" i="49"/>
  <c r="X118" i="12"/>
  <c r="H118" i="57"/>
  <c r="L17" i="49"/>
  <c r="L104" i="49"/>
  <c r="L191" i="49"/>
  <c r="L15" i="49"/>
  <c r="X114" i="12"/>
  <c r="H114" i="57"/>
  <c r="K14" i="49"/>
  <c r="H9" i="12"/>
  <c r="M12" i="49"/>
  <c r="M99" i="49"/>
  <c r="M186" i="49"/>
  <c r="K11" i="49"/>
  <c r="H6" i="12"/>
  <c r="L8" i="49"/>
  <c r="L95" i="49"/>
  <c r="L182" i="49"/>
  <c r="K69" i="51"/>
  <c r="J58" i="12"/>
  <c r="L67" i="51"/>
  <c r="Z160" i="12"/>
  <c r="J160" i="57"/>
  <c r="K66" i="51"/>
  <c r="J55" i="12"/>
  <c r="K64" i="51"/>
  <c r="J53" i="12"/>
  <c r="L62" i="51"/>
  <c r="Z155" i="12"/>
  <c r="K61" i="51"/>
  <c r="J50" i="12"/>
  <c r="L52" i="51"/>
  <c r="Z151" i="12"/>
  <c r="J151" i="57"/>
  <c r="K51" i="51"/>
  <c r="J46" i="12"/>
  <c r="L48" i="51"/>
  <c r="Z147" i="12"/>
  <c r="K47" i="51"/>
  <c r="J42" i="12"/>
  <c r="L45" i="51"/>
  <c r="Z144" i="12"/>
  <c r="J144" i="57"/>
  <c r="K44" i="51"/>
  <c r="K131" i="51"/>
  <c r="K218" i="51"/>
  <c r="M42" i="51"/>
  <c r="J141" i="12"/>
  <c r="L41" i="51"/>
  <c r="Z140" i="12"/>
  <c r="K38" i="51"/>
  <c r="J33" i="12"/>
  <c r="L36" i="51"/>
  <c r="Z135" i="12"/>
  <c r="J135" i="57"/>
  <c r="M34" i="51"/>
  <c r="J133" i="12"/>
  <c r="L33" i="51"/>
  <c r="Z132" i="12"/>
  <c r="J132" i="57"/>
  <c r="L31" i="51"/>
  <c r="Z130" i="12"/>
  <c r="J130" i="57"/>
  <c r="K29" i="51"/>
  <c r="M29" i="51"/>
  <c r="J128" i="12"/>
  <c r="L28" i="51"/>
  <c r="Z127" i="12"/>
  <c r="K25" i="51"/>
  <c r="L23" i="51"/>
  <c r="Z122" i="12"/>
  <c r="K22" i="51"/>
  <c r="J17" i="12"/>
  <c r="K20" i="51"/>
  <c r="J15" i="12"/>
  <c r="K18" i="51"/>
  <c r="K105" i="51"/>
  <c r="K192" i="51"/>
  <c r="K16" i="51"/>
  <c r="J11" i="12"/>
  <c r="L14" i="51"/>
  <c r="Z113" i="12"/>
  <c r="K13" i="51"/>
  <c r="J8" i="12"/>
  <c r="N13" i="51"/>
  <c r="N100" i="51"/>
  <c r="N187" i="51"/>
  <c r="L11" i="51"/>
  <c r="Z110" i="12"/>
  <c r="J110" i="57"/>
  <c r="K10" i="51"/>
  <c r="J5" i="12"/>
  <c r="K8" i="51"/>
  <c r="K95" i="51"/>
  <c r="K182" i="51"/>
  <c r="M69" i="51"/>
  <c r="J162" i="12"/>
  <c r="L68" i="51"/>
  <c r="N68" i="51"/>
  <c r="N155" i="51"/>
  <c r="N242" i="51"/>
  <c r="K65" i="51"/>
  <c r="J54" i="12"/>
  <c r="L63" i="51"/>
  <c r="L150" i="51"/>
  <c r="L237" i="51"/>
  <c r="K60" i="51"/>
  <c r="J49" i="12"/>
  <c r="L50" i="51"/>
  <c r="K49" i="51"/>
  <c r="J44" i="12"/>
  <c r="K46" i="51"/>
  <c r="J41" i="12"/>
  <c r="L43" i="51"/>
  <c r="Z142" i="12"/>
  <c r="J142" i="57"/>
  <c r="J37" i="12"/>
  <c r="L40" i="51"/>
  <c r="K39" i="51"/>
  <c r="J34" i="12"/>
  <c r="L37" i="51"/>
  <c r="Z136" i="12"/>
  <c r="J136" i="57"/>
  <c r="L35" i="51"/>
  <c r="L122" i="51"/>
  <c r="L209" i="51"/>
  <c r="K34" i="51"/>
  <c r="J29" i="12"/>
  <c r="L32" i="51"/>
  <c r="Z131" i="12"/>
  <c r="J131" i="57"/>
  <c r="L30" i="51"/>
  <c r="Z129" i="12"/>
  <c r="K116" i="51"/>
  <c r="K203" i="51"/>
  <c r="L27" i="51"/>
  <c r="Z126" i="12"/>
  <c r="J126" i="57"/>
  <c r="K26" i="51"/>
  <c r="M26" i="51"/>
  <c r="K24" i="51"/>
  <c r="K111" i="51"/>
  <c r="K198" i="51"/>
  <c r="M22" i="51"/>
  <c r="M109" i="51"/>
  <c r="M196" i="51"/>
  <c r="K21" i="51"/>
  <c r="K19" i="51"/>
  <c r="J14" i="12"/>
  <c r="K17" i="51"/>
  <c r="J12" i="12"/>
  <c r="K15" i="51"/>
  <c r="J10" i="12"/>
  <c r="M13" i="51"/>
  <c r="M100" i="51"/>
  <c r="M187" i="51"/>
  <c r="L12" i="51"/>
  <c r="Z111" i="12"/>
  <c r="J111" i="57"/>
  <c r="M10" i="51"/>
  <c r="M97" i="51"/>
  <c r="M184" i="51"/>
  <c r="K9" i="51"/>
  <c r="J4" i="12"/>
  <c r="M68" i="51"/>
  <c r="M155" i="51"/>
  <c r="M242" i="51"/>
  <c r="K67" i="51"/>
  <c r="J56" i="12"/>
  <c r="L65" i="51"/>
  <c r="Z158" i="12"/>
  <c r="J158" i="57"/>
  <c r="K62" i="51"/>
  <c r="K149" i="51"/>
  <c r="K236" i="51"/>
  <c r="L60" i="51"/>
  <c r="Z153" i="12"/>
  <c r="J153" i="57"/>
  <c r="K52" i="51"/>
  <c r="J47" i="12"/>
  <c r="M50" i="51"/>
  <c r="M137" i="51"/>
  <c r="M224" i="51"/>
  <c r="L49" i="51"/>
  <c r="Z148" i="12"/>
  <c r="J148" i="57"/>
  <c r="K48" i="51"/>
  <c r="J43" i="12"/>
  <c r="L46" i="51"/>
  <c r="Z145" i="12"/>
  <c r="J145" i="57"/>
  <c r="K45" i="51"/>
  <c r="J40" i="12"/>
  <c r="M43" i="51"/>
  <c r="M130" i="51"/>
  <c r="M217" i="51"/>
  <c r="Z141" i="12"/>
  <c r="J141" i="57"/>
  <c r="K41" i="51"/>
  <c r="J36" i="12"/>
  <c r="L39" i="51"/>
  <c r="L126" i="51"/>
  <c r="L213" i="51"/>
  <c r="K36" i="51"/>
  <c r="J31" i="12"/>
  <c r="L34" i="51"/>
  <c r="Z133" i="12"/>
  <c r="K33" i="51"/>
  <c r="J28" i="12"/>
  <c r="K31" i="51"/>
  <c r="J26" i="12"/>
  <c r="L29" i="51"/>
  <c r="Z128" i="12"/>
  <c r="J128" i="57"/>
  <c r="K28" i="51"/>
  <c r="J23" i="12"/>
  <c r="L26" i="51"/>
  <c r="L24" i="51"/>
  <c r="Z123" i="12"/>
  <c r="J123" i="57"/>
  <c r="K23" i="51"/>
  <c r="J18" i="12"/>
  <c r="L21" i="51"/>
  <c r="Z120" i="12"/>
  <c r="L19" i="51"/>
  <c r="Z118" i="12"/>
  <c r="J118" i="57"/>
  <c r="L17" i="51"/>
  <c r="Z116" i="12"/>
  <c r="L15" i="51"/>
  <c r="Z114" i="12"/>
  <c r="K14" i="51"/>
  <c r="J9" i="12"/>
  <c r="M12" i="51"/>
  <c r="J111" i="12"/>
  <c r="K11" i="51"/>
  <c r="J6" i="12"/>
  <c r="L9" i="51"/>
  <c r="Z108" i="12"/>
  <c r="J108" i="57"/>
  <c r="M68" i="52"/>
  <c r="M155" i="52"/>
  <c r="M242" i="52"/>
  <c r="L67" i="52"/>
  <c r="AB160" i="12"/>
  <c r="L160" i="57"/>
  <c r="K66" i="52"/>
  <c r="L55" i="12"/>
  <c r="L64" i="52"/>
  <c r="AB157" i="12"/>
  <c r="L157" i="57"/>
  <c r="K63" i="52"/>
  <c r="L52" i="12"/>
  <c r="L61" i="52"/>
  <c r="AB154" i="12"/>
  <c r="M52" i="52"/>
  <c r="L151" i="12"/>
  <c r="L51" i="52"/>
  <c r="AB150" i="12"/>
  <c r="L150" i="57"/>
  <c r="K50" i="52"/>
  <c r="L45" i="12"/>
  <c r="L47" i="52"/>
  <c r="AB146" i="12"/>
  <c r="L146" i="57"/>
  <c r="L44" i="52"/>
  <c r="AB143" i="12"/>
  <c r="K43" i="52"/>
  <c r="L38" i="12"/>
  <c r="L40" i="52"/>
  <c r="AB139" i="12"/>
  <c r="L139" i="57"/>
  <c r="K39" i="52"/>
  <c r="K126" i="52"/>
  <c r="K213" i="52"/>
  <c r="L37" i="52"/>
  <c r="AB136" i="12"/>
  <c r="L136" i="57"/>
  <c r="K36" i="52"/>
  <c r="L31" i="12"/>
  <c r="K34" i="52"/>
  <c r="L29" i="12"/>
  <c r="L32" i="52"/>
  <c r="AB131" i="12"/>
  <c r="K31" i="52"/>
  <c r="L26" i="12"/>
  <c r="M29" i="52"/>
  <c r="M116" i="52"/>
  <c r="M203" i="52"/>
  <c r="L28" i="52"/>
  <c r="AB127" i="12"/>
  <c r="L127" i="57"/>
  <c r="K27" i="52"/>
  <c r="L22" i="12"/>
  <c r="K25" i="52"/>
  <c r="L20" i="12"/>
  <c r="K23" i="52"/>
  <c r="L18" i="12"/>
  <c r="L21" i="52"/>
  <c r="AB120" i="12"/>
  <c r="L19" i="52"/>
  <c r="AB118" i="12"/>
  <c r="K18" i="52"/>
  <c r="N18" i="52"/>
  <c r="N105" i="52"/>
  <c r="N192" i="52"/>
  <c r="K16" i="52"/>
  <c r="L11" i="12"/>
  <c r="L14" i="52"/>
  <c r="AB113" i="12"/>
  <c r="L113" i="57"/>
  <c r="L11" i="52"/>
  <c r="AB110" i="12"/>
  <c r="K10" i="52"/>
  <c r="L5" i="12"/>
  <c r="M8" i="52"/>
  <c r="M95" i="52"/>
  <c r="M182" i="52"/>
  <c r="K69" i="52"/>
  <c r="N69" i="52"/>
  <c r="N156" i="52"/>
  <c r="N243" i="52"/>
  <c r="K68" i="52"/>
  <c r="L57" i="12"/>
  <c r="M66" i="52"/>
  <c r="M153" i="52"/>
  <c r="M240" i="52"/>
  <c r="K65" i="52"/>
  <c r="L54" i="12"/>
  <c r="K62" i="52"/>
  <c r="L51" i="12"/>
  <c r="L60" i="52"/>
  <c r="AB153" i="12"/>
  <c r="K52" i="52"/>
  <c r="L47" i="12"/>
  <c r="L49" i="52"/>
  <c r="AB148" i="12"/>
  <c r="L148" i="57"/>
  <c r="K48" i="52"/>
  <c r="L43" i="12"/>
  <c r="L46" i="52"/>
  <c r="L133" i="52"/>
  <c r="L220" i="52"/>
  <c r="K45" i="52"/>
  <c r="K132" i="52"/>
  <c r="K219" i="52"/>
  <c r="M45" i="52"/>
  <c r="L144" i="12"/>
  <c r="M43" i="52"/>
  <c r="L142" i="12"/>
  <c r="L42" i="52"/>
  <c r="AB141" i="12"/>
  <c r="L141" i="57"/>
  <c r="K41" i="52"/>
  <c r="K128" i="52"/>
  <c r="K215" i="52"/>
  <c r="M41" i="52"/>
  <c r="L140" i="12"/>
  <c r="K38" i="52"/>
  <c r="L33" i="12"/>
  <c r="K35" i="52"/>
  <c r="L30" i="12"/>
  <c r="L33" i="52"/>
  <c r="AB132" i="12"/>
  <c r="L132" i="57"/>
  <c r="L30" i="52"/>
  <c r="AB129" i="12"/>
  <c r="L129" i="57"/>
  <c r="K29" i="52"/>
  <c r="L24" i="12"/>
  <c r="M27" i="52"/>
  <c r="M114" i="52"/>
  <c r="M201" i="52"/>
  <c r="K26" i="52"/>
  <c r="L21" i="12"/>
  <c r="K24" i="52"/>
  <c r="L19" i="12"/>
  <c r="L22" i="52"/>
  <c r="AB121" i="12"/>
  <c r="L121" i="57"/>
  <c r="L20" i="52"/>
  <c r="AB119" i="12"/>
  <c r="L119" i="57"/>
  <c r="K17" i="52"/>
  <c r="L12" i="12"/>
  <c r="K15" i="52"/>
  <c r="L10" i="12"/>
  <c r="L13" i="52"/>
  <c r="AB112" i="12"/>
  <c r="L112" i="57"/>
  <c r="K12" i="52"/>
  <c r="L7" i="12"/>
  <c r="M10" i="52"/>
  <c r="L109" i="12"/>
  <c r="L9" i="52"/>
  <c r="AB108" i="12"/>
  <c r="L108" i="57"/>
  <c r="K8" i="52"/>
  <c r="L3" i="12"/>
  <c r="L69" i="52"/>
  <c r="AB162" i="12"/>
  <c r="L162" i="57"/>
  <c r="L68" i="52"/>
  <c r="AB161" i="12"/>
  <c r="L161" i="57"/>
  <c r="K67" i="52"/>
  <c r="L56" i="12"/>
  <c r="L65" i="52"/>
  <c r="AB158" i="12"/>
  <c r="K64" i="52"/>
  <c r="L53" i="12"/>
  <c r="L62" i="52"/>
  <c r="AB155" i="12"/>
  <c r="K61" i="52"/>
  <c r="L50" i="12"/>
  <c r="L52" i="52"/>
  <c r="AB151" i="12"/>
  <c r="L151" i="57"/>
  <c r="K51" i="52"/>
  <c r="L46" i="12"/>
  <c r="M49" i="52"/>
  <c r="M136" i="52"/>
  <c r="M223" i="52"/>
  <c r="L48" i="52"/>
  <c r="AB147" i="12"/>
  <c r="K47" i="52"/>
  <c r="L42" i="12"/>
  <c r="L45" i="52"/>
  <c r="AB144" i="12"/>
  <c r="L144" i="57"/>
  <c r="K44" i="52"/>
  <c r="M44" i="52"/>
  <c r="M42" i="52"/>
  <c r="L141" i="12"/>
  <c r="L41" i="52"/>
  <c r="AB140" i="12"/>
  <c r="K40" i="52"/>
  <c r="L35" i="12"/>
  <c r="L38" i="52"/>
  <c r="AB137" i="12"/>
  <c r="K37" i="52"/>
  <c r="L32" i="12"/>
  <c r="L35" i="52"/>
  <c r="AB134" i="12"/>
  <c r="L134" i="57"/>
  <c r="K32" i="52"/>
  <c r="L27" i="12"/>
  <c r="M30" i="52"/>
  <c r="L129" i="12"/>
  <c r="L29" i="52"/>
  <c r="AB128" i="12"/>
  <c r="L128" i="57"/>
  <c r="K28" i="52"/>
  <c r="L23" i="12"/>
  <c r="L26" i="52"/>
  <c r="AB125" i="12"/>
  <c r="L125" i="57"/>
  <c r="L24" i="52"/>
  <c r="AB123" i="12"/>
  <c r="M22" i="52"/>
  <c r="M109" i="52"/>
  <c r="M196" i="52"/>
  <c r="K21" i="52"/>
  <c r="L16" i="12"/>
  <c r="K19" i="52"/>
  <c r="K106" i="52"/>
  <c r="K193" i="52"/>
  <c r="L17" i="52"/>
  <c r="AB116" i="12"/>
  <c r="L116" i="57"/>
  <c r="L15" i="52"/>
  <c r="AB114" i="12"/>
  <c r="L114" i="57"/>
  <c r="K14" i="52"/>
  <c r="L9" i="12"/>
  <c r="L12" i="52"/>
  <c r="AB111" i="12"/>
  <c r="K11" i="52"/>
  <c r="K98" i="52"/>
  <c r="K185" i="52"/>
  <c r="L8" i="52"/>
  <c r="AB107" i="12"/>
  <c r="L107" i="57"/>
  <c r="L69" i="54"/>
  <c r="AD162" i="12"/>
  <c r="N162" i="57"/>
  <c r="K68" i="54"/>
  <c r="N57" i="12"/>
  <c r="L66" i="54"/>
  <c r="AD159" i="12"/>
  <c r="M65" i="54"/>
  <c r="N158" i="12"/>
  <c r="K63" i="54"/>
  <c r="N52" i="12"/>
  <c r="L61" i="54"/>
  <c r="AD154" i="12"/>
  <c r="M52" i="54"/>
  <c r="N151" i="12"/>
  <c r="L51" i="54"/>
  <c r="AD150" i="12"/>
  <c r="K50" i="54"/>
  <c r="K137" i="54"/>
  <c r="K224" i="54"/>
  <c r="L47" i="54"/>
  <c r="AD146" i="12"/>
  <c r="L44" i="54"/>
  <c r="AD143" i="12"/>
  <c r="K43" i="54"/>
  <c r="N38" i="12"/>
  <c r="L40" i="54"/>
  <c r="AD139" i="12"/>
  <c r="K39" i="54"/>
  <c r="N34" i="12"/>
  <c r="L37" i="54"/>
  <c r="AD136" i="12"/>
  <c r="N136" i="57"/>
  <c r="L35" i="54"/>
  <c r="AD134" i="12"/>
  <c r="N134" i="57"/>
  <c r="L33" i="54"/>
  <c r="AD132" i="12"/>
  <c r="N132" i="57"/>
  <c r="L30" i="54"/>
  <c r="AD129" i="12"/>
  <c r="N129" i="57"/>
  <c r="L27" i="54"/>
  <c r="AD126" i="12"/>
  <c r="N126" i="57"/>
  <c r="L25" i="54"/>
  <c r="AD124" i="12"/>
  <c r="N124" i="57"/>
  <c r="L23" i="54"/>
  <c r="AD122" i="12"/>
  <c r="K22" i="54"/>
  <c r="N17" i="12"/>
  <c r="K20" i="54"/>
  <c r="N15" i="12"/>
  <c r="L18" i="54"/>
  <c r="AD117" i="12"/>
  <c r="N117" i="57"/>
  <c r="L16" i="54"/>
  <c r="AD115" i="12"/>
  <c r="N115" i="57"/>
  <c r="K13" i="54"/>
  <c r="N8" i="12"/>
  <c r="K11" i="54"/>
  <c r="K98" i="54"/>
  <c r="K185" i="54"/>
  <c r="L8" i="54"/>
  <c r="AD107" i="12"/>
  <c r="N107" i="57"/>
  <c r="M68" i="54"/>
  <c r="N161" i="12"/>
  <c r="K67" i="54"/>
  <c r="N56" i="12"/>
  <c r="N67" i="54"/>
  <c r="N154" i="54"/>
  <c r="N241" i="54"/>
  <c r="L65" i="54"/>
  <c r="L152" i="54"/>
  <c r="L239" i="54"/>
  <c r="K64" i="54"/>
  <c r="N53" i="12"/>
  <c r="K62" i="54"/>
  <c r="N51" i="12"/>
  <c r="L60" i="54"/>
  <c r="AD153" i="12"/>
  <c r="N153" i="57"/>
  <c r="K52" i="54"/>
  <c r="N47" i="12"/>
  <c r="L49" i="54"/>
  <c r="AD148" i="12"/>
  <c r="N148" i="57"/>
  <c r="K48" i="54"/>
  <c r="N43" i="12"/>
  <c r="L46" i="54"/>
  <c r="AD145" i="12"/>
  <c r="N145" i="57"/>
  <c r="K45" i="54"/>
  <c r="K132" i="54"/>
  <c r="K219" i="54"/>
  <c r="M45" i="54"/>
  <c r="N144" i="12"/>
  <c r="L42" i="54"/>
  <c r="AD141" i="12"/>
  <c r="K41" i="54"/>
  <c r="N36" i="12"/>
  <c r="K38" i="54"/>
  <c r="N33" i="12"/>
  <c r="L36" i="54"/>
  <c r="AD135" i="12"/>
  <c r="N135" i="57"/>
  <c r="L34" i="54"/>
  <c r="AD133" i="12"/>
  <c r="L32" i="54"/>
  <c r="AD131" i="12"/>
  <c r="N131" i="57"/>
  <c r="K31" i="54"/>
  <c r="N26" i="12"/>
  <c r="L29" i="54"/>
  <c r="AD128" i="12"/>
  <c r="N128" i="57"/>
  <c r="K28" i="54"/>
  <c r="N23" i="12"/>
  <c r="L26" i="54"/>
  <c r="AD125" i="12"/>
  <c r="N125" i="57"/>
  <c r="L24" i="54"/>
  <c r="AD123" i="12"/>
  <c r="M22" i="54"/>
  <c r="N121" i="12"/>
  <c r="K21" i="54"/>
  <c r="N16" i="12"/>
  <c r="K19" i="54"/>
  <c r="N14" i="12"/>
  <c r="L17" i="54"/>
  <c r="AD116" i="12"/>
  <c r="N116" i="57"/>
  <c r="L15" i="54"/>
  <c r="L102" i="54"/>
  <c r="L189" i="54"/>
  <c r="K14" i="54"/>
  <c r="M14" i="54"/>
  <c r="M101" i="54"/>
  <c r="M188" i="54"/>
  <c r="K12" i="54"/>
  <c r="N7" i="12"/>
  <c r="L10" i="54"/>
  <c r="AD109" i="12"/>
  <c r="K9" i="54"/>
  <c r="N4" i="12"/>
  <c r="K69" i="54"/>
  <c r="N58" i="12"/>
  <c r="L67" i="54"/>
  <c r="AD160" i="12"/>
  <c r="N160" i="57"/>
  <c r="K66" i="54"/>
  <c r="N55" i="12"/>
  <c r="L64" i="54"/>
  <c r="L151" i="54"/>
  <c r="L238" i="54"/>
  <c r="L62" i="54"/>
  <c r="AD155" i="12"/>
  <c r="K61" i="54"/>
  <c r="N50" i="12"/>
  <c r="L52" i="54"/>
  <c r="AD151" i="12"/>
  <c r="N151" i="57"/>
  <c r="K51" i="54"/>
  <c r="M51" i="54"/>
  <c r="M138" i="54"/>
  <c r="M225" i="54"/>
  <c r="M49" i="54"/>
  <c r="M136" i="54"/>
  <c r="M223" i="54"/>
  <c r="L48" i="54"/>
  <c r="AD147" i="12"/>
  <c r="K47" i="54"/>
  <c r="N42" i="12"/>
  <c r="L45" i="54"/>
  <c r="L132" i="54"/>
  <c r="L219" i="54"/>
  <c r="K44" i="54"/>
  <c r="N39" i="12"/>
  <c r="L41" i="54"/>
  <c r="AD140" i="12"/>
  <c r="K40" i="54"/>
  <c r="N35" i="12"/>
  <c r="L38" i="54"/>
  <c r="AD137" i="12"/>
  <c r="N137" i="57"/>
  <c r="K37" i="54"/>
  <c r="N32" i="12"/>
  <c r="K35" i="54"/>
  <c r="N30" i="12"/>
  <c r="K33" i="54"/>
  <c r="N28" i="12"/>
  <c r="L31" i="54"/>
  <c r="AD130" i="12"/>
  <c r="K30" i="54"/>
  <c r="K117" i="54"/>
  <c r="K204" i="54"/>
  <c r="M30" i="54"/>
  <c r="M117" i="54"/>
  <c r="M204" i="54"/>
  <c r="L28" i="54"/>
  <c r="AD127" i="12"/>
  <c r="K27" i="54"/>
  <c r="N22" i="12"/>
  <c r="K25" i="54"/>
  <c r="K23" i="54"/>
  <c r="N18" i="12"/>
  <c r="L21" i="54"/>
  <c r="AD120" i="12"/>
  <c r="N120" i="57"/>
  <c r="L19" i="54"/>
  <c r="AD118" i="12"/>
  <c r="N118" i="57"/>
  <c r="K18" i="54"/>
  <c r="K105" i="54"/>
  <c r="K192" i="54"/>
  <c r="K16" i="54"/>
  <c r="N11" i="12"/>
  <c r="L14" i="54"/>
  <c r="AD113" i="12"/>
  <c r="L12" i="54"/>
  <c r="AD111" i="12"/>
  <c r="L9" i="54"/>
  <c r="AD108" i="12"/>
  <c r="N108" i="57"/>
  <c r="K8" i="54"/>
  <c r="N3" i="12"/>
  <c r="M61" i="54"/>
  <c r="M148" i="54"/>
  <c r="M235" i="54"/>
  <c r="L68" i="54"/>
  <c r="AD161" i="12"/>
  <c r="N161" i="57"/>
  <c r="L95" i="38"/>
  <c r="L182" i="38"/>
  <c r="J142" i="47"/>
  <c r="J172" i="45"/>
  <c r="J172" i="50"/>
  <c r="J143" i="44"/>
  <c r="J258" i="48"/>
  <c r="J143" i="45"/>
  <c r="J142" i="48"/>
  <c r="J229" i="53"/>
  <c r="J159" i="49"/>
  <c r="J258" i="49"/>
  <c r="J244" i="50"/>
  <c r="I150" i="47"/>
  <c r="J143" i="48"/>
  <c r="J172" i="51"/>
  <c r="J228" i="49"/>
  <c r="J228" i="44"/>
  <c r="J257" i="53"/>
  <c r="J231" i="45"/>
  <c r="J257" i="47"/>
  <c r="J231" i="51"/>
  <c r="J259" i="46"/>
  <c r="J159" i="51"/>
  <c r="J170" i="48"/>
  <c r="J143" i="50"/>
  <c r="J171" i="50"/>
  <c r="J157" i="45"/>
  <c r="I127" i="38"/>
  <c r="I216" i="38"/>
  <c r="J125" i="44"/>
  <c r="I96" i="45"/>
  <c r="J84" i="46"/>
  <c r="J258" i="46"/>
  <c r="J229" i="50"/>
  <c r="J142" i="38"/>
  <c r="J171" i="45"/>
  <c r="J244" i="54"/>
  <c r="J228" i="47"/>
  <c r="J141" i="50"/>
  <c r="J231" i="38"/>
  <c r="J171" i="52"/>
  <c r="J143" i="38"/>
  <c r="J159" i="48"/>
  <c r="I252" i="38"/>
  <c r="I226" i="38"/>
  <c r="J70" i="49"/>
  <c r="J244" i="49"/>
  <c r="J72" i="46"/>
  <c r="J246" i="46"/>
  <c r="J246" i="50"/>
  <c r="J144" i="50"/>
  <c r="J231" i="50"/>
  <c r="J229" i="52"/>
  <c r="J142" i="52"/>
  <c r="J258" i="38"/>
  <c r="J171" i="38"/>
  <c r="J157" i="52"/>
  <c r="J244" i="52"/>
  <c r="J246" i="45"/>
  <c r="J159" i="45"/>
  <c r="J171" i="44"/>
  <c r="J258" i="44"/>
  <c r="I216" i="44"/>
  <c r="M22" i="46"/>
  <c r="K121" i="12"/>
  <c r="J246" i="47"/>
  <c r="J147" i="38"/>
  <c r="I163" i="38"/>
  <c r="J105" i="38"/>
  <c r="J56" i="46"/>
  <c r="J143" i="46"/>
  <c r="R241" i="12"/>
  <c r="AX241" i="12"/>
  <c r="C241" i="56"/>
  <c r="B241" i="12"/>
  <c r="R259" i="12"/>
  <c r="AH259" i="12"/>
  <c r="C259" i="58"/>
  <c r="B265" i="12"/>
  <c r="R265" i="12"/>
  <c r="B265" i="57"/>
  <c r="B269" i="12"/>
  <c r="R269" i="12"/>
  <c r="X269" i="12"/>
  <c r="AN269" i="12"/>
  <c r="I269" i="58"/>
  <c r="R275" i="12"/>
  <c r="T275" i="12"/>
  <c r="D275" i="57"/>
  <c r="B275" i="12"/>
  <c r="J72" i="38"/>
  <c r="J55" i="46"/>
  <c r="J142" i="46"/>
  <c r="I207" i="38"/>
  <c r="B234" i="12"/>
  <c r="B240" i="12"/>
  <c r="R240" i="12"/>
  <c r="AX240" i="12"/>
  <c r="C240" i="56"/>
  <c r="R248" i="12"/>
  <c r="AX248" i="12"/>
  <c r="C248" i="56"/>
  <c r="B248" i="12"/>
  <c r="B258" i="12"/>
  <c r="R258" i="12"/>
  <c r="BB258" i="12"/>
  <c r="G258" i="56"/>
  <c r="B262" i="12"/>
  <c r="R262" i="12"/>
  <c r="Z262" i="12"/>
  <c r="AP262" i="12"/>
  <c r="K262" i="58"/>
  <c r="B268" i="12"/>
  <c r="R268" i="12"/>
  <c r="AF268" i="12"/>
  <c r="P268" i="57"/>
  <c r="B274" i="12"/>
  <c r="R274" i="12"/>
  <c r="AF274" i="12"/>
  <c r="P274" i="57"/>
  <c r="R237" i="12"/>
  <c r="W237" i="12"/>
  <c r="AM237" i="12"/>
  <c r="H237" i="58"/>
  <c r="R251" i="12"/>
  <c r="R261" i="12"/>
  <c r="AF261" i="12"/>
  <c r="P261" i="57"/>
  <c r="B261" i="12"/>
  <c r="B267" i="12"/>
  <c r="R267" i="12"/>
  <c r="V267" i="12"/>
  <c r="AL267" i="12"/>
  <c r="G267" i="58"/>
  <c r="R273" i="12"/>
  <c r="AP170" i="12"/>
  <c r="K170" i="58"/>
  <c r="B273" i="12"/>
  <c r="J57" i="49"/>
  <c r="J144" i="49"/>
  <c r="J83" i="44"/>
  <c r="J257" i="44"/>
  <c r="B236" i="12"/>
  <c r="R236" i="12"/>
  <c r="AH236" i="12"/>
  <c r="C236" i="58"/>
  <c r="R242" i="12"/>
  <c r="B242" i="57"/>
  <c r="B242" i="12"/>
  <c r="B250" i="12"/>
  <c r="R250" i="12"/>
  <c r="AX250" i="12"/>
  <c r="C250" i="56"/>
  <c r="B260" i="12"/>
  <c r="R260" i="12"/>
  <c r="AH260" i="12"/>
  <c r="C260" i="58"/>
  <c r="B266" i="12"/>
  <c r="R266" i="12"/>
  <c r="AH266" i="12"/>
  <c r="C266" i="58"/>
  <c r="R272" i="12"/>
  <c r="BB272" i="12"/>
  <c r="G272" i="56"/>
  <c r="B272" i="12"/>
  <c r="R276" i="12"/>
  <c r="AL173" i="12"/>
  <c r="G173" i="58"/>
  <c r="B276" i="12"/>
  <c r="AU256" i="12"/>
  <c r="P256" i="58"/>
  <c r="AU252" i="12"/>
  <c r="P252" i="58"/>
  <c r="AU196" i="12"/>
  <c r="P196" i="58"/>
  <c r="R228" i="12"/>
  <c r="AE218" i="12"/>
  <c r="O218" i="57"/>
  <c r="AE65" i="12"/>
  <c r="O65" i="57"/>
  <c r="AE196" i="12"/>
  <c r="O196" i="57"/>
  <c r="AI70" i="12"/>
  <c r="D70" i="58"/>
  <c r="C179" i="57"/>
  <c r="AE256" i="12"/>
  <c r="O256" i="57"/>
  <c r="M32" i="54"/>
  <c r="N131" i="12"/>
  <c r="N15" i="51"/>
  <c r="N102" i="51"/>
  <c r="N189" i="51"/>
  <c r="N35" i="52"/>
  <c r="N122" i="52"/>
  <c r="N209" i="52"/>
  <c r="M65" i="52"/>
  <c r="M152" i="52"/>
  <c r="M239" i="52"/>
  <c r="N65" i="52"/>
  <c r="N152" i="52"/>
  <c r="N239" i="52"/>
  <c r="N34" i="52"/>
  <c r="N121" i="52"/>
  <c r="N208" i="52"/>
  <c r="M18" i="49"/>
  <c r="M105" i="49"/>
  <c r="M192" i="49"/>
  <c r="M12" i="54"/>
  <c r="M99" i="54"/>
  <c r="M186" i="54"/>
  <c r="N32" i="54"/>
  <c r="N119" i="54"/>
  <c r="N206" i="54"/>
  <c r="M18" i="51"/>
  <c r="M105" i="51"/>
  <c r="M192" i="51"/>
  <c r="M38" i="49"/>
  <c r="H137" i="12"/>
  <c r="N64" i="44"/>
  <c r="N151" i="44"/>
  <c r="N238" i="44"/>
  <c r="J141" i="48"/>
  <c r="J228" i="48"/>
  <c r="N18" i="49"/>
  <c r="N105" i="49"/>
  <c r="N192" i="49"/>
  <c r="M13" i="54"/>
  <c r="M100" i="54"/>
  <c r="M187" i="54"/>
  <c r="M9" i="51"/>
  <c r="J108" i="12"/>
  <c r="M15" i="49"/>
  <c r="H114" i="12"/>
  <c r="N9" i="51"/>
  <c r="N96" i="51"/>
  <c r="N183" i="51"/>
  <c r="N15" i="54"/>
  <c r="N102" i="54"/>
  <c r="N189" i="54"/>
  <c r="M16" i="52"/>
  <c r="L115" i="12"/>
  <c r="M68" i="47"/>
  <c r="F161" i="12"/>
  <c r="N32" i="44"/>
  <c r="N119" i="44"/>
  <c r="N206" i="44"/>
  <c r="J53" i="44"/>
  <c r="J53" i="52"/>
  <c r="J227" i="52"/>
  <c r="J53" i="54"/>
  <c r="J140" i="54"/>
  <c r="J53" i="46"/>
  <c r="J140" i="46"/>
  <c r="J53" i="51"/>
  <c r="J227" i="51"/>
  <c r="J53" i="49"/>
  <c r="J140" i="49"/>
  <c r="B169" i="12"/>
  <c r="J53" i="48"/>
  <c r="J227" i="48"/>
  <c r="J53" i="47"/>
  <c r="J140" i="47"/>
  <c r="J53" i="45"/>
  <c r="J140" i="45"/>
  <c r="J53" i="53"/>
  <c r="J227" i="53"/>
  <c r="J53" i="50"/>
  <c r="J227" i="50"/>
  <c r="J53" i="38"/>
  <c r="J140" i="38"/>
  <c r="B197" i="12"/>
  <c r="B71" i="12"/>
  <c r="R71" i="12"/>
  <c r="B71" i="57"/>
  <c r="R197" i="12"/>
  <c r="AH197" i="12"/>
  <c r="C197" i="58"/>
  <c r="N9" i="38"/>
  <c r="N96" i="38"/>
  <c r="N183" i="38"/>
  <c r="M9" i="38"/>
  <c r="M96" i="38"/>
  <c r="M183" i="38"/>
  <c r="I250" i="48"/>
  <c r="I250" i="50"/>
  <c r="N61" i="44"/>
  <c r="N148" i="44"/>
  <c r="N235" i="44"/>
  <c r="K36" i="54"/>
  <c r="N31" i="12"/>
  <c r="K42" i="54"/>
  <c r="N37" i="12"/>
  <c r="I98" i="45"/>
  <c r="I184" i="50"/>
  <c r="K29" i="54"/>
  <c r="N24" i="12"/>
  <c r="L22" i="54"/>
  <c r="AD121" i="12"/>
  <c r="K60" i="54"/>
  <c r="N49" i="12"/>
  <c r="M8" i="54"/>
  <c r="M95" i="54"/>
  <c r="M182" i="54"/>
  <c r="M8" i="38"/>
  <c r="C107" i="12"/>
  <c r="AI3" i="12"/>
  <c r="D3" i="58"/>
  <c r="J95" i="52"/>
  <c r="J182" i="48"/>
  <c r="N10" i="44"/>
  <c r="N97" i="44"/>
  <c r="N184" i="44"/>
  <c r="N38" i="49"/>
  <c r="N125" i="49"/>
  <c r="N212" i="49"/>
  <c r="N42" i="47"/>
  <c r="N129" i="47"/>
  <c r="N216" i="47"/>
  <c r="N8" i="38"/>
  <c r="N95" i="38"/>
  <c r="N182" i="38"/>
  <c r="N38" i="54"/>
  <c r="N125" i="54"/>
  <c r="N212" i="54"/>
  <c r="N14" i="44"/>
  <c r="N101" i="44"/>
  <c r="N188" i="44"/>
  <c r="N14" i="49"/>
  <c r="N101" i="49"/>
  <c r="N188" i="49"/>
  <c r="N34" i="49"/>
  <c r="N121" i="49"/>
  <c r="N208" i="49"/>
  <c r="N49" i="49"/>
  <c r="N136" i="49"/>
  <c r="N223" i="49"/>
  <c r="N22" i="51"/>
  <c r="N109" i="51"/>
  <c r="N196" i="51"/>
  <c r="N43" i="51"/>
  <c r="N130" i="51"/>
  <c r="N217" i="51"/>
  <c r="N48" i="51"/>
  <c r="N135" i="51"/>
  <c r="N222" i="51"/>
  <c r="N22" i="52"/>
  <c r="N109" i="52"/>
  <c r="N196" i="52"/>
  <c r="N49" i="52"/>
  <c r="N136" i="52"/>
  <c r="N223" i="52"/>
  <c r="N9" i="53"/>
  <c r="N96" i="53"/>
  <c r="N183" i="53"/>
  <c r="N10" i="53"/>
  <c r="N97" i="53"/>
  <c r="N184" i="53"/>
  <c r="N41" i="53"/>
  <c r="N128" i="53"/>
  <c r="N215" i="53"/>
  <c r="N28" i="49"/>
  <c r="N115" i="49"/>
  <c r="N202" i="49"/>
  <c r="N8" i="52"/>
  <c r="N95" i="52"/>
  <c r="N182" i="52"/>
  <c r="N30" i="52"/>
  <c r="N117" i="52"/>
  <c r="N204" i="52"/>
  <c r="N13" i="53"/>
  <c r="N100" i="53"/>
  <c r="N187" i="53"/>
  <c r="N42" i="53"/>
  <c r="N129" i="53"/>
  <c r="N216" i="53"/>
  <c r="N49" i="53"/>
  <c r="N136" i="53"/>
  <c r="N223" i="53"/>
  <c r="N22" i="54"/>
  <c r="N109" i="54"/>
  <c r="N196" i="54"/>
  <c r="N37" i="54"/>
  <c r="N124" i="54"/>
  <c r="N211" i="54"/>
  <c r="N49" i="54"/>
  <c r="N136" i="54"/>
  <c r="N223" i="54"/>
  <c r="N13" i="44"/>
  <c r="N100" i="44"/>
  <c r="N187" i="44"/>
  <c r="N34" i="44"/>
  <c r="N121" i="44"/>
  <c r="N208" i="44"/>
  <c r="N14" i="47"/>
  <c r="N101" i="47"/>
  <c r="N188" i="47"/>
  <c r="N41" i="49"/>
  <c r="N128" i="49"/>
  <c r="N215" i="49"/>
  <c r="N41" i="51"/>
  <c r="N128" i="51"/>
  <c r="N215" i="51"/>
  <c r="N52" i="52"/>
  <c r="N139" i="52"/>
  <c r="N226" i="52"/>
  <c r="N14" i="53"/>
  <c r="N101" i="53"/>
  <c r="N188" i="53"/>
  <c r="N22" i="53"/>
  <c r="N109" i="53"/>
  <c r="N196" i="53"/>
  <c r="N29" i="53"/>
  <c r="N116" i="53"/>
  <c r="N203" i="53"/>
  <c r="N8" i="54"/>
  <c r="N95" i="54"/>
  <c r="N182" i="54"/>
  <c r="N52" i="47"/>
  <c r="N139" i="47"/>
  <c r="N226" i="47"/>
  <c r="N8" i="49"/>
  <c r="N95" i="49"/>
  <c r="N182" i="49"/>
  <c r="N34" i="51"/>
  <c r="N121" i="51"/>
  <c r="N208" i="51"/>
  <c r="N12" i="52"/>
  <c r="N99" i="52"/>
  <c r="N186" i="52"/>
  <c r="N14" i="52"/>
  <c r="N101" i="52"/>
  <c r="N188" i="52"/>
  <c r="N29" i="52"/>
  <c r="N116" i="52"/>
  <c r="N203" i="52"/>
  <c r="N42" i="52"/>
  <c r="N129" i="52"/>
  <c r="N216" i="52"/>
  <c r="N37" i="53"/>
  <c r="N124" i="53"/>
  <c r="N211" i="53"/>
  <c r="N41" i="54"/>
  <c r="N128" i="54"/>
  <c r="N215" i="54"/>
  <c r="N52" i="54"/>
  <c r="N139" i="54"/>
  <c r="N226" i="54"/>
  <c r="X268" i="12"/>
  <c r="H268" i="57"/>
  <c r="AH78" i="12"/>
  <c r="C78" i="58"/>
  <c r="AH81" i="12"/>
  <c r="C81" i="58"/>
  <c r="AH38" i="12"/>
  <c r="C38" i="58"/>
  <c r="AH32" i="12"/>
  <c r="C32" i="58"/>
  <c r="AH57" i="12"/>
  <c r="C57" i="58"/>
  <c r="AH51" i="12"/>
  <c r="C51" i="58"/>
  <c r="AH30" i="12"/>
  <c r="C30" i="58"/>
  <c r="AH24" i="12"/>
  <c r="C24" i="58"/>
  <c r="AH8" i="12"/>
  <c r="C8" i="58"/>
  <c r="AH72" i="12"/>
  <c r="C72" i="58"/>
  <c r="AH91" i="12"/>
  <c r="C91" i="58"/>
  <c r="AH83" i="12"/>
  <c r="C83" i="58"/>
  <c r="AH53" i="12"/>
  <c r="C53" i="58"/>
  <c r="AH44" i="12"/>
  <c r="C44" i="58"/>
  <c r="AH36" i="12"/>
  <c r="C36" i="58"/>
  <c r="AH28" i="12"/>
  <c r="C28" i="58"/>
  <c r="AH20" i="12"/>
  <c r="C20" i="58"/>
  <c r="AH12" i="12"/>
  <c r="C12" i="58"/>
  <c r="AH4" i="12"/>
  <c r="C4" i="58"/>
  <c r="AH74" i="12"/>
  <c r="C74" i="58"/>
  <c r="AH87" i="12"/>
  <c r="C87" i="58"/>
  <c r="AH82" i="12"/>
  <c r="C82" i="58"/>
  <c r="AH84" i="12"/>
  <c r="C84" i="58"/>
  <c r="AH86" i="12"/>
  <c r="C86" i="58"/>
  <c r="AH88" i="12"/>
  <c r="C88" i="58"/>
  <c r="AH219" i="12"/>
  <c r="C219" i="58"/>
  <c r="AX52" i="12"/>
  <c r="C52" i="56"/>
  <c r="AX56" i="12"/>
  <c r="C56" i="56"/>
  <c r="AX73" i="12"/>
  <c r="C73" i="56"/>
  <c r="AH58" i="12"/>
  <c r="C58" i="58"/>
  <c r="AH54" i="12"/>
  <c r="C54" i="58"/>
  <c r="AH50" i="12"/>
  <c r="C50" i="58"/>
  <c r="AH47" i="12"/>
  <c r="C47" i="58"/>
  <c r="AH45" i="12"/>
  <c r="C45" i="58"/>
  <c r="AH43" i="12"/>
  <c r="C43" i="58"/>
  <c r="AH41" i="12"/>
  <c r="C41" i="58"/>
  <c r="AH39" i="12"/>
  <c r="C39" i="58"/>
  <c r="AH37" i="12"/>
  <c r="C37" i="58"/>
  <c r="AH35" i="12"/>
  <c r="C35" i="58"/>
  <c r="AH33" i="12"/>
  <c r="C33" i="58"/>
  <c r="AH31" i="12"/>
  <c r="C31" i="58"/>
  <c r="AH29" i="12"/>
  <c r="C29" i="58"/>
  <c r="AH27" i="12"/>
  <c r="C27" i="58"/>
  <c r="AH25" i="12"/>
  <c r="C25" i="58"/>
  <c r="AH23" i="12"/>
  <c r="C23" i="58"/>
  <c r="AH21" i="12"/>
  <c r="C21" i="58"/>
  <c r="AH19" i="12"/>
  <c r="C19" i="58"/>
  <c r="AH17" i="12"/>
  <c r="C17" i="58"/>
  <c r="AH15" i="12"/>
  <c r="C15" i="58"/>
  <c r="AH13" i="12"/>
  <c r="C13" i="58"/>
  <c r="AH11" i="12"/>
  <c r="C11" i="58"/>
  <c r="AH9" i="12"/>
  <c r="C9" i="58"/>
  <c r="AH7" i="12"/>
  <c r="C7" i="58"/>
  <c r="AH5" i="12"/>
  <c r="C5" i="58"/>
  <c r="AH3" i="12"/>
  <c r="C3" i="58"/>
  <c r="AX75" i="12"/>
  <c r="C75" i="56"/>
  <c r="AH92" i="12"/>
  <c r="C92" i="58"/>
  <c r="AH79" i="12"/>
  <c r="C79" i="58"/>
  <c r="D179" i="57"/>
  <c r="E179" i="57"/>
  <c r="BL84" i="12"/>
  <c r="Q84" i="56"/>
  <c r="BL88" i="12"/>
  <c r="Q88" i="56"/>
  <c r="BM81" i="12"/>
  <c r="R81" i="56"/>
  <c r="BM85" i="12"/>
  <c r="R85" i="56"/>
  <c r="BM89" i="12"/>
  <c r="BL3" i="12"/>
  <c r="Q3" i="56"/>
  <c r="BL7" i="12"/>
  <c r="Q7" i="56"/>
  <c r="BL15" i="12"/>
  <c r="Q15" i="56"/>
  <c r="BL19" i="12"/>
  <c r="Q19" i="56"/>
  <c r="BL23" i="12"/>
  <c r="Q23" i="56"/>
  <c r="BL27" i="12"/>
  <c r="Q27" i="56"/>
  <c r="BL31" i="12"/>
  <c r="Q31" i="56"/>
  <c r="BL35" i="12"/>
  <c r="Q35" i="56"/>
  <c r="BL47" i="12"/>
  <c r="Q47" i="56"/>
  <c r="R7" i="56"/>
  <c r="R19" i="56"/>
  <c r="R27" i="56"/>
  <c r="R35" i="56"/>
  <c r="BL81" i="12"/>
  <c r="Q81" i="56"/>
  <c r="BL83" i="12"/>
  <c r="BL85" i="12"/>
  <c r="Q85" i="56"/>
  <c r="BL87" i="12"/>
  <c r="Q87" i="56"/>
  <c r="BL89" i="12"/>
  <c r="BM82" i="12"/>
  <c r="R82" i="56"/>
  <c r="BM84" i="12"/>
  <c r="R84" i="56"/>
  <c r="BM86" i="12"/>
  <c r="R86" i="56"/>
  <c r="BM88" i="12"/>
  <c r="R88" i="56"/>
  <c r="BC83" i="12"/>
  <c r="H83" i="56"/>
  <c r="BC87" i="12"/>
  <c r="H87" i="56"/>
  <c r="BD83" i="12"/>
  <c r="I83" i="56"/>
  <c r="BD87" i="12"/>
  <c r="I87" i="56"/>
  <c r="BL11" i="12"/>
  <c r="Q11" i="56"/>
  <c r="BL51" i="12"/>
  <c r="Q51" i="56"/>
  <c r="BL55" i="12"/>
  <c r="Q55" i="56"/>
  <c r="BL59" i="12"/>
  <c r="BL49" i="12"/>
  <c r="Q49" i="56"/>
  <c r="BL53" i="12"/>
  <c r="Q53" i="56"/>
  <c r="BL57" i="12"/>
  <c r="Q57" i="56"/>
  <c r="BL52" i="12"/>
  <c r="Q52" i="56"/>
  <c r="BL56" i="12"/>
  <c r="Q56" i="56"/>
  <c r="BL14" i="12"/>
  <c r="Q14" i="56"/>
  <c r="BL18" i="12"/>
  <c r="Q18" i="56"/>
  <c r="BL30" i="12"/>
  <c r="Q30" i="56"/>
  <c r="BL34" i="12"/>
  <c r="Q34" i="56"/>
  <c r="BL38" i="12"/>
  <c r="Q38" i="56"/>
  <c r="AX77" i="12"/>
  <c r="C77" i="56"/>
  <c r="J244" i="51"/>
  <c r="J157" i="53"/>
  <c r="J244" i="44"/>
  <c r="I153" i="44"/>
  <c r="I98" i="46"/>
  <c r="C50" i="56"/>
  <c r="J244" i="47"/>
  <c r="F179" i="57"/>
  <c r="BC274" i="12"/>
  <c r="H274" i="56"/>
  <c r="BG268" i="12"/>
  <c r="L268" i="56"/>
  <c r="S196" i="12"/>
  <c r="C196" i="57"/>
  <c r="J246" i="52"/>
  <c r="J259" i="54"/>
  <c r="J257" i="54"/>
  <c r="J228" i="38"/>
  <c r="J257" i="46"/>
  <c r="AI65" i="12"/>
  <c r="D65" i="58"/>
  <c r="J141" i="54"/>
  <c r="AX209" i="12"/>
  <c r="C209" i="56"/>
  <c r="B219" i="57"/>
  <c r="AH85" i="12"/>
  <c r="C85" i="58"/>
  <c r="AX55" i="12"/>
  <c r="C55" i="56"/>
  <c r="BD85" i="12"/>
  <c r="BE85" i="12"/>
  <c r="BC81" i="12"/>
  <c r="BD81" i="12"/>
  <c r="I81" i="56"/>
  <c r="BE81" i="12"/>
  <c r="J81" i="56"/>
  <c r="BJ84" i="12"/>
  <c r="O84" i="56"/>
  <c r="BJ88" i="12"/>
  <c r="O88" i="56"/>
  <c r="BJ64" i="12"/>
  <c r="O64" i="56"/>
  <c r="BC82" i="12"/>
  <c r="BE82" i="12"/>
  <c r="J82" i="56"/>
  <c r="BD82" i="12"/>
  <c r="BJ82" i="12"/>
  <c r="BL36" i="12"/>
  <c r="Q36" i="56"/>
  <c r="BL44" i="12"/>
  <c r="Q44" i="56"/>
  <c r="BM64" i="12"/>
  <c r="R64" i="56"/>
  <c r="G179" i="57"/>
  <c r="H179" i="57"/>
  <c r="I179" i="57"/>
  <c r="J179" i="57"/>
  <c r="K179" i="57"/>
  <c r="L179" i="57"/>
  <c r="M179" i="57"/>
  <c r="N179" i="57"/>
  <c r="AU218" i="12"/>
  <c r="P218" i="58"/>
  <c r="N15" i="38"/>
  <c r="N102" i="38"/>
  <c r="N189" i="38"/>
  <c r="M37" i="38"/>
  <c r="C136" i="12"/>
  <c r="AI32" i="12"/>
  <c r="D32" i="58"/>
  <c r="N36" i="51"/>
  <c r="N123" i="51"/>
  <c r="N210" i="51"/>
  <c r="N35" i="51"/>
  <c r="N122" i="51"/>
  <c r="N209" i="51"/>
  <c r="M35" i="51"/>
  <c r="J134" i="12"/>
  <c r="M36" i="51"/>
  <c r="M123" i="51"/>
  <c r="M210" i="51"/>
  <c r="M78" i="51"/>
  <c r="M165" i="51"/>
  <c r="M252" i="51"/>
  <c r="M15" i="51"/>
  <c r="J114" i="12"/>
  <c r="M38" i="51"/>
  <c r="M125" i="51"/>
  <c r="M212" i="51"/>
  <c r="M80" i="51"/>
  <c r="M167" i="51"/>
  <c r="M254" i="51"/>
  <c r="M81" i="51"/>
  <c r="M168" i="51"/>
  <c r="M255" i="51"/>
  <c r="K181" i="49"/>
  <c r="N7" i="49"/>
  <c r="N94" i="49"/>
  <c r="N181" i="49"/>
  <c r="M7" i="49"/>
  <c r="H165" i="12"/>
  <c r="M7" i="48"/>
  <c r="M181" i="48"/>
  <c r="N35" i="54"/>
  <c r="N122" i="54"/>
  <c r="N209" i="54"/>
  <c r="N81" i="53"/>
  <c r="N168" i="53"/>
  <c r="N255" i="53"/>
  <c r="M17" i="46"/>
  <c r="M104" i="46"/>
  <c r="M191" i="46"/>
  <c r="N80" i="46"/>
  <c r="N167" i="46"/>
  <c r="N254" i="46"/>
  <c r="N15" i="46"/>
  <c r="N102" i="46"/>
  <c r="N189" i="46"/>
  <c r="M15" i="46"/>
  <c r="K114" i="12"/>
  <c r="M80" i="46"/>
  <c r="M167" i="46"/>
  <c r="M254" i="46"/>
  <c r="N17" i="46"/>
  <c r="N104" i="46"/>
  <c r="N191" i="46"/>
  <c r="M38" i="46"/>
  <c r="K137" i="12"/>
  <c r="N9" i="46"/>
  <c r="N96" i="46"/>
  <c r="N183" i="46"/>
  <c r="M8" i="51"/>
  <c r="J107" i="12"/>
  <c r="N8" i="51"/>
  <c r="N95" i="51"/>
  <c r="N182" i="51"/>
  <c r="M27" i="51"/>
  <c r="J126" i="12"/>
  <c r="N38" i="51"/>
  <c r="N125" i="51"/>
  <c r="N212" i="51"/>
  <c r="M7" i="54"/>
  <c r="N165" i="12"/>
  <c r="M36" i="49"/>
  <c r="H135" i="12"/>
  <c r="N16" i="49"/>
  <c r="N103" i="49"/>
  <c r="N190" i="49"/>
  <c r="M16" i="49"/>
  <c r="M103" i="49"/>
  <c r="M190" i="49"/>
  <c r="N30" i="49"/>
  <c r="N117" i="49"/>
  <c r="N204" i="49"/>
  <c r="M30" i="49"/>
  <c r="H129" i="12"/>
  <c r="M12" i="48"/>
  <c r="G111" i="12"/>
  <c r="N32" i="48"/>
  <c r="N119" i="48"/>
  <c r="N206" i="48"/>
  <c r="M15" i="47"/>
  <c r="M102" i="47"/>
  <c r="M189" i="47"/>
  <c r="M81" i="47"/>
  <c r="M168" i="47"/>
  <c r="M255" i="47"/>
  <c r="M80" i="47"/>
  <c r="F185" i="12"/>
  <c r="M24" i="47"/>
  <c r="F123" i="12"/>
  <c r="N78" i="47"/>
  <c r="N165" i="47"/>
  <c r="N252" i="47"/>
  <c r="M9" i="47"/>
  <c r="F108" i="12"/>
  <c r="M33" i="47"/>
  <c r="M120" i="47"/>
  <c r="M207" i="47"/>
  <c r="M38" i="47"/>
  <c r="F137" i="12"/>
  <c r="N9" i="47"/>
  <c r="N96" i="47"/>
  <c r="N183" i="47"/>
  <c r="N38" i="47"/>
  <c r="N125" i="47"/>
  <c r="N212" i="47"/>
  <c r="M81" i="45"/>
  <c r="E186" i="12"/>
  <c r="M31" i="45"/>
  <c r="M118" i="45"/>
  <c r="M205" i="45"/>
  <c r="M37" i="45"/>
  <c r="M124" i="45"/>
  <c r="M211" i="45"/>
  <c r="N37" i="45"/>
  <c r="N124" i="45"/>
  <c r="N211" i="45"/>
  <c r="M16" i="45"/>
  <c r="M103" i="45"/>
  <c r="M190" i="45"/>
  <c r="M80" i="44"/>
  <c r="D185" i="12"/>
  <c r="M26" i="44"/>
  <c r="M113" i="44"/>
  <c r="M200" i="44"/>
  <c r="M32" i="44"/>
  <c r="D131" i="12"/>
  <c r="N26" i="44"/>
  <c r="N113" i="44"/>
  <c r="N200" i="44"/>
  <c r="M15" i="38"/>
  <c r="M102" i="38"/>
  <c r="M189" i="38"/>
  <c r="I241" i="44"/>
  <c r="L164" i="54"/>
  <c r="L251" i="54"/>
  <c r="N13" i="54"/>
  <c r="N100" i="54"/>
  <c r="N187" i="54"/>
  <c r="N63" i="54"/>
  <c r="N150" i="54"/>
  <c r="N237" i="54"/>
  <c r="M26" i="54"/>
  <c r="N125" i="12"/>
  <c r="M35" i="54"/>
  <c r="N134" i="12"/>
  <c r="N16" i="54"/>
  <c r="N103" i="54"/>
  <c r="N190" i="54"/>
  <c r="M67" i="54"/>
  <c r="N160" i="12"/>
  <c r="M34" i="54"/>
  <c r="M121" i="54"/>
  <c r="M208" i="54"/>
  <c r="N34" i="54"/>
  <c r="N121" i="54"/>
  <c r="N208" i="54"/>
  <c r="N81" i="54"/>
  <c r="N168" i="54"/>
  <c r="N255" i="54"/>
  <c r="M16" i="54"/>
  <c r="N115" i="12"/>
  <c r="M15" i="53"/>
  <c r="M114" i="12"/>
  <c r="N35" i="53"/>
  <c r="N122" i="53"/>
  <c r="N209" i="53"/>
  <c r="M35" i="53"/>
  <c r="M134" i="12"/>
  <c r="N15" i="53"/>
  <c r="N102" i="53"/>
  <c r="N189" i="53"/>
  <c r="M12" i="52"/>
  <c r="L111" i="12"/>
  <c r="N15" i="52"/>
  <c r="N102" i="52"/>
  <c r="N189" i="52"/>
  <c r="M26" i="52"/>
  <c r="M113" i="52"/>
  <c r="M200" i="52"/>
  <c r="M15" i="52"/>
  <c r="M102" i="52"/>
  <c r="M189" i="52"/>
  <c r="M13" i="52"/>
  <c r="L112" i="12"/>
  <c r="N38" i="52"/>
  <c r="N125" i="52"/>
  <c r="N212" i="52"/>
  <c r="N16" i="52"/>
  <c r="N103" i="52"/>
  <c r="N190" i="52"/>
  <c r="M38" i="52"/>
  <c r="M125" i="52"/>
  <c r="M212" i="52"/>
  <c r="N26" i="52"/>
  <c r="N113" i="52"/>
  <c r="N200" i="52"/>
  <c r="M35" i="52"/>
  <c r="M122" i="52"/>
  <c r="M209" i="52"/>
  <c r="N78" i="52"/>
  <c r="N165" i="52"/>
  <c r="N252" i="52"/>
  <c r="N13" i="46"/>
  <c r="N100" i="46"/>
  <c r="N187" i="46"/>
  <c r="M9" i="46"/>
  <c r="K108" i="12"/>
  <c r="N38" i="46"/>
  <c r="N125" i="46"/>
  <c r="N212" i="46"/>
  <c r="M23" i="46"/>
  <c r="M110" i="46"/>
  <c r="M197" i="46"/>
  <c r="M13" i="46"/>
  <c r="K112" i="12"/>
  <c r="N23" i="46"/>
  <c r="N110" i="46"/>
  <c r="N197" i="46"/>
  <c r="M29" i="54"/>
  <c r="N128" i="12"/>
  <c r="N61" i="54"/>
  <c r="N148" i="54"/>
  <c r="N235" i="54"/>
  <c r="N29" i="54"/>
  <c r="N116" i="54"/>
  <c r="N203" i="54"/>
  <c r="N61" i="52"/>
  <c r="N148" i="52"/>
  <c r="N235" i="52"/>
  <c r="M61" i="52"/>
  <c r="L154" i="12"/>
  <c r="M78" i="52"/>
  <c r="M165" i="52"/>
  <c r="M252" i="52"/>
  <c r="M61" i="46"/>
  <c r="K154" i="12"/>
  <c r="N61" i="51"/>
  <c r="N148" i="51"/>
  <c r="N235" i="51"/>
  <c r="N4" i="50"/>
  <c r="N91" i="50"/>
  <c r="N178" i="50"/>
  <c r="M61" i="50"/>
  <c r="I154" i="12"/>
  <c r="N17" i="49"/>
  <c r="N104" i="49"/>
  <c r="N191" i="49"/>
  <c r="N61" i="49"/>
  <c r="N148" i="49"/>
  <c r="N235" i="49"/>
  <c r="N26" i="49"/>
  <c r="N113" i="49"/>
  <c r="N200" i="49"/>
  <c r="N61" i="47"/>
  <c r="N148" i="47"/>
  <c r="N235" i="47"/>
  <c r="M61" i="45"/>
  <c r="E154" i="12"/>
  <c r="N37" i="38"/>
  <c r="N124" i="38"/>
  <c r="N211" i="38"/>
  <c r="N61" i="38"/>
  <c r="N148" i="38"/>
  <c r="N235" i="38"/>
  <c r="M61" i="38"/>
  <c r="M148" i="38"/>
  <c r="M235" i="38"/>
  <c r="S65" i="12"/>
  <c r="C65" i="57"/>
  <c r="S252" i="12"/>
  <c r="C252" i="57"/>
  <c r="S218" i="12"/>
  <c r="C218" i="57"/>
  <c r="S256" i="12"/>
  <c r="C256" i="57"/>
  <c r="S70" i="12"/>
  <c r="C70" i="57"/>
  <c r="L92" i="56"/>
  <c r="BB92" i="12"/>
  <c r="BM92" i="12"/>
  <c r="R92" i="56"/>
  <c r="BG91" i="12"/>
  <c r="B90" i="57"/>
  <c r="N10" i="46"/>
  <c r="N97" i="46"/>
  <c r="N184" i="46"/>
  <c r="I128" i="46"/>
  <c r="N41" i="46"/>
  <c r="N128" i="46"/>
  <c r="N215" i="46"/>
  <c r="I221" i="46"/>
  <c r="J151" i="44"/>
  <c r="J238" i="44"/>
  <c r="J166" i="46"/>
  <c r="J253" i="46"/>
  <c r="J109" i="47"/>
  <c r="J196" i="47"/>
  <c r="J239" i="44"/>
  <c r="J152" i="44"/>
  <c r="I102" i="45"/>
  <c r="J225" i="46"/>
  <c r="J138" i="46"/>
  <c r="J183" i="44"/>
  <c r="I220" i="44"/>
  <c r="I139" i="46"/>
  <c r="N52" i="46"/>
  <c r="N139" i="46"/>
  <c r="N226" i="46"/>
  <c r="I95" i="44"/>
  <c r="BP219" i="12"/>
  <c r="B219" i="59"/>
  <c r="AX219" i="12"/>
  <c r="C219" i="56"/>
  <c r="N13" i="48"/>
  <c r="N100" i="48"/>
  <c r="N187" i="48"/>
  <c r="AX16" i="12"/>
  <c r="AH42" i="12"/>
  <c r="C42" i="58"/>
  <c r="L162" i="54"/>
  <c r="L249" i="54"/>
  <c r="AX49" i="12"/>
  <c r="J140" i="53"/>
  <c r="AT170" i="12"/>
  <c r="O170" i="58"/>
  <c r="AQ170" i="12"/>
  <c r="L170" i="58"/>
  <c r="AJ170" i="12"/>
  <c r="E170" i="58"/>
  <c r="BX273" i="12"/>
  <c r="J273" i="59"/>
  <c r="BQ273" i="12"/>
  <c r="C273" i="59"/>
  <c r="BW273" i="12"/>
  <c r="I273" i="59"/>
  <c r="C2" i="59"/>
  <c r="C2" i="57"/>
  <c r="R92" i="12"/>
  <c r="B92" i="57"/>
  <c r="AT173" i="12"/>
  <c r="O173" i="58"/>
  <c r="AM173" i="12"/>
  <c r="H173" i="58"/>
  <c r="AJ173" i="12"/>
  <c r="E173" i="58"/>
  <c r="CA276" i="12"/>
  <c r="M276" i="59"/>
  <c r="CC276" i="12"/>
  <c r="O276" i="59"/>
  <c r="BH276" i="12"/>
  <c r="M276" i="56"/>
  <c r="AS169" i="12"/>
  <c r="N169" i="58"/>
  <c r="AH169" i="12"/>
  <c r="C169" i="58"/>
  <c r="AI169" i="12"/>
  <c r="D169" i="58"/>
  <c r="AN169" i="12"/>
  <c r="I169" i="58"/>
  <c r="AJ169" i="12"/>
  <c r="E169" i="58"/>
  <c r="AO139" i="12"/>
  <c r="J139" i="58"/>
  <c r="AI139" i="12"/>
  <c r="D139" i="58"/>
  <c r="AI158" i="12"/>
  <c r="D158" i="58"/>
  <c r="AO158" i="12"/>
  <c r="J158" i="58"/>
  <c r="AH158" i="12"/>
  <c r="C158" i="58"/>
  <c r="BY261" i="12"/>
  <c r="K261" i="59"/>
  <c r="BR261" i="12"/>
  <c r="D261" i="59"/>
  <c r="BH261" i="12"/>
  <c r="M261" i="56"/>
  <c r="R78" i="12"/>
  <c r="B78" i="57"/>
  <c r="AH163" i="12"/>
  <c r="C163" i="58"/>
  <c r="BP266" i="12"/>
  <c r="B266" i="59"/>
  <c r="AH147" i="12"/>
  <c r="C147" i="58"/>
  <c r="BP250" i="12"/>
  <c r="B250" i="59"/>
  <c r="AV164" i="12"/>
  <c r="Q164" i="58"/>
  <c r="BU267" i="12"/>
  <c r="G267" i="59"/>
  <c r="AT134" i="12"/>
  <c r="O134" i="58"/>
  <c r="AU171" i="12"/>
  <c r="P171" i="58"/>
  <c r="AQ171" i="12"/>
  <c r="L171" i="58"/>
  <c r="AM171" i="12"/>
  <c r="H171" i="58"/>
  <c r="AI171" i="12"/>
  <c r="D171" i="58"/>
  <c r="AV171" i="12"/>
  <c r="Q171" i="58"/>
  <c r="AR171" i="12"/>
  <c r="M171" i="58"/>
  <c r="AN171" i="12"/>
  <c r="I171" i="58"/>
  <c r="AJ171" i="12"/>
  <c r="E171" i="58"/>
  <c r="AS171" i="12"/>
  <c r="N171" i="58"/>
  <c r="AO171" i="12"/>
  <c r="J171" i="58"/>
  <c r="AK171" i="12"/>
  <c r="F171" i="58"/>
  <c r="AT171" i="12"/>
  <c r="O171" i="58"/>
  <c r="AP171" i="12"/>
  <c r="K171" i="58"/>
  <c r="AL171" i="12"/>
  <c r="G171" i="58"/>
  <c r="AH171" i="12"/>
  <c r="C171" i="58"/>
  <c r="CD274" i="12"/>
  <c r="P274" i="59"/>
  <c r="BZ274" i="12"/>
  <c r="L274" i="59"/>
  <c r="BV274" i="12"/>
  <c r="H274" i="59"/>
  <c r="BR274" i="12"/>
  <c r="D274" i="59"/>
  <c r="CA274" i="12"/>
  <c r="M274" i="59"/>
  <c r="BW274" i="12"/>
  <c r="I274" i="59"/>
  <c r="BS274" i="12"/>
  <c r="E274" i="59"/>
  <c r="CB274" i="12"/>
  <c r="N274" i="59"/>
  <c r="BX274" i="12"/>
  <c r="J274" i="59"/>
  <c r="BT274" i="12"/>
  <c r="F274" i="59"/>
  <c r="CC274" i="12"/>
  <c r="O274" i="59"/>
  <c r="BY274" i="12"/>
  <c r="K274" i="59"/>
  <c r="BU274" i="12"/>
  <c r="G274" i="59"/>
  <c r="BQ274" i="12"/>
  <c r="C274" i="59"/>
  <c r="BP274" i="12"/>
  <c r="B274" i="59"/>
  <c r="BH274" i="12"/>
  <c r="M274" i="56"/>
  <c r="AJ165" i="12"/>
  <c r="E165" i="58"/>
  <c r="BW268" i="12"/>
  <c r="I268" i="59"/>
  <c r="AV159" i="12"/>
  <c r="Q159" i="58"/>
  <c r="AR159" i="12"/>
  <c r="M159" i="58"/>
  <c r="AN159" i="12"/>
  <c r="I159" i="58"/>
  <c r="AJ159" i="12"/>
  <c r="E159" i="58"/>
  <c r="AS159" i="12"/>
  <c r="N159" i="58"/>
  <c r="AO159" i="12"/>
  <c r="J159" i="58"/>
  <c r="AK159" i="12"/>
  <c r="F159" i="58"/>
  <c r="AT159" i="12"/>
  <c r="O159" i="58"/>
  <c r="AP159" i="12"/>
  <c r="K159" i="58"/>
  <c r="AL159" i="12"/>
  <c r="G159" i="58"/>
  <c r="AH159" i="12"/>
  <c r="C159" i="58"/>
  <c r="AU159" i="12"/>
  <c r="P159" i="58"/>
  <c r="AQ159" i="12"/>
  <c r="L159" i="58"/>
  <c r="AM159" i="12"/>
  <c r="H159" i="58"/>
  <c r="AI159" i="12"/>
  <c r="D159" i="58"/>
  <c r="CD262" i="12"/>
  <c r="P262" i="59"/>
  <c r="BZ262" i="12"/>
  <c r="L262" i="59"/>
  <c r="BV262" i="12"/>
  <c r="H262" i="59"/>
  <c r="BR262" i="12"/>
  <c r="D262" i="59"/>
  <c r="CA262" i="12"/>
  <c r="M262" i="59"/>
  <c r="BW262" i="12"/>
  <c r="I262" i="59"/>
  <c r="BS262" i="12"/>
  <c r="E262" i="59"/>
  <c r="CB262" i="12"/>
  <c r="N262" i="59"/>
  <c r="BX262" i="12"/>
  <c r="J262" i="59"/>
  <c r="BT262" i="12"/>
  <c r="F262" i="59"/>
  <c r="CC262" i="12"/>
  <c r="O262" i="59"/>
  <c r="BY262" i="12"/>
  <c r="K262" i="59"/>
  <c r="BU262" i="12"/>
  <c r="G262" i="59"/>
  <c r="BQ262" i="12"/>
  <c r="C262" i="59"/>
  <c r="BP262" i="12"/>
  <c r="B262" i="59"/>
  <c r="BH262" i="12"/>
  <c r="M262" i="56"/>
  <c r="AI166" i="12"/>
  <c r="D166" i="58"/>
  <c r="AS166" i="12"/>
  <c r="N166" i="58"/>
  <c r="AH166" i="12"/>
  <c r="C166" i="58"/>
  <c r="CA269" i="12"/>
  <c r="M269" i="59"/>
  <c r="BT269" i="12"/>
  <c r="F269" i="59"/>
  <c r="BH269" i="12"/>
  <c r="M269" i="56"/>
  <c r="AH162" i="12"/>
  <c r="C162" i="58"/>
  <c r="J125" i="38"/>
  <c r="AX272" i="12"/>
  <c r="C272" i="56"/>
  <c r="AI133" i="12"/>
  <c r="D133" i="58"/>
  <c r="AN133" i="12"/>
  <c r="I133" i="58"/>
  <c r="AJ133" i="12"/>
  <c r="E133" i="58"/>
  <c r="AK133" i="12"/>
  <c r="F133" i="58"/>
  <c r="AT133" i="12"/>
  <c r="O133" i="58"/>
  <c r="AL133" i="12"/>
  <c r="G133" i="58"/>
  <c r="BP236" i="12"/>
  <c r="B236" i="59"/>
  <c r="AR172" i="12"/>
  <c r="M172" i="58"/>
  <c r="AN172" i="12"/>
  <c r="I172" i="58"/>
  <c r="AO172" i="12"/>
  <c r="J172" i="58"/>
  <c r="AL172" i="12"/>
  <c r="G172" i="58"/>
  <c r="AH172" i="12"/>
  <c r="C172" i="58"/>
  <c r="AM172" i="12"/>
  <c r="H172" i="58"/>
  <c r="BT275" i="12"/>
  <c r="F275" i="59"/>
  <c r="CC275" i="12"/>
  <c r="O275" i="59"/>
  <c r="BQ275" i="12"/>
  <c r="C275" i="59"/>
  <c r="BR275" i="12"/>
  <c r="D275" i="59"/>
  <c r="CA275" i="12"/>
  <c r="M275" i="59"/>
  <c r="BP275" i="12"/>
  <c r="B275" i="59"/>
  <c r="R75" i="12"/>
  <c r="B75" i="57"/>
  <c r="R91" i="12"/>
  <c r="B91" i="57"/>
  <c r="J193" i="38"/>
  <c r="J221" i="38"/>
  <c r="J134" i="38"/>
  <c r="AA262" i="12"/>
  <c r="K262" i="57"/>
  <c r="AB262" i="12"/>
  <c r="AR262" i="12"/>
  <c r="M262" i="58"/>
  <c r="AA274" i="12"/>
  <c r="AQ274" i="12"/>
  <c r="L274" i="58"/>
  <c r="X262" i="12"/>
  <c r="H262" i="57"/>
  <c r="R74" i="12"/>
  <c r="B74" i="57"/>
  <c r="R72" i="12"/>
  <c r="B72" i="57"/>
  <c r="J155" i="38"/>
  <c r="I138" i="38"/>
  <c r="J165" i="38"/>
  <c r="I139" i="44"/>
  <c r="I253" i="38"/>
  <c r="I111" i="44"/>
  <c r="I156" i="38"/>
  <c r="J167" i="38"/>
  <c r="J131" i="44"/>
  <c r="J113" i="44"/>
  <c r="J110" i="44"/>
  <c r="J102" i="44"/>
  <c r="I250" i="45"/>
  <c r="J225" i="45"/>
  <c r="J166" i="45"/>
  <c r="J118" i="45"/>
  <c r="J106" i="45"/>
  <c r="J96" i="45"/>
  <c r="I121" i="45"/>
  <c r="I130" i="45"/>
  <c r="I153" i="46"/>
  <c r="I185" i="46"/>
  <c r="J166" i="47"/>
  <c r="I218" i="48"/>
  <c r="I214" i="48"/>
  <c r="I206" i="48"/>
  <c r="I186" i="48"/>
  <c r="J184" i="44"/>
  <c r="J185" i="44"/>
  <c r="J185" i="45"/>
  <c r="L94" i="38"/>
  <c r="BI59" i="12"/>
  <c r="BH59" i="12"/>
  <c r="BI85" i="12"/>
  <c r="N85" i="56"/>
  <c r="BH85" i="12"/>
  <c r="BI87" i="12"/>
  <c r="N87" i="56"/>
  <c r="BI272" i="12"/>
  <c r="N272" i="56"/>
  <c r="BH87" i="12"/>
  <c r="M87" i="56"/>
  <c r="BQ2" i="12"/>
  <c r="AI2" i="12"/>
  <c r="AI252" i="12"/>
  <c r="D252" i="58"/>
  <c r="BI58" i="12"/>
  <c r="N58" i="56"/>
  <c r="BH58" i="12"/>
  <c r="M58" i="56"/>
  <c r="BH82" i="12"/>
  <c r="BH259" i="12"/>
  <c r="M259" i="56"/>
  <c r="BI82" i="12"/>
  <c r="N82" i="56"/>
  <c r="BI84" i="12"/>
  <c r="N84" i="56"/>
  <c r="BH84" i="12"/>
  <c r="R5" i="12"/>
  <c r="B5" i="57"/>
  <c r="R9" i="12"/>
  <c r="B9" i="57"/>
  <c r="R13" i="12"/>
  <c r="B13" i="57"/>
  <c r="R17" i="12"/>
  <c r="B17" i="57"/>
  <c r="R21" i="12"/>
  <c r="B21" i="57"/>
  <c r="R25" i="12"/>
  <c r="B25" i="57"/>
  <c r="R29" i="12"/>
  <c r="B29" i="57"/>
  <c r="R33" i="12"/>
  <c r="B33" i="57"/>
  <c r="R37" i="12"/>
  <c r="B37" i="57"/>
  <c r="R41" i="12"/>
  <c r="B41" i="57"/>
  <c r="R45" i="12"/>
  <c r="B45" i="57"/>
  <c r="R51" i="12"/>
  <c r="B51" i="57"/>
  <c r="R56" i="12"/>
  <c r="B56" i="57"/>
  <c r="R82" i="12"/>
  <c r="B82" i="57"/>
  <c r="R86" i="12"/>
  <c r="B86" i="57"/>
  <c r="BI81" i="12"/>
  <c r="N81" i="56"/>
  <c r="BH81" i="12"/>
  <c r="M81" i="56"/>
  <c r="BI83" i="12"/>
  <c r="N83" i="56"/>
  <c r="BH83" i="12"/>
  <c r="R88" i="12"/>
  <c r="B88" i="57"/>
  <c r="BH86" i="12"/>
  <c r="M86" i="56"/>
  <c r="BI86" i="12"/>
  <c r="N86" i="56"/>
  <c r="BI88" i="12"/>
  <c r="N88" i="56"/>
  <c r="BH88" i="12"/>
  <c r="M88" i="56"/>
  <c r="BI64" i="12"/>
  <c r="N64" i="56"/>
  <c r="AH116" i="12"/>
  <c r="C116" i="58"/>
  <c r="J227" i="45"/>
  <c r="J159" i="38"/>
  <c r="J246" i="38"/>
  <c r="J258" i="51"/>
  <c r="J167" i="44"/>
  <c r="J229" i="45"/>
  <c r="J228" i="52"/>
  <c r="J258" i="47"/>
  <c r="I253" i="44"/>
  <c r="I236" i="44"/>
  <c r="J236" i="38"/>
  <c r="AT169" i="12"/>
  <c r="O169" i="58"/>
  <c r="AS133" i="12"/>
  <c r="N133" i="58"/>
  <c r="AR169" i="12"/>
  <c r="M169" i="58"/>
  <c r="AR133" i="12"/>
  <c r="M133" i="58"/>
  <c r="AR139" i="12"/>
  <c r="M139" i="58"/>
  <c r="AQ139" i="12"/>
  <c r="L139" i="58"/>
  <c r="AQ133" i="12"/>
  <c r="L133" i="58"/>
  <c r="AP169" i="12"/>
  <c r="K169" i="58"/>
  <c r="AP133" i="12"/>
  <c r="K133" i="58"/>
  <c r="AO169" i="12"/>
  <c r="J169" i="58"/>
  <c r="AM169" i="12"/>
  <c r="H169" i="58"/>
  <c r="AM133" i="12"/>
  <c r="H133" i="58"/>
  <c r="BQ242" i="12"/>
  <c r="C242" i="59"/>
  <c r="BD272" i="12"/>
  <c r="I272" i="56"/>
  <c r="AL169" i="12"/>
  <c r="G169" i="58"/>
  <c r="BH236" i="12"/>
  <c r="M236" i="56"/>
  <c r="AL139" i="12"/>
  <c r="G139" i="58"/>
  <c r="BI236" i="12"/>
  <c r="N236" i="56"/>
  <c r="BH272" i="12"/>
  <c r="M272" i="56"/>
  <c r="BH242" i="12"/>
  <c r="M242" i="56"/>
  <c r="AK169" i="12"/>
  <c r="F169" i="58"/>
  <c r="AJ139" i="12"/>
  <c r="E139" i="58"/>
  <c r="BQ272" i="12"/>
  <c r="C272" i="59"/>
  <c r="BI242" i="12"/>
  <c r="N242" i="56"/>
  <c r="S272" i="12"/>
  <c r="C272" i="57"/>
  <c r="S242" i="12"/>
  <c r="C242" i="57"/>
  <c r="S236" i="12"/>
  <c r="C236" i="57"/>
  <c r="BG236" i="12"/>
  <c r="L236" i="56"/>
  <c r="BE236" i="12"/>
  <c r="J236" i="56"/>
  <c r="BC242" i="12"/>
  <c r="H242" i="56"/>
  <c r="BG242" i="12"/>
  <c r="L242" i="56"/>
  <c r="BB236" i="12"/>
  <c r="G236" i="56"/>
  <c r="BD242" i="12"/>
  <c r="I242" i="56"/>
  <c r="BM242" i="12"/>
  <c r="R242" i="56"/>
  <c r="BL236" i="12"/>
  <c r="Q236" i="56"/>
  <c r="BJ242" i="12"/>
  <c r="O242" i="56"/>
  <c r="BC236" i="12"/>
  <c r="H236" i="56"/>
  <c r="BM236" i="12"/>
  <c r="R236" i="56"/>
  <c r="BL242" i="12"/>
  <c r="Q242" i="56"/>
  <c r="BB242" i="12"/>
  <c r="G242" i="56"/>
  <c r="BE242" i="12"/>
  <c r="J242" i="56"/>
  <c r="Q83" i="56"/>
  <c r="V273" i="12"/>
  <c r="F273" i="57"/>
  <c r="AE269" i="12"/>
  <c r="O269" i="57"/>
  <c r="J227" i="54"/>
  <c r="M61" i="51"/>
  <c r="J154" i="12"/>
  <c r="M61" i="49"/>
  <c r="M148" i="49"/>
  <c r="M235" i="49"/>
  <c r="M34" i="52"/>
  <c r="L133" i="12"/>
  <c r="J158" i="38"/>
  <c r="N66" i="38"/>
  <c r="N153" i="38"/>
  <c r="N240" i="38"/>
  <c r="J133" i="44"/>
  <c r="J109" i="44"/>
  <c r="I151" i="44"/>
  <c r="J168" i="44"/>
  <c r="I182" i="45"/>
  <c r="I235" i="45"/>
  <c r="J112" i="46"/>
  <c r="I234" i="51"/>
  <c r="J215" i="44"/>
  <c r="I234" i="47"/>
  <c r="K85" i="50"/>
  <c r="K172" i="50"/>
  <c r="K259" i="50"/>
  <c r="I64" i="12"/>
  <c r="D1" i="12"/>
  <c r="AX46" i="12"/>
  <c r="C46" i="56"/>
  <c r="AH40" i="12"/>
  <c r="C40" i="58"/>
  <c r="AX34" i="12"/>
  <c r="AH6" i="12"/>
  <c r="C6" i="58"/>
  <c r="M64" i="12"/>
  <c r="BQ236" i="12"/>
  <c r="C236" i="59"/>
  <c r="AU133" i="12"/>
  <c r="P133" i="58"/>
  <c r="AU169" i="12"/>
  <c r="P169" i="58"/>
  <c r="AV169" i="12"/>
  <c r="Q169" i="58"/>
  <c r="AV139" i="12"/>
  <c r="Q139" i="58"/>
  <c r="AU139" i="12"/>
  <c r="P139" i="58"/>
  <c r="T2" i="12"/>
  <c r="T196" i="12"/>
  <c r="D196" i="57"/>
  <c r="CC236" i="12"/>
  <c r="O236" i="59"/>
  <c r="CD272" i="12"/>
  <c r="P272" i="59"/>
  <c r="CC272" i="12"/>
  <c r="O272" i="59"/>
  <c r="CC242" i="12"/>
  <c r="O242" i="59"/>
  <c r="CD242" i="12"/>
  <c r="P242" i="59"/>
  <c r="AV236" i="12"/>
  <c r="Q236" i="58"/>
  <c r="T272" i="12"/>
  <c r="BR236" i="12"/>
  <c r="D236" i="59"/>
  <c r="BR242" i="12"/>
  <c r="D242" i="59"/>
  <c r="T242" i="12"/>
  <c r="D242" i="57"/>
  <c r="BR272" i="12"/>
  <c r="D272" i="59"/>
  <c r="BS236" i="12"/>
  <c r="E236" i="59"/>
  <c r="BS242" i="12"/>
  <c r="E242" i="59"/>
  <c r="BS272" i="12"/>
  <c r="E272" i="59"/>
  <c r="U236" i="12"/>
  <c r="E236" i="57"/>
  <c r="U242" i="12"/>
  <c r="E242" i="57"/>
  <c r="U272" i="12"/>
  <c r="AK272" i="12"/>
  <c r="F272" i="58"/>
  <c r="BT236" i="12"/>
  <c r="F236" i="59"/>
  <c r="V242" i="12"/>
  <c r="AL242" i="12"/>
  <c r="G242" i="58"/>
  <c r="BT242" i="12"/>
  <c r="F242" i="59"/>
  <c r="V272" i="12"/>
  <c r="F272" i="57"/>
  <c r="BT272" i="12"/>
  <c r="F272" i="59"/>
  <c r="V236" i="12"/>
  <c r="F236" i="57"/>
  <c r="BU242" i="12"/>
  <c r="G242" i="59"/>
  <c r="BU272" i="12"/>
  <c r="G272" i="59"/>
  <c r="BU236" i="12"/>
  <c r="G236" i="59"/>
  <c r="W242" i="12"/>
  <c r="W272" i="12"/>
  <c r="AM272" i="12"/>
  <c r="H272" i="58"/>
  <c r="X242" i="12"/>
  <c r="AN242" i="12"/>
  <c r="I242" i="58"/>
  <c r="X272" i="12"/>
  <c r="AN272" i="12"/>
  <c r="I272" i="58"/>
  <c r="X236" i="12"/>
  <c r="AN236" i="12"/>
  <c r="I236" i="58"/>
  <c r="BV242" i="12"/>
  <c r="H242" i="59"/>
  <c r="BV272" i="12"/>
  <c r="H272" i="59"/>
  <c r="BW272" i="12"/>
  <c r="I272" i="59"/>
  <c r="Y242" i="12"/>
  <c r="BW242" i="12"/>
  <c r="I242" i="59"/>
  <c r="Y272" i="12"/>
  <c r="AO272" i="12"/>
  <c r="J272" i="58"/>
  <c r="BW236" i="12"/>
  <c r="I236" i="59"/>
  <c r="Z242" i="12"/>
  <c r="AP242" i="12"/>
  <c r="K242" i="58"/>
  <c r="Z236" i="12"/>
  <c r="AP236" i="12"/>
  <c r="K236" i="58"/>
  <c r="BX272" i="12"/>
  <c r="J272" i="59"/>
  <c r="BX242" i="12"/>
  <c r="J242" i="59"/>
  <c r="Z272" i="12"/>
  <c r="AP272" i="12"/>
  <c r="K272" i="58"/>
  <c r="BX236" i="12"/>
  <c r="J236" i="59"/>
  <c r="BY242" i="12"/>
  <c r="K242" i="59"/>
  <c r="AA272" i="12"/>
  <c r="AA242" i="12"/>
  <c r="K242" i="57"/>
  <c r="AA236" i="12"/>
  <c r="K236" i="57"/>
  <c r="BY272" i="12"/>
  <c r="K272" i="59"/>
  <c r="AB272" i="12"/>
  <c r="L272" i="57"/>
  <c r="BZ236" i="12"/>
  <c r="L236" i="59"/>
  <c r="BZ272" i="12"/>
  <c r="L272" i="59"/>
  <c r="AB242" i="12"/>
  <c r="L242" i="57"/>
  <c r="BZ242" i="12"/>
  <c r="L242" i="59"/>
  <c r="AB236" i="12"/>
  <c r="L236" i="57"/>
  <c r="AC236" i="12"/>
  <c r="CA272" i="12"/>
  <c r="M272" i="59"/>
  <c r="CA242" i="12"/>
  <c r="M242" i="59"/>
  <c r="AC272" i="12"/>
  <c r="M272" i="57"/>
  <c r="CA236" i="12"/>
  <c r="M236" i="59"/>
  <c r="AC242" i="12"/>
  <c r="M242" i="57"/>
  <c r="CB242" i="12"/>
  <c r="N242" i="59"/>
  <c r="AD236" i="12"/>
  <c r="N236" i="57"/>
  <c r="AD272" i="12"/>
  <c r="N272" i="57"/>
  <c r="CB236" i="12"/>
  <c r="N236" i="59"/>
  <c r="CB272" i="12"/>
  <c r="N272" i="59"/>
  <c r="AD242" i="12"/>
  <c r="AT242" i="12"/>
  <c r="O242" i="58"/>
  <c r="AF236" i="12"/>
  <c r="P236" i="57"/>
  <c r="AF242" i="12"/>
  <c r="P242" i="57"/>
  <c r="AE242" i="12"/>
  <c r="AU242" i="12"/>
  <c r="P242" i="58"/>
  <c r="AE272" i="12"/>
  <c r="AU272" i="12"/>
  <c r="P272" i="58"/>
  <c r="AF272" i="12"/>
  <c r="P272" i="57"/>
  <c r="AY242" i="12"/>
  <c r="D242" i="56"/>
  <c r="AY236" i="12"/>
  <c r="D236" i="56"/>
  <c r="AY272" i="12"/>
  <c r="D272" i="56"/>
  <c r="AZ272" i="12"/>
  <c r="E272" i="56"/>
  <c r="AZ236" i="12"/>
  <c r="E236" i="56"/>
  <c r="AZ242" i="12"/>
  <c r="E242" i="56"/>
  <c r="BL64" i="12"/>
  <c r="Q64" i="56"/>
  <c r="J143" i="53"/>
  <c r="J230" i="53"/>
  <c r="J150" i="38"/>
  <c r="O2" i="59"/>
  <c r="O2" i="57"/>
  <c r="B60" i="57"/>
  <c r="AX60" i="12"/>
  <c r="C60" i="56"/>
  <c r="R239" i="12"/>
  <c r="R257" i="12"/>
  <c r="AX257" i="12"/>
  <c r="C257" i="56"/>
  <c r="AX62" i="12"/>
  <c r="C62" i="56"/>
  <c r="BM12" i="12"/>
  <c r="R12" i="56"/>
  <c r="C90" i="58"/>
  <c r="BB90" i="12"/>
  <c r="G90" i="56"/>
  <c r="BB259" i="12"/>
  <c r="G259" i="56"/>
  <c r="B259" i="12"/>
  <c r="BL259" i="12"/>
  <c r="Q259" i="56"/>
  <c r="AX259" i="12"/>
  <c r="C259" i="56"/>
  <c r="BP259" i="12"/>
  <c r="B259" i="59"/>
  <c r="AH156" i="12"/>
  <c r="C156" i="58"/>
  <c r="BM259" i="12"/>
  <c r="R259" i="56"/>
  <c r="BP248" i="12"/>
  <c r="B248" i="59"/>
  <c r="R249" i="12"/>
  <c r="B235" i="57"/>
  <c r="AH132" i="12"/>
  <c r="C132" i="58"/>
  <c r="AH235" i="12"/>
  <c r="C235" i="58"/>
  <c r="BP235" i="12"/>
  <c r="B235" i="59"/>
  <c r="AX235" i="12"/>
  <c r="C235" i="56"/>
  <c r="I210" i="38"/>
  <c r="I123" i="38"/>
  <c r="I212" i="38"/>
  <c r="I219" i="38"/>
  <c r="I223" i="38"/>
  <c r="J132" i="44"/>
  <c r="J133" i="45"/>
  <c r="I210" i="45"/>
  <c r="I221" i="45"/>
  <c r="I213" i="45"/>
  <c r="C91" i="56"/>
  <c r="T274" i="12"/>
  <c r="D274" i="57"/>
  <c r="AA275" i="12"/>
  <c r="K275" i="57"/>
  <c r="J252" i="44"/>
  <c r="B77" i="57"/>
  <c r="C77" i="58"/>
  <c r="N33" i="48"/>
  <c r="N120" i="48"/>
  <c r="N207" i="48"/>
  <c r="J151" i="45"/>
  <c r="N66" i="47"/>
  <c r="N153" i="47"/>
  <c r="N240" i="47"/>
  <c r="C73" i="58"/>
  <c r="C72" i="56"/>
  <c r="J112" i="44"/>
  <c r="J212" i="47"/>
  <c r="J125" i="47"/>
  <c r="I185" i="54"/>
  <c r="I185" i="49"/>
  <c r="I98" i="50"/>
  <c r="I185" i="51"/>
  <c r="N68" i="38"/>
  <c r="N155" i="38"/>
  <c r="N242" i="38"/>
  <c r="L166" i="38"/>
  <c r="L253" i="38"/>
  <c r="C165" i="57"/>
  <c r="N51" i="44"/>
  <c r="N138" i="44"/>
  <c r="N225" i="44"/>
  <c r="L168" i="44"/>
  <c r="L255" i="44"/>
  <c r="M45" i="44"/>
  <c r="M132" i="44"/>
  <c r="M219" i="44"/>
  <c r="D61" i="12"/>
  <c r="K5" i="44"/>
  <c r="K179" i="44"/>
  <c r="K85" i="44"/>
  <c r="K172" i="44"/>
  <c r="K259" i="44"/>
  <c r="M4" i="44"/>
  <c r="M178" i="44"/>
  <c r="N4" i="44"/>
  <c r="N91" i="44"/>
  <c r="N178" i="44"/>
  <c r="L85" i="44"/>
  <c r="T191" i="12"/>
  <c r="D191" i="57"/>
  <c r="M51" i="44"/>
  <c r="M138" i="44"/>
  <c r="M225" i="44"/>
  <c r="M45" i="45"/>
  <c r="E144" i="12"/>
  <c r="L178" i="45"/>
  <c r="D184" i="57"/>
  <c r="AJ157" i="12"/>
  <c r="E157" i="58"/>
  <c r="N52" i="44"/>
  <c r="N139" i="44"/>
  <c r="N226" i="44"/>
  <c r="D186" i="57"/>
  <c r="M12" i="45"/>
  <c r="E111" i="12"/>
  <c r="N45" i="45"/>
  <c r="N132" i="45"/>
  <c r="N219" i="45"/>
  <c r="L150" i="45"/>
  <c r="L237" i="45"/>
  <c r="E158" i="57"/>
  <c r="N12" i="45"/>
  <c r="N99" i="45"/>
  <c r="N186" i="45"/>
  <c r="N45" i="47"/>
  <c r="N132" i="47"/>
  <c r="N219" i="47"/>
  <c r="M45" i="47"/>
  <c r="M132" i="47"/>
  <c r="M219" i="47"/>
  <c r="M12" i="47"/>
  <c r="F111" i="12"/>
  <c r="N12" i="47"/>
  <c r="N99" i="47"/>
  <c r="N186" i="47"/>
  <c r="M20" i="47"/>
  <c r="F119" i="12"/>
  <c r="N20" i="47"/>
  <c r="N107" i="47"/>
  <c r="N194" i="47"/>
  <c r="N24" i="47"/>
  <c r="N111" i="47"/>
  <c r="N198" i="47"/>
  <c r="M63" i="45"/>
  <c r="M150" i="45"/>
  <c r="M237" i="45"/>
  <c r="M40" i="47"/>
  <c r="M28" i="48"/>
  <c r="M115" i="48"/>
  <c r="M202" i="48"/>
  <c r="G125" i="57"/>
  <c r="M31" i="47"/>
  <c r="M118" i="47"/>
  <c r="M205" i="47"/>
  <c r="N40" i="47"/>
  <c r="N127" i="47"/>
  <c r="N214" i="47"/>
  <c r="N63" i="47"/>
  <c r="N150" i="47"/>
  <c r="N237" i="47"/>
  <c r="N64" i="47"/>
  <c r="N151" i="47"/>
  <c r="N238" i="47"/>
  <c r="N10" i="48"/>
  <c r="N97" i="48"/>
  <c r="N184" i="48"/>
  <c r="N22" i="48"/>
  <c r="N109" i="48"/>
  <c r="N196" i="48"/>
  <c r="M22" i="48"/>
  <c r="M109" i="48"/>
  <c r="M196" i="48"/>
  <c r="N12" i="48"/>
  <c r="N99" i="48"/>
  <c r="N186" i="48"/>
  <c r="M10" i="48"/>
  <c r="G109" i="12"/>
  <c r="M40" i="48"/>
  <c r="G139" i="12"/>
  <c r="M18" i="48"/>
  <c r="G117" i="12"/>
  <c r="M49" i="48"/>
  <c r="M136" i="48"/>
  <c r="M223" i="48"/>
  <c r="L94" i="48"/>
  <c r="N49" i="47"/>
  <c r="N136" i="47"/>
  <c r="N223" i="47"/>
  <c r="N18" i="48"/>
  <c r="N105" i="48"/>
  <c r="N192" i="48"/>
  <c r="N28" i="48"/>
  <c r="N115" i="48"/>
  <c r="N202" i="48"/>
  <c r="G29" i="12"/>
  <c r="N27" i="48"/>
  <c r="N114" i="48"/>
  <c r="N201" i="48"/>
  <c r="M45" i="49"/>
  <c r="M132" i="49"/>
  <c r="M219" i="49"/>
  <c r="N67" i="49"/>
  <c r="N154" i="49"/>
  <c r="N241" i="49"/>
  <c r="M10" i="49"/>
  <c r="H109" i="12"/>
  <c r="M63" i="48"/>
  <c r="M150" i="48"/>
  <c r="M237" i="48"/>
  <c r="N40" i="48"/>
  <c r="N127" i="48"/>
  <c r="N214" i="48"/>
  <c r="X154" i="12"/>
  <c r="AN132" i="12"/>
  <c r="I132" i="58"/>
  <c r="M67" i="49"/>
  <c r="M154" i="49"/>
  <c r="M241" i="49"/>
  <c r="L178" i="49"/>
  <c r="H57" i="12"/>
  <c r="M26" i="49"/>
  <c r="H125" i="12"/>
  <c r="N12" i="49"/>
  <c r="N99" i="49"/>
  <c r="N186" i="49"/>
  <c r="L165" i="49"/>
  <c r="L252" i="49"/>
  <c r="I150" i="57"/>
  <c r="M29" i="50"/>
  <c r="M116" i="50"/>
  <c r="M203" i="50"/>
  <c r="M37" i="50"/>
  <c r="M124" i="50"/>
  <c r="M211" i="50"/>
  <c r="M45" i="50"/>
  <c r="I144" i="12"/>
  <c r="N18" i="50"/>
  <c r="N105" i="50"/>
  <c r="N192" i="50"/>
  <c r="M18" i="50"/>
  <c r="M105" i="50"/>
  <c r="M192" i="50"/>
  <c r="N69" i="51"/>
  <c r="N156" i="51"/>
  <c r="N243" i="51"/>
  <c r="N45" i="51"/>
  <c r="N132" i="51"/>
  <c r="N219" i="51"/>
  <c r="M45" i="51"/>
  <c r="M132" i="51"/>
  <c r="M219" i="51"/>
  <c r="N26" i="51"/>
  <c r="N113" i="51"/>
  <c r="N200" i="51"/>
  <c r="L112" i="51"/>
  <c r="L199" i="51"/>
  <c r="N27" i="51"/>
  <c r="N114" i="51"/>
  <c r="N201" i="51"/>
  <c r="N52" i="51"/>
  <c r="N139" i="51"/>
  <c r="N226" i="51"/>
  <c r="N79" i="51"/>
  <c r="N166" i="51"/>
  <c r="N253" i="51"/>
  <c r="N65" i="51"/>
  <c r="N152" i="51"/>
  <c r="N239" i="51"/>
  <c r="N12" i="51"/>
  <c r="N99" i="51"/>
  <c r="N186" i="51"/>
  <c r="N17" i="51"/>
  <c r="N104" i="51"/>
  <c r="N191" i="51"/>
  <c r="M17" i="51"/>
  <c r="M104" i="51"/>
  <c r="M191" i="51"/>
  <c r="M45" i="46"/>
  <c r="M132" i="46"/>
  <c r="M219" i="46"/>
  <c r="N33" i="51"/>
  <c r="N120" i="51"/>
  <c r="N207" i="51"/>
  <c r="M33" i="51"/>
  <c r="M120" i="51"/>
  <c r="M207" i="51"/>
  <c r="N45" i="46"/>
  <c r="N132" i="46"/>
  <c r="N219" i="46"/>
  <c r="L163" i="46"/>
  <c r="L250" i="46"/>
  <c r="M65" i="51"/>
  <c r="M66" i="46"/>
  <c r="M153" i="46"/>
  <c r="M240" i="46"/>
  <c r="N45" i="52"/>
  <c r="N132" i="52"/>
  <c r="N219" i="52"/>
  <c r="M17" i="52"/>
  <c r="L116" i="12"/>
  <c r="M18" i="52"/>
  <c r="L117" i="12"/>
  <c r="M66" i="51"/>
  <c r="M153" i="51"/>
  <c r="M240" i="51"/>
  <c r="N66" i="51"/>
  <c r="N153" i="51"/>
  <c r="N240" i="51"/>
  <c r="N17" i="52"/>
  <c r="N104" i="52"/>
  <c r="N191" i="52"/>
  <c r="M37" i="52"/>
  <c r="L136" i="12"/>
  <c r="M64" i="46"/>
  <c r="M151" i="46"/>
  <c r="M238" i="46"/>
  <c r="N41" i="52"/>
  <c r="N128" i="52"/>
  <c r="N215" i="52"/>
  <c r="M64" i="52"/>
  <c r="M151" i="52"/>
  <c r="M238" i="52"/>
  <c r="K148" i="53"/>
  <c r="K235" i="53"/>
  <c r="M12" i="53"/>
  <c r="M111" i="12"/>
  <c r="M182" i="57"/>
  <c r="N45" i="54"/>
  <c r="N132" i="54"/>
  <c r="N219" i="54"/>
  <c r="N187" i="57"/>
  <c r="N67" i="53"/>
  <c r="N154" i="53"/>
  <c r="N241" i="53"/>
  <c r="K166" i="53"/>
  <c r="K253" i="53"/>
  <c r="M85" i="12"/>
  <c r="AC180" i="12"/>
  <c r="AS162" i="12"/>
  <c r="N162" i="58"/>
  <c r="N12" i="53"/>
  <c r="N99" i="53"/>
  <c r="N186" i="53"/>
  <c r="M18" i="54"/>
  <c r="N117" i="12"/>
  <c r="N14" i="54"/>
  <c r="N101" i="54"/>
  <c r="N188" i="54"/>
  <c r="N33" i="54"/>
  <c r="N120" i="54"/>
  <c r="N207" i="54"/>
  <c r="M33" i="54"/>
  <c r="M120" i="54"/>
  <c r="M207" i="54"/>
  <c r="M164" i="57"/>
  <c r="M63" i="53"/>
  <c r="M150" i="53"/>
  <c r="M237" i="53"/>
  <c r="M147" i="57"/>
  <c r="N9" i="54"/>
  <c r="N96" i="54"/>
  <c r="N183" i="54"/>
  <c r="M9" i="54"/>
  <c r="N108" i="12"/>
  <c r="N26" i="54"/>
  <c r="N113" i="54"/>
  <c r="N200" i="54"/>
  <c r="N68" i="54"/>
  <c r="N155" i="54"/>
  <c r="N242" i="54"/>
  <c r="N51" i="54"/>
  <c r="N138" i="54"/>
  <c r="N225" i="54"/>
  <c r="N180" i="57"/>
  <c r="M17" i="49"/>
  <c r="M104" i="49"/>
  <c r="M191" i="49"/>
  <c r="N48" i="49"/>
  <c r="N135" i="49"/>
  <c r="N222" i="49"/>
  <c r="N36" i="49"/>
  <c r="N123" i="49"/>
  <c r="N210" i="49"/>
  <c r="N22" i="49"/>
  <c r="N109" i="49"/>
  <c r="N196" i="49"/>
  <c r="M22" i="49"/>
  <c r="H121" i="12"/>
  <c r="N51" i="49"/>
  <c r="N138" i="49"/>
  <c r="N225" i="49"/>
  <c r="M51" i="49"/>
  <c r="H150" i="12"/>
  <c r="N42" i="49"/>
  <c r="N129" i="49"/>
  <c r="N216" i="49"/>
  <c r="M42" i="49"/>
  <c r="M129" i="49"/>
  <c r="M216" i="49"/>
  <c r="N7" i="48"/>
  <c r="N94" i="48"/>
  <c r="N181" i="48"/>
  <c r="K94" i="48"/>
  <c r="K181" i="48"/>
  <c r="K105" i="49"/>
  <c r="K192" i="49"/>
  <c r="M62" i="49"/>
  <c r="H155" i="12"/>
  <c r="K121" i="49"/>
  <c r="K208" i="49"/>
  <c r="K149" i="49"/>
  <c r="K236" i="49"/>
  <c r="L90" i="49"/>
  <c r="M29" i="49"/>
  <c r="M116" i="49"/>
  <c r="M203" i="49"/>
  <c r="M48" i="49"/>
  <c r="X142" i="12"/>
  <c r="H142" i="57"/>
  <c r="L136" i="48"/>
  <c r="L223" i="48"/>
  <c r="M155" i="48"/>
  <c r="M242" i="48"/>
  <c r="M42" i="48"/>
  <c r="G141" i="12"/>
  <c r="N23" i="48"/>
  <c r="N110" i="48"/>
  <c r="N197" i="48"/>
  <c r="M79" i="48"/>
  <c r="G184" i="12"/>
  <c r="M61" i="48"/>
  <c r="G154" i="12"/>
  <c r="M64" i="48"/>
  <c r="G157" i="12"/>
  <c r="L110" i="48"/>
  <c r="L197" i="48"/>
  <c r="N80" i="48"/>
  <c r="N167" i="48"/>
  <c r="N254" i="48"/>
  <c r="N82" i="48"/>
  <c r="N169" i="48"/>
  <c r="N256" i="48"/>
  <c r="L111" i="48"/>
  <c r="L198" i="48"/>
  <c r="K102" i="48"/>
  <c r="K189" i="48"/>
  <c r="M23" i="48"/>
  <c r="G122" i="12"/>
  <c r="M26" i="48"/>
  <c r="M113" i="48"/>
  <c r="M200" i="48"/>
  <c r="N45" i="48"/>
  <c r="N132" i="48"/>
  <c r="N219" i="48"/>
  <c r="G135" i="12"/>
  <c r="M45" i="48"/>
  <c r="G144" i="12"/>
  <c r="L105" i="48"/>
  <c r="L192" i="48"/>
  <c r="K99" i="48"/>
  <c r="K186" i="48"/>
  <c r="L107" i="48"/>
  <c r="L194" i="48"/>
  <c r="L134" i="48"/>
  <c r="L221" i="48"/>
  <c r="L113" i="48"/>
  <c r="L200" i="48"/>
  <c r="G131" i="12"/>
  <c r="N8" i="48"/>
  <c r="N95" i="48"/>
  <c r="N182" i="48"/>
  <c r="W151" i="12"/>
  <c r="AM113" i="12"/>
  <c r="H113" i="58"/>
  <c r="L109" i="48"/>
  <c r="L196" i="48"/>
  <c r="L148" i="48"/>
  <c r="L235" i="48"/>
  <c r="M100" i="48"/>
  <c r="M187" i="48"/>
  <c r="L115" i="48"/>
  <c r="L202" i="48"/>
  <c r="K97" i="48"/>
  <c r="K184" i="48"/>
  <c r="M103" i="48"/>
  <c r="M190" i="48"/>
  <c r="M8" i="48"/>
  <c r="K138" i="48"/>
  <c r="K225" i="48"/>
  <c r="K125" i="48"/>
  <c r="K212" i="48"/>
  <c r="L123" i="48"/>
  <c r="L210" i="48"/>
  <c r="K127" i="48"/>
  <c r="K214" i="48"/>
  <c r="W183" i="12"/>
  <c r="G183" i="57"/>
  <c r="AX269" i="12"/>
  <c r="C269" i="56"/>
  <c r="AA269" i="12"/>
  <c r="K269" i="57"/>
  <c r="T269" i="12"/>
  <c r="D269" i="57"/>
  <c r="BU269" i="12"/>
  <c r="G269" i="59"/>
  <c r="CB269" i="12"/>
  <c r="N269" i="59"/>
  <c r="BZ269" i="12"/>
  <c r="L269" i="59"/>
  <c r="AT166" i="12"/>
  <c r="O166" i="58"/>
  <c r="AN166" i="12"/>
  <c r="I166" i="58"/>
  <c r="AU166" i="12"/>
  <c r="P166" i="58"/>
  <c r="BY268" i="12"/>
  <c r="K268" i="59"/>
  <c r="AH165" i="12"/>
  <c r="C165" i="58"/>
  <c r="CA267" i="12"/>
  <c r="M267" i="59"/>
  <c r="AT164" i="12"/>
  <c r="O164" i="58"/>
  <c r="J136" i="44"/>
  <c r="I124" i="45"/>
  <c r="J211" i="38"/>
  <c r="I169" i="46"/>
  <c r="I234" i="45"/>
  <c r="I240" i="48"/>
  <c r="I117" i="47"/>
  <c r="I234" i="50"/>
  <c r="I224" i="47"/>
  <c r="I239" i="38"/>
  <c r="I165" i="38"/>
  <c r="J219" i="38"/>
  <c r="I234" i="48"/>
  <c r="I135" i="47"/>
  <c r="J256" i="45"/>
  <c r="I255" i="44"/>
  <c r="I152" i="49"/>
  <c r="I148" i="49"/>
  <c r="J138" i="38"/>
  <c r="I240" i="50"/>
  <c r="I152" i="47"/>
  <c r="J187" i="44"/>
  <c r="J124" i="45"/>
  <c r="J102" i="45"/>
  <c r="I122" i="45"/>
  <c r="I256" i="46"/>
  <c r="I188" i="47"/>
  <c r="J243" i="48"/>
  <c r="I138" i="48"/>
  <c r="J219" i="48"/>
  <c r="J118" i="48"/>
  <c r="J191" i="48"/>
  <c r="J98" i="48"/>
  <c r="J221" i="50"/>
  <c r="J116" i="50"/>
  <c r="J139" i="51"/>
  <c r="J115" i="51"/>
  <c r="J97" i="51"/>
  <c r="I137" i="52"/>
  <c r="I123" i="52"/>
  <c r="I111" i="52"/>
  <c r="I101" i="52"/>
  <c r="I95" i="52"/>
  <c r="I135" i="52"/>
  <c r="J252" i="53"/>
  <c r="J221" i="53"/>
  <c r="I225" i="53"/>
  <c r="J128" i="53"/>
  <c r="J118" i="53"/>
  <c r="J108" i="53"/>
  <c r="J100" i="53"/>
  <c r="I223" i="53"/>
  <c r="I254" i="54"/>
  <c r="BY269" i="12"/>
  <c r="K269" i="59"/>
  <c r="BW269" i="12"/>
  <c r="I269" i="59"/>
  <c r="CD269" i="12"/>
  <c r="P269" i="59"/>
  <c r="AK166" i="12"/>
  <c r="F166" i="58"/>
  <c r="AV166" i="12"/>
  <c r="Q166" i="58"/>
  <c r="AH155" i="12"/>
  <c r="C155" i="58"/>
  <c r="BH268" i="12"/>
  <c r="M268" i="56"/>
  <c r="AK165" i="12"/>
  <c r="F165" i="58"/>
  <c r="BH267" i="12"/>
  <c r="M267" i="56"/>
  <c r="AJ164" i="12"/>
  <c r="E164" i="58"/>
  <c r="BG258" i="12"/>
  <c r="L258" i="56"/>
  <c r="AA267" i="12"/>
  <c r="K267" i="57"/>
  <c r="J231" i="44"/>
  <c r="I207" i="45"/>
  <c r="J149" i="44"/>
  <c r="J158" i="45"/>
  <c r="I165" i="46"/>
  <c r="I202" i="47"/>
  <c r="I206" i="47"/>
  <c r="I133" i="47"/>
  <c r="J250" i="45"/>
  <c r="J203" i="45"/>
  <c r="J100" i="45"/>
  <c r="I118" i="45"/>
  <c r="I254" i="46"/>
  <c r="J168" i="47"/>
  <c r="I97" i="47"/>
  <c r="J223" i="48"/>
  <c r="J213" i="48"/>
  <c r="J201" i="48"/>
  <c r="J189" i="48"/>
  <c r="J112" i="50"/>
  <c r="J235" i="51"/>
  <c r="J111" i="51"/>
  <c r="J168" i="52"/>
  <c r="I119" i="52"/>
  <c r="I109" i="52"/>
  <c r="J126" i="53"/>
  <c r="J116" i="53"/>
  <c r="J104" i="53"/>
  <c r="J106" i="44"/>
  <c r="J193" i="44"/>
  <c r="I114" i="45"/>
  <c r="I201" i="45"/>
  <c r="I132" i="45"/>
  <c r="I219" i="45"/>
  <c r="I236" i="45"/>
  <c r="I149" i="45"/>
  <c r="J152" i="46"/>
  <c r="J239" i="46"/>
  <c r="I186" i="47"/>
  <c r="I99" i="47"/>
  <c r="I241" i="47"/>
  <c r="I154" i="47"/>
  <c r="J251" i="47"/>
  <c r="J164" i="47"/>
  <c r="J96" i="48"/>
  <c r="J183" i="48"/>
  <c r="J197" i="48"/>
  <c r="J110" i="48"/>
  <c r="J207" i="48"/>
  <c r="J120" i="48"/>
  <c r="J217" i="48"/>
  <c r="J130" i="48"/>
  <c r="J134" i="48"/>
  <c r="J221" i="48"/>
  <c r="I236" i="48"/>
  <c r="I149" i="48"/>
  <c r="I220" i="49"/>
  <c r="I133" i="49"/>
  <c r="J207" i="50"/>
  <c r="J120" i="50"/>
  <c r="J182" i="51"/>
  <c r="J95" i="51"/>
  <c r="J107" i="51"/>
  <c r="J194" i="51"/>
  <c r="J125" i="51"/>
  <c r="J212" i="51"/>
  <c r="J154" i="51"/>
  <c r="J241" i="51"/>
  <c r="I167" i="51"/>
  <c r="N80" i="51"/>
  <c r="N167" i="51"/>
  <c r="N254" i="51"/>
  <c r="N82" i="51"/>
  <c r="N169" i="51"/>
  <c r="N256" i="51"/>
  <c r="I256" i="51"/>
  <c r="I192" i="52"/>
  <c r="I105" i="52"/>
  <c r="I200" i="52"/>
  <c r="I113" i="52"/>
  <c r="I208" i="52"/>
  <c r="I121" i="52"/>
  <c r="I133" i="52"/>
  <c r="I220" i="52"/>
  <c r="I235" i="52"/>
  <c r="I148" i="52"/>
  <c r="I156" i="52"/>
  <c r="I243" i="52"/>
  <c r="J251" i="52"/>
  <c r="J164" i="52"/>
  <c r="J193" i="53"/>
  <c r="J106" i="53"/>
  <c r="J201" i="53"/>
  <c r="J114" i="53"/>
  <c r="J209" i="53"/>
  <c r="J122" i="53"/>
  <c r="J217" i="53"/>
  <c r="J130" i="53"/>
  <c r="I238" i="53"/>
  <c r="I151" i="53"/>
  <c r="J129" i="54"/>
  <c r="J216" i="54"/>
  <c r="J226" i="54"/>
  <c r="J139" i="54"/>
  <c r="AH267" i="12"/>
  <c r="C267" i="58"/>
  <c r="BQ269" i="12"/>
  <c r="C269" i="59"/>
  <c r="BX269" i="12"/>
  <c r="J269" i="59"/>
  <c r="BR269" i="12"/>
  <c r="D269" i="59"/>
  <c r="AP166" i="12"/>
  <c r="K166" i="58"/>
  <c r="AJ166" i="12"/>
  <c r="E166" i="58"/>
  <c r="AM166" i="12"/>
  <c r="H166" i="58"/>
  <c r="CD268" i="12"/>
  <c r="P268" i="59"/>
  <c r="AM165" i="12"/>
  <c r="H165" i="58"/>
  <c r="CB267" i="12"/>
  <c r="N267" i="59"/>
  <c r="AH164" i="12"/>
  <c r="C164" i="58"/>
  <c r="AA268" i="12"/>
  <c r="K268" i="57"/>
  <c r="J249" i="38"/>
  <c r="J195" i="44"/>
  <c r="I155" i="45"/>
  <c r="I136" i="45"/>
  <c r="I112" i="45"/>
  <c r="J241" i="46"/>
  <c r="I225" i="48"/>
  <c r="J122" i="48"/>
  <c r="J193" i="48"/>
  <c r="J102" i="38"/>
  <c r="J189" i="38"/>
  <c r="I105" i="44"/>
  <c r="I192" i="44"/>
  <c r="I224" i="44"/>
  <c r="I137" i="44"/>
  <c r="J110" i="45"/>
  <c r="J197" i="45"/>
  <c r="J126" i="45"/>
  <c r="J213" i="45"/>
  <c r="AK157" i="12"/>
  <c r="F157" i="58"/>
  <c r="AP155" i="12"/>
  <c r="K155" i="58"/>
  <c r="L85" i="48"/>
  <c r="L172" i="48"/>
  <c r="L259" i="48"/>
  <c r="BD59" i="12"/>
  <c r="BC86" i="12"/>
  <c r="H86" i="56"/>
  <c r="BL10" i="12"/>
  <c r="Q10" i="56"/>
  <c r="BM14" i="12"/>
  <c r="R14" i="56"/>
  <c r="BM30" i="12"/>
  <c r="R30" i="56"/>
  <c r="BM34" i="12"/>
  <c r="R34" i="56"/>
  <c r="BM46" i="12"/>
  <c r="R46" i="56"/>
  <c r="BM50" i="12"/>
  <c r="R50" i="56"/>
  <c r="BM51" i="12"/>
  <c r="R51" i="56"/>
  <c r="BM55" i="12"/>
  <c r="R55" i="56"/>
  <c r="J252" i="48"/>
  <c r="I250" i="49"/>
  <c r="J241" i="49"/>
  <c r="J139" i="49"/>
  <c r="J119" i="49"/>
  <c r="J101" i="49"/>
  <c r="J133" i="49"/>
  <c r="I214" i="50"/>
  <c r="I151" i="51"/>
  <c r="J158" i="51"/>
  <c r="I132" i="51"/>
  <c r="I122" i="51"/>
  <c r="J111" i="52"/>
  <c r="AT155" i="12"/>
  <c r="O155" i="58"/>
  <c r="AS132" i="12"/>
  <c r="N132" i="58"/>
  <c r="R226" i="12"/>
  <c r="BE86" i="12"/>
  <c r="J86" i="56"/>
  <c r="BL28" i="12"/>
  <c r="Q28" i="56"/>
  <c r="BM32" i="12"/>
  <c r="R32" i="56"/>
  <c r="BM36" i="12"/>
  <c r="R36" i="56"/>
  <c r="BM40" i="12"/>
  <c r="R40" i="56"/>
  <c r="BM44" i="12"/>
  <c r="R44" i="56"/>
  <c r="K178" i="48"/>
  <c r="M17" i="48"/>
  <c r="G116" i="12"/>
  <c r="N17" i="48"/>
  <c r="N104" i="48"/>
  <c r="N191" i="48"/>
  <c r="M156" i="48"/>
  <c r="M243" i="48"/>
  <c r="K177" i="48"/>
  <c r="L97" i="48"/>
  <c r="L184" i="48"/>
  <c r="M4" i="48"/>
  <c r="G164" i="12"/>
  <c r="G61" i="12"/>
  <c r="L108" i="48"/>
  <c r="L195" i="48"/>
  <c r="L128" i="48"/>
  <c r="L215" i="48"/>
  <c r="N67" i="47"/>
  <c r="N154" i="47"/>
  <c r="N241" i="47"/>
  <c r="M67" i="47"/>
  <c r="F160" i="12"/>
  <c r="M13" i="47"/>
  <c r="F112" i="12"/>
  <c r="N29" i="47"/>
  <c r="N116" i="47"/>
  <c r="N203" i="47"/>
  <c r="N22" i="47"/>
  <c r="N109" i="47"/>
  <c r="N196" i="47"/>
  <c r="M64" i="45"/>
  <c r="E157" i="12"/>
  <c r="N64" i="45"/>
  <c r="N151" i="45"/>
  <c r="N238" i="45"/>
  <c r="M11" i="45"/>
  <c r="E110" i="12"/>
  <c r="K177" i="45"/>
  <c r="K90" i="45"/>
  <c r="N3" i="45"/>
  <c r="N90" i="45"/>
  <c r="N177" i="45"/>
  <c r="M22" i="47"/>
  <c r="F121" i="12"/>
  <c r="N26" i="47"/>
  <c r="N113" i="47"/>
  <c r="N200" i="47"/>
  <c r="M26" i="47"/>
  <c r="M113" i="47"/>
  <c r="M200" i="47"/>
  <c r="N82" i="47"/>
  <c r="N169" i="47"/>
  <c r="N256" i="47"/>
  <c r="M8" i="47"/>
  <c r="F107" i="12"/>
  <c r="N80" i="47"/>
  <c r="N167" i="47"/>
  <c r="N254" i="47"/>
  <c r="N36" i="47"/>
  <c r="N123" i="47"/>
  <c r="N210" i="47"/>
  <c r="M29" i="47"/>
  <c r="F128" i="12"/>
  <c r="N11" i="45"/>
  <c r="N98" i="45"/>
  <c r="N185" i="45"/>
  <c r="M17" i="47"/>
  <c r="M104" i="47"/>
  <c r="M191" i="47"/>
  <c r="N17" i="47"/>
  <c r="N104" i="47"/>
  <c r="N191" i="47"/>
  <c r="N8" i="47"/>
  <c r="N95" i="47"/>
  <c r="N182" i="47"/>
  <c r="L119" i="47"/>
  <c r="L206" i="47"/>
  <c r="N23" i="38"/>
  <c r="N110" i="38"/>
  <c r="N197" i="38"/>
  <c r="M35" i="45"/>
  <c r="E134" i="12"/>
  <c r="N35" i="45"/>
  <c r="N122" i="45"/>
  <c r="N209" i="45"/>
  <c r="F51" i="12"/>
  <c r="L128" i="47"/>
  <c r="L215" i="47"/>
  <c r="N15" i="45"/>
  <c r="N102" i="45"/>
  <c r="N189" i="45"/>
  <c r="M49" i="45"/>
  <c r="E148" i="12"/>
  <c r="N49" i="45"/>
  <c r="N136" i="45"/>
  <c r="N223" i="45"/>
  <c r="N41" i="45"/>
  <c r="N128" i="45"/>
  <c r="N215" i="45"/>
  <c r="L168" i="45"/>
  <c r="L255" i="45"/>
  <c r="M41" i="45"/>
  <c r="E140" i="12"/>
  <c r="M27" i="45"/>
  <c r="E126" i="12"/>
  <c r="L166" i="45"/>
  <c r="L253" i="45"/>
  <c r="E46" i="12"/>
  <c r="M63" i="44"/>
  <c r="M150" i="44"/>
  <c r="M237" i="44"/>
  <c r="M23" i="38"/>
  <c r="M110" i="38"/>
  <c r="M197" i="38"/>
  <c r="K178" i="44"/>
  <c r="M17" i="44"/>
  <c r="M104" i="44"/>
  <c r="M191" i="44"/>
  <c r="M47" i="38"/>
  <c r="C146" i="12"/>
  <c r="N81" i="38"/>
  <c r="N168" i="38"/>
  <c r="N255" i="38"/>
  <c r="N27" i="45"/>
  <c r="N114" i="45"/>
  <c r="N201" i="45"/>
  <c r="K138" i="45"/>
  <c r="K225" i="45"/>
  <c r="L152" i="45"/>
  <c r="L239" i="45"/>
  <c r="N28" i="45"/>
  <c r="N115" i="45"/>
  <c r="N202" i="45"/>
  <c r="N42" i="45"/>
  <c r="N129" i="45"/>
  <c r="N216" i="45"/>
  <c r="N36" i="45"/>
  <c r="N123" i="45"/>
  <c r="N210" i="45"/>
  <c r="M34" i="45"/>
  <c r="E133" i="12"/>
  <c r="M20" i="45"/>
  <c r="E119" i="12"/>
  <c r="N34" i="45"/>
  <c r="N121" i="45"/>
  <c r="N208" i="45"/>
  <c r="M42" i="45"/>
  <c r="E141" i="12"/>
  <c r="M22" i="45"/>
  <c r="E121" i="12"/>
  <c r="N51" i="45"/>
  <c r="N138" i="45"/>
  <c r="N225" i="45"/>
  <c r="K155" i="45"/>
  <c r="K242" i="45"/>
  <c r="K125" i="45"/>
  <c r="K212" i="45"/>
  <c r="N79" i="45"/>
  <c r="N166" i="45"/>
  <c r="N253" i="45"/>
  <c r="M79" i="45"/>
  <c r="E184" i="12"/>
  <c r="M8" i="45"/>
  <c r="E107" i="12"/>
  <c r="M52" i="45"/>
  <c r="E151" i="12"/>
  <c r="K127" i="45"/>
  <c r="K214" i="45"/>
  <c r="N8" i="45"/>
  <c r="N95" i="45"/>
  <c r="N182" i="45"/>
  <c r="L123" i="45"/>
  <c r="L210" i="45"/>
  <c r="K130" i="45"/>
  <c r="K217" i="45"/>
  <c r="M41" i="44"/>
  <c r="M128" i="44"/>
  <c r="M215" i="44"/>
  <c r="M29" i="45"/>
  <c r="E128" i="12"/>
  <c r="M17" i="45"/>
  <c r="E116" i="12"/>
  <c r="E84" i="12"/>
  <c r="N17" i="45"/>
  <c r="N104" i="45"/>
  <c r="N191" i="45"/>
  <c r="K149" i="44"/>
  <c r="K236" i="44"/>
  <c r="AJ155" i="12"/>
  <c r="E155" i="58"/>
  <c r="K116" i="44"/>
  <c r="K203" i="44"/>
  <c r="N66" i="44"/>
  <c r="N153" i="44"/>
  <c r="N240" i="44"/>
  <c r="M66" i="44"/>
  <c r="D159" i="12"/>
  <c r="M8" i="44"/>
  <c r="D107" i="12"/>
  <c r="AJ55" i="12"/>
  <c r="E55" i="58"/>
  <c r="N62" i="44"/>
  <c r="N149" i="44"/>
  <c r="N236" i="44"/>
  <c r="N17" i="44"/>
  <c r="N104" i="44"/>
  <c r="N191" i="44"/>
  <c r="BM11" i="12"/>
  <c r="R11" i="56"/>
  <c r="BM31" i="12"/>
  <c r="R31" i="56"/>
  <c r="BM4" i="12"/>
  <c r="R4" i="56"/>
  <c r="BM16" i="12"/>
  <c r="R16" i="56"/>
  <c r="BM20" i="12"/>
  <c r="R20" i="56"/>
  <c r="BM24" i="12"/>
  <c r="R24" i="56"/>
  <c r="BL9" i="12"/>
  <c r="Q9" i="56"/>
  <c r="I210" i="50"/>
  <c r="J123" i="49"/>
  <c r="I123" i="53"/>
  <c r="N36" i="50"/>
  <c r="N123" i="50"/>
  <c r="N210" i="50"/>
  <c r="S37" i="12"/>
  <c r="C37" i="57"/>
  <c r="S45" i="12"/>
  <c r="C45" i="57"/>
  <c r="AH112" i="12"/>
  <c r="C112" i="58"/>
  <c r="R205" i="12"/>
  <c r="B205" i="57"/>
  <c r="BP199" i="12"/>
  <c r="B199" i="59"/>
  <c r="BP209" i="12"/>
  <c r="B209" i="59"/>
  <c r="B215" i="12"/>
  <c r="AM112" i="12"/>
  <c r="H112" i="58"/>
  <c r="AH106" i="12"/>
  <c r="C106" i="58"/>
  <c r="R222" i="12"/>
  <c r="AX222" i="12"/>
  <c r="C222" i="56"/>
  <c r="I117" i="50"/>
  <c r="R223" i="12"/>
  <c r="AI120" i="12"/>
  <c r="D120" i="58"/>
  <c r="AH96" i="12"/>
  <c r="C96" i="58"/>
  <c r="B209" i="57"/>
  <c r="BP215" i="12"/>
  <c r="B215" i="59"/>
  <c r="B209" i="12"/>
  <c r="B199" i="12"/>
  <c r="I204" i="44"/>
  <c r="N14" i="45"/>
  <c r="N101" i="45"/>
  <c r="N188" i="45"/>
  <c r="I97" i="45"/>
  <c r="J190" i="44"/>
  <c r="N24" i="45"/>
  <c r="N111" i="45"/>
  <c r="N198" i="45"/>
  <c r="I190" i="38"/>
  <c r="N15" i="50"/>
  <c r="N102" i="50"/>
  <c r="N189" i="50"/>
  <c r="I190" i="45"/>
  <c r="I200" i="46"/>
  <c r="I194" i="46"/>
  <c r="I99" i="46"/>
  <c r="J187" i="47"/>
  <c r="I199" i="48"/>
  <c r="I193" i="48"/>
  <c r="I102" i="48"/>
  <c r="I96" i="48"/>
  <c r="I194" i="51"/>
  <c r="J197" i="52"/>
  <c r="I203" i="53"/>
  <c r="I197" i="53"/>
  <c r="I106" i="53"/>
  <c r="I187" i="53"/>
  <c r="I200" i="54"/>
  <c r="I196" i="54"/>
  <c r="I192" i="54"/>
  <c r="I188" i="54"/>
  <c r="I105" i="46"/>
  <c r="N14" i="51"/>
  <c r="N101" i="51"/>
  <c r="N188" i="51"/>
  <c r="N18" i="51"/>
  <c r="N105" i="51"/>
  <c r="N192" i="51"/>
  <c r="N12" i="54"/>
  <c r="N99" i="54"/>
  <c r="N186" i="54"/>
  <c r="N26" i="46"/>
  <c r="N113" i="46"/>
  <c r="N200" i="46"/>
  <c r="I115" i="38"/>
  <c r="I113" i="51"/>
  <c r="I112" i="50"/>
  <c r="I100" i="50"/>
  <c r="I99" i="45"/>
  <c r="I105" i="38"/>
  <c r="I101" i="45"/>
  <c r="I103" i="46"/>
  <c r="I184" i="46"/>
  <c r="I203" i="48"/>
  <c r="I100" i="48"/>
  <c r="I105" i="51"/>
  <c r="J187" i="52"/>
  <c r="I191" i="53"/>
  <c r="I103" i="45"/>
  <c r="I96" i="50"/>
  <c r="J115" i="44"/>
  <c r="N22" i="46"/>
  <c r="N109" i="46"/>
  <c r="N196" i="46"/>
  <c r="I107" i="38"/>
  <c r="N17" i="53"/>
  <c r="N104" i="53"/>
  <c r="N191" i="53"/>
  <c r="I194" i="45"/>
  <c r="I188" i="46"/>
  <c r="I195" i="48"/>
  <c r="I189" i="48"/>
  <c r="I183" i="48"/>
  <c r="I199" i="53"/>
  <c r="I183" i="53"/>
  <c r="I97" i="54"/>
  <c r="L162" i="44"/>
  <c r="L249" i="44"/>
  <c r="K166" i="44"/>
  <c r="K253" i="44"/>
  <c r="M62" i="44"/>
  <c r="M149" i="44"/>
  <c r="M236" i="44"/>
  <c r="M65" i="44"/>
  <c r="D158" i="12"/>
  <c r="AJ54" i="12"/>
  <c r="E54" i="58"/>
  <c r="N65" i="44"/>
  <c r="N152" i="44"/>
  <c r="N239" i="44"/>
  <c r="N48" i="45"/>
  <c r="N135" i="45"/>
  <c r="N222" i="45"/>
  <c r="L113" i="45"/>
  <c r="L200" i="45"/>
  <c r="K154" i="45"/>
  <c r="K241" i="45"/>
  <c r="M48" i="45"/>
  <c r="E147" i="12"/>
  <c r="N30" i="45"/>
  <c r="N117" i="45"/>
  <c r="N204" i="45"/>
  <c r="N44" i="45"/>
  <c r="N131" i="45"/>
  <c r="N218" i="45"/>
  <c r="M30" i="45"/>
  <c r="E129" i="12"/>
  <c r="M44" i="45"/>
  <c r="M131" i="45"/>
  <c r="M218" i="45"/>
  <c r="BL46" i="12"/>
  <c r="Q46" i="56"/>
  <c r="BL43" i="12"/>
  <c r="Q43" i="56"/>
  <c r="N47" i="38"/>
  <c r="N134" i="38"/>
  <c r="N221" i="38"/>
  <c r="BL26" i="12"/>
  <c r="Q26" i="56"/>
  <c r="BL22" i="12"/>
  <c r="Q22" i="56"/>
  <c r="N22" i="44"/>
  <c r="N109" i="44"/>
  <c r="N196" i="44"/>
  <c r="M23" i="44"/>
  <c r="M110" i="44"/>
  <c r="M197" i="44"/>
  <c r="M44" i="44"/>
  <c r="M131" i="44"/>
  <c r="M218" i="44"/>
  <c r="M22" i="44"/>
  <c r="D121" i="12"/>
  <c r="AJ17" i="12"/>
  <c r="E17" i="58"/>
  <c r="BM15" i="12"/>
  <c r="R15" i="56"/>
  <c r="BL12" i="12"/>
  <c r="Q12" i="56"/>
  <c r="BM57" i="12"/>
  <c r="R57" i="56"/>
  <c r="BL54" i="12"/>
  <c r="Q54" i="56"/>
  <c r="BM53" i="12"/>
  <c r="R53" i="56"/>
  <c r="BL50" i="12"/>
  <c r="Q50" i="56"/>
  <c r="BM49" i="12"/>
  <c r="R49" i="56"/>
  <c r="BL39" i="12"/>
  <c r="Q39" i="56"/>
  <c r="BM47" i="12"/>
  <c r="R47" i="56"/>
  <c r="BL42" i="12"/>
  <c r="Q42" i="56"/>
  <c r="BL37" i="12"/>
  <c r="Q37" i="56"/>
  <c r="BM26" i="12"/>
  <c r="R26" i="56"/>
  <c r="BM22" i="12"/>
  <c r="R22" i="56"/>
  <c r="BG62" i="12"/>
  <c r="L62" i="56"/>
  <c r="BM13" i="12"/>
  <c r="R13" i="56"/>
  <c r="BG61" i="12"/>
  <c r="L61" i="56"/>
  <c r="BM10" i="12"/>
  <c r="R10" i="56"/>
  <c r="BM8" i="12"/>
  <c r="R8" i="56"/>
  <c r="BL6" i="12"/>
  <c r="Q6" i="56"/>
  <c r="BL5" i="12"/>
  <c r="Q5" i="56"/>
  <c r="M20" i="44"/>
  <c r="D119" i="12"/>
  <c r="AJ15" i="12"/>
  <c r="E15" i="58"/>
  <c r="N20" i="44"/>
  <c r="N107" i="44"/>
  <c r="N194" i="44"/>
  <c r="N37" i="52"/>
  <c r="N124" i="52"/>
  <c r="N211" i="52"/>
  <c r="R201" i="12"/>
  <c r="B201" i="57"/>
  <c r="I126" i="49"/>
  <c r="J213" i="52"/>
  <c r="J126" i="47"/>
  <c r="L153" i="38"/>
  <c r="L240" i="38"/>
  <c r="N18" i="38"/>
  <c r="N105" i="38"/>
  <c r="N192" i="38"/>
  <c r="K139" i="38"/>
  <c r="K226" i="38"/>
  <c r="M38" i="44"/>
  <c r="D137" i="12"/>
  <c r="AJ33" i="12"/>
  <c r="E33" i="58"/>
  <c r="N38" i="44"/>
  <c r="N125" i="44"/>
  <c r="N212" i="44"/>
  <c r="B224" i="57"/>
  <c r="AX220" i="12"/>
  <c r="C220" i="56"/>
  <c r="BP224" i="12"/>
  <c r="B224" i="59"/>
  <c r="B220" i="12"/>
  <c r="AH220" i="12"/>
  <c r="C220" i="58"/>
  <c r="BP207" i="12"/>
  <c r="B207" i="59"/>
  <c r="AH117" i="12"/>
  <c r="C117" i="58"/>
  <c r="B224" i="12"/>
  <c r="J135" i="45"/>
  <c r="N45" i="49"/>
  <c r="N132" i="49"/>
  <c r="N219" i="49"/>
  <c r="N31" i="47"/>
  <c r="N118" i="47"/>
  <c r="N205" i="47"/>
  <c r="N41" i="44"/>
  <c r="N128" i="44"/>
  <c r="N215" i="44"/>
  <c r="J115" i="38"/>
  <c r="N44" i="38"/>
  <c r="N131" i="38"/>
  <c r="N218" i="38"/>
  <c r="N43" i="52"/>
  <c r="N130" i="52"/>
  <c r="N217" i="52"/>
  <c r="N13" i="49"/>
  <c r="N100" i="49"/>
  <c r="N187" i="49"/>
  <c r="N23" i="44"/>
  <c r="N110" i="44"/>
  <c r="N197" i="44"/>
  <c r="N27" i="52"/>
  <c r="N114" i="52"/>
  <c r="N201" i="52"/>
  <c r="N15" i="49"/>
  <c r="N102" i="49"/>
  <c r="N189" i="49"/>
  <c r="N33" i="47"/>
  <c r="N120" i="47"/>
  <c r="N207" i="47"/>
  <c r="I120" i="47"/>
  <c r="J101" i="44"/>
  <c r="J105" i="44"/>
  <c r="I100" i="44"/>
  <c r="I124" i="44"/>
  <c r="I205" i="44"/>
  <c r="I131" i="38"/>
  <c r="I220" i="38"/>
  <c r="I208" i="38"/>
  <c r="I117" i="38"/>
  <c r="I105" i="45"/>
  <c r="I122" i="46"/>
  <c r="J209" i="46"/>
  <c r="J100" i="46"/>
  <c r="I122" i="49"/>
  <c r="I106" i="49"/>
  <c r="J216" i="50"/>
  <c r="J102" i="51"/>
  <c r="I134" i="52"/>
  <c r="J109" i="53"/>
  <c r="J130" i="54"/>
  <c r="J114" i="54"/>
  <c r="N33" i="38"/>
  <c r="N120" i="38"/>
  <c r="N207" i="38"/>
  <c r="N41" i="38"/>
  <c r="N128" i="38"/>
  <c r="N215" i="38"/>
  <c r="N13" i="52"/>
  <c r="N100" i="52"/>
  <c r="N187" i="52"/>
  <c r="N15" i="44"/>
  <c r="N102" i="44"/>
  <c r="N189" i="44"/>
  <c r="N29" i="49"/>
  <c r="N116" i="49"/>
  <c r="N203" i="49"/>
  <c r="N43" i="49"/>
  <c r="N130" i="49"/>
  <c r="N217" i="49"/>
  <c r="N41" i="47"/>
  <c r="N128" i="47"/>
  <c r="N215" i="47"/>
  <c r="N13" i="47"/>
  <c r="N100" i="47"/>
  <c r="N187" i="47"/>
  <c r="J190" i="38"/>
  <c r="M18" i="38"/>
  <c r="M105" i="38"/>
  <c r="M192" i="38"/>
  <c r="J121" i="44"/>
  <c r="J129" i="44"/>
  <c r="J123" i="38"/>
  <c r="J129" i="38"/>
  <c r="I202" i="38"/>
  <c r="I111" i="38"/>
  <c r="J127" i="44"/>
  <c r="I192" i="45"/>
  <c r="I112" i="46"/>
  <c r="J203" i="46"/>
  <c r="J194" i="48"/>
  <c r="I118" i="49"/>
  <c r="I189" i="49"/>
  <c r="J111" i="50"/>
  <c r="I201" i="52"/>
  <c r="J126" i="54"/>
  <c r="J110" i="54"/>
  <c r="J187" i="54"/>
  <c r="N35" i="49"/>
  <c r="N122" i="49"/>
  <c r="N209" i="49"/>
  <c r="I110" i="44"/>
  <c r="J106" i="46"/>
  <c r="I221" i="49"/>
  <c r="I130" i="49"/>
  <c r="I114" i="49"/>
  <c r="J192" i="50"/>
  <c r="J122" i="54"/>
  <c r="J106" i="54"/>
  <c r="L128" i="45"/>
  <c r="L215" i="45"/>
  <c r="M75" i="44"/>
  <c r="M162" i="44"/>
  <c r="M249" i="44"/>
  <c r="M37" i="44"/>
  <c r="D136" i="12"/>
  <c r="AJ32" i="12"/>
  <c r="E32" i="58"/>
  <c r="N37" i="44"/>
  <c r="N124" i="44"/>
  <c r="N211" i="44"/>
  <c r="N39" i="44"/>
  <c r="N126" i="44"/>
  <c r="N213" i="44"/>
  <c r="N42" i="44"/>
  <c r="N129" i="44"/>
  <c r="N216" i="44"/>
  <c r="N8" i="44"/>
  <c r="N95" i="44"/>
  <c r="N182" i="44"/>
  <c r="M95" i="44"/>
  <c r="M182" i="44"/>
  <c r="M19" i="44"/>
  <c r="D118" i="12"/>
  <c r="L127" i="44"/>
  <c r="L214" i="44"/>
  <c r="D14" i="12"/>
  <c r="T14" i="12"/>
  <c r="M42" i="44"/>
  <c r="D141" i="12"/>
  <c r="AJ37" i="12"/>
  <c r="E37" i="58"/>
  <c r="N45" i="44"/>
  <c r="N132" i="44"/>
  <c r="N219" i="44"/>
  <c r="AJ117" i="12"/>
  <c r="E117" i="58"/>
  <c r="M39" i="38"/>
  <c r="C138" i="12"/>
  <c r="AI34" i="12"/>
  <c r="D34" i="58"/>
  <c r="M14" i="38"/>
  <c r="M101" i="38"/>
  <c r="M188" i="38"/>
  <c r="N14" i="38"/>
  <c r="N101" i="38"/>
  <c r="N188" i="38"/>
  <c r="N24" i="44"/>
  <c r="N111" i="44"/>
  <c r="N198" i="44"/>
  <c r="M24" i="44"/>
  <c r="D123" i="12"/>
  <c r="AJ19" i="12"/>
  <c r="E19" i="58"/>
  <c r="M64" i="38"/>
  <c r="C157" i="12"/>
  <c r="AI53" i="12"/>
  <c r="D53" i="58"/>
  <c r="M43" i="38"/>
  <c r="C142" i="12"/>
  <c r="AI38" i="12"/>
  <c r="D38" i="58"/>
  <c r="M34" i="38"/>
  <c r="M121" i="38"/>
  <c r="M208" i="38"/>
  <c r="N45" i="38"/>
  <c r="N132" i="38"/>
  <c r="N219" i="38"/>
  <c r="M45" i="38"/>
  <c r="C144" i="12"/>
  <c r="AI40" i="12"/>
  <c r="D40" i="58"/>
  <c r="N34" i="38"/>
  <c r="N121" i="38"/>
  <c r="N208" i="38"/>
  <c r="L72" i="44"/>
  <c r="T178" i="12"/>
  <c r="M42" i="38"/>
  <c r="M129" i="38"/>
  <c r="M216" i="38"/>
  <c r="S133" i="12"/>
  <c r="C133" i="57"/>
  <c r="D52" i="12"/>
  <c r="T52" i="12"/>
  <c r="T240" i="12"/>
  <c r="D154" i="12"/>
  <c r="AJ50" i="12"/>
  <c r="E50" i="58"/>
  <c r="L106" i="44"/>
  <c r="L193" i="44"/>
  <c r="M49" i="44"/>
  <c r="D148" i="12"/>
  <c r="AJ44" i="12"/>
  <c r="E44" i="58"/>
  <c r="N49" i="44"/>
  <c r="N136" i="44"/>
  <c r="N223" i="44"/>
  <c r="M79" i="44"/>
  <c r="D184" i="12"/>
  <c r="D180" i="12"/>
  <c r="AJ85" i="12"/>
  <c r="E85" i="58"/>
  <c r="D87" i="12"/>
  <c r="K113" i="44"/>
  <c r="K200" i="44"/>
  <c r="L164" i="44"/>
  <c r="L251" i="44"/>
  <c r="N79" i="44"/>
  <c r="N166" i="44"/>
  <c r="N253" i="44"/>
  <c r="M169" i="44"/>
  <c r="M256" i="44"/>
  <c r="N12" i="44"/>
  <c r="N99" i="44"/>
  <c r="N186" i="44"/>
  <c r="M151" i="44"/>
  <c r="M238" i="44"/>
  <c r="AJ146" i="12"/>
  <c r="E146" i="58"/>
  <c r="T121" i="12"/>
  <c r="AE121" i="12"/>
  <c r="M12" i="44"/>
  <c r="D111" i="12"/>
  <c r="AJ7" i="12"/>
  <c r="E7" i="58"/>
  <c r="K139" i="44"/>
  <c r="K226" i="44"/>
  <c r="L120" i="44"/>
  <c r="L207" i="44"/>
  <c r="M47" i="44"/>
  <c r="D146" i="12"/>
  <c r="AJ42" i="12"/>
  <c r="E42" i="58"/>
  <c r="J221" i="54"/>
  <c r="R208" i="12"/>
  <c r="R198" i="12"/>
  <c r="AH198" i="12"/>
  <c r="C198" i="58"/>
  <c r="N47" i="44"/>
  <c r="N134" i="44"/>
  <c r="N221" i="44"/>
  <c r="B221" i="12"/>
  <c r="B214" i="12"/>
  <c r="BQ41" i="12"/>
  <c r="C41" i="59"/>
  <c r="AT106" i="12"/>
  <c r="O106" i="58"/>
  <c r="I120" i="38"/>
  <c r="I121" i="44"/>
  <c r="J104" i="44"/>
  <c r="I203" i="44"/>
  <c r="I119" i="38"/>
  <c r="I219" i="44"/>
  <c r="I109" i="38"/>
  <c r="I215" i="44"/>
  <c r="I194" i="47"/>
  <c r="I127" i="47"/>
  <c r="J128" i="45"/>
  <c r="J209" i="45"/>
  <c r="J112" i="45"/>
  <c r="I217" i="45"/>
  <c r="J192" i="46"/>
  <c r="J132" i="46"/>
  <c r="J213" i="46"/>
  <c r="J114" i="46"/>
  <c r="J104" i="46"/>
  <c r="I103" i="47"/>
  <c r="J215" i="48"/>
  <c r="J195" i="48"/>
  <c r="I219" i="49"/>
  <c r="I215" i="49"/>
  <c r="I211" i="49"/>
  <c r="I207" i="49"/>
  <c r="I203" i="49"/>
  <c r="I199" i="49"/>
  <c r="I195" i="49"/>
  <c r="I191" i="49"/>
  <c r="J214" i="50"/>
  <c r="J107" i="50"/>
  <c r="J103" i="50"/>
  <c r="J118" i="50"/>
  <c r="J110" i="50"/>
  <c r="J220" i="51"/>
  <c r="J131" i="51"/>
  <c r="J210" i="51"/>
  <c r="J113" i="51"/>
  <c r="J103" i="51"/>
  <c r="I132" i="52"/>
  <c r="I197" i="52"/>
  <c r="J127" i="53"/>
  <c r="J107" i="54"/>
  <c r="J219" i="54"/>
  <c r="J215" i="54"/>
  <c r="J211" i="54"/>
  <c r="J207" i="54"/>
  <c r="J203" i="54"/>
  <c r="J199" i="54"/>
  <c r="J195" i="54"/>
  <c r="J191" i="54"/>
  <c r="I114" i="38"/>
  <c r="J206" i="45"/>
  <c r="I118" i="47"/>
  <c r="I114" i="44"/>
  <c r="I132" i="47"/>
  <c r="I110" i="38"/>
  <c r="J217" i="46"/>
  <c r="J205" i="46"/>
  <c r="J197" i="46"/>
  <c r="J212" i="50"/>
  <c r="I211" i="52"/>
  <c r="J125" i="53"/>
  <c r="M41" i="38"/>
  <c r="C140" i="12"/>
  <c r="AI36" i="12"/>
  <c r="D36" i="58"/>
  <c r="J107" i="44"/>
  <c r="I204" i="38"/>
  <c r="I214" i="44"/>
  <c r="I128" i="47"/>
  <c r="I122" i="44"/>
  <c r="I212" i="47"/>
  <c r="I114" i="47"/>
  <c r="I213" i="44"/>
  <c r="J124" i="46"/>
  <c r="J119" i="48"/>
  <c r="J203" i="48"/>
  <c r="I212" i="49"/>
  <c r="J131" i="50"/>
  <c r="J210" i="50"/>
  <c r="J122" i="50"/>
  <c r="J114" i="50"/>
  <c r="J127" i="51"/>
  <c r="J117" i="51"/>
  <c r="J196" i="51"/>
  <c r="I207" i="52"/>
  <c r="J198" i="53"/>
  <c r="L113" i="44"/>
  <c r="L200" i="44"/>
  <c r="L133" i="44"/>
  <c r="L220" i="44"/>
  <c r="D154" i="57"/>
  <c r="BR47" i="12"/>
  <c r="D47" i="59"/>
  <c r="L107" i="44"/>
  <c r="L194" i="44"/>
  <c r="L154" i="44"/>
  <c r="L241" i="44"/>
  <c r="L130" i="44"/>
  <c r="L217" i="44"/>
  <c r="L102" i="44"/>
  <c r="L189" i="44"/>
  <c r="L139" i="44"/>
  <c r="L226" i="44"/>
  <c r="L149" i="44"/>
  <c r="L236" i="44"/>
  <c r="L114" i="44"/>
  <c r="L201" i="44"/>
  <c r="K105" i="44"/>
  <c r="K192" i="44"/>
  <c r="T159" i="12"/>
  <c r="D159" i="57"/>
  <c r="L156" i="44"/>
  <c r="L243" i="44"/>
  <c r="L166" i="44"/>
  <c r="L253" i="44"/>
  <c r="N42" i="38"/>
  <c r="N129" i="38"/>
  <c r="N216" i="38"/>
  <c r="M35" i="38"/>
  <c r="M122" i="38"/>
  <c r="M209" i="38"/>
  <c r="N22" i="38"/>
  <c r="N109" i="38"/>
  <c r="N196" i="38"/>
  <c r="N32" i="38"/>
  <c r="N119" i="38"/>
  <c r="N206" i="38"/>
  <c r="M32" i="38"/>
  <c r="M119" i="38"/>
  <c r="M206" i="38"/>
  <c r="N35" i="38"/>
  <c r="N122" i="38"/>
  <c r="N209" i="38"/>
  <c r="M12" i="38"/>
  <c r="M99" i="38"/>
  <c r="M186" i="38"/>
  <c r="N12" i="38"/>
  <c r="N99" i="38"/>
  <c r="N186" i="38"/>
  <c r="M22" i="38"/>
  <c r="M109" i="38"/>
  <c r="M196" i="38"/>
  <c r="R227" i="12"/>
  <c r="AJ124" i="12"/>
  <c r="E124" i="58"/>
  <c r="R231" i="12"/>
  <c r="B231" i="57"/>
  <c r="R202" i="12"/>
  <c r="AH202" i="12"/>
  <c r="C202" i="58"/>
  <c r="BP201" i="12"/>
  <c r="B201" i="59"/>
  <c r="B216" i="12"/>
  <c r="I97" i="51"/>
  <c r="AH104" i="12"/>
  <c r="C104" i="58"/>
  <c r="AH121" i="12"/>
  <c r="C121" i="58"/>
  <c r="I184" i="38"/>
  <c r="N10" i="47"/>
  <c r="N97" i="47"/>
  <c r="N184" i="47"/>
  <c r="AH97" i="12"/>
  <c r="C97" i="58"/>
  <c r="N10" i="51"/>
  <c r="N97" i="51"/>
  <c r="N184" i="51"/>
  <c r="B220" i="57"/>
  <c r="I184" i="49"/>
  <c r="N10" i="49"/>
  <c r="N97" i="49"/>
  <c r="N184" i="49"/>
  <c r="AX224" i="12"/>
  <c r="C224" i="56"/>
  <c r="R230" i="12"/>
  <c r="AH127" i="12"/>
  <c r="C127" i="58"/>
  <c r="R213" i="12"/>
  <c r="AH110" i="12"/>
  <c r="C110" i="58"/>
  <c r="BP205" i="12"/>
  <c r="B205" i="59"/>
  <c r="R212" i="12"/>
  <c r="B212" i="57"/>
  <c r="B207" i="57"/>
  <c r="AX207" i="12"/>
  <c r="C207" i="56"/>
  <c r="N10" i="52"/>
  <c r="N97" i="52"/>
  <c r="N184" i="52"/>
  <c r="B207" i="12"/>
  <c r="AT111" i="12"/>
  <c r="O111" i="58"/>
  <c r="AK106" i="12"/>
  <c r="F106" i="58"/>
  <c r="R206" i="12"/>
  <c r="AX206" i="12"/>
  <c r="C206" i="56"/>
  <c r="AX26" i="12"/>
  <c r="B216" i="57"/>
  <c r="AH14" i="12"/>
  <c r="C14" i="58"/>
  <c r="AT121" i="12"/>
  <c r="O121" i="58"/>
  <c r="S10" i="12"/>
  <c r="C10" i="57"/>
  <c r="S30" i="12"/>
  <c r="C30" i="57"/>
  <c r="BQ38" i="12"/>
  <c r="C38" i="59"/>
  <c r="BQ46" i="12"/>
  <c r="C46" i="59"/>
  <c r="AI54" i="12"/>
  <c r="D54" i="58"/>
  <c r="J185" i="38"/>
  <c r="AI23" i="12"/>
  <c r="D23" i="58"/>
  <c r="J120" i="47"/>
  <c r="J118" i="47"/>
  <c r="J195" i="47"/>
  <c r="J205" i="52"/>
  <c r="J195" i="52"/>
  <c r="S46" i="12"/>
  <c r="C46" i="57"/>
  <c r="B110" i="57"/>
  <c r="AM106" i="12"/>
  <c r="H106" i="58"/>
  <c r="AJ111" i="12"/>
  <c r="E111" i="58"/>
  <c r="S53" i="12"/>
  <c r="C53" i="57"/>
  <c r="B200" i="12"/>
  <c r="J203" i="44"/>
  <c r="J114" i="44"/>
  <c r="BP216" i="12"/>
  <c r="B216" i="59"/>
  <c r="AJ112" i="12"/>
  <c r="E112" i="58"/>
  <c r="AX200" i="12"/>
  <c r="C200" i="56"/>
  <c r="AX216" i="12"/>
  <c r="C216" i="56"/>
  <c r="B200" i="57"/>
  <c r="AH10" i="12"/>
  <c r="C10" i="58"/>
  <c r="AT104" i="12"/>
  <c r="O104" i="58"/>
  <c r="AR112" i="12"/>
  <c r="M112" i="58"/>
  <c r="AP112" i="12"/>
  <c r="K112" i="58"/>
  <c r="AL96" i="12"/>
  <c r="G96" i="58"/>
  <c r="S56" i="12"/>
  <c r="C56" i="57"/>
  <c r="J187" i="38"/>
  <c r="J114" i="38"/>
  <c r="J203" i="38"/>
  <c r="J195" i="38"/>
  <c r="J197" i="38"/>
  <c r="J201" i="47"/>
  <c r="J185" i="47"/>
  <c r="J112" i="47"/>
  <c r="J203" i="47"/>
  <c r="J199" i="49"/>
  <c r="J203" i="52"/>
  <c r="J106" i="52"/>
  <c r="S61" i="12"/>
  <c r="BQ22" i="12"/>
  <c r="C22" i="59"/>
  <c r="S25" i="12"/>
  <c r="C25" i="57"/>
  <c r="S35" i="12"/>
  <c r="C35" i="57"/>
  <c r="S39" i="12"/>
  <c r="C39" i="57"/>
  <c r="S88" i="12"/>
  <c r="C88" i="57"/>
  <c r="AH231" i="12"/>
  <c r="C231" i="58"/>
  <c r="S47" i="12"/>
  <c r="C47" i="57"/>
  <c r="AH113" i="12"/>
  <c r="C113" i="58"/>
  <c r="BP200" i="12"/>
  <c r="B200" i="59"/>
  <c r="AH22" i="12"/>
  <c r="C22" i="58"/>
  <c r="AH18" i="12"/>
  <c r="C18" i="58"/>
  <c r="B229" i="12"/>
  <c r="J207" i="38"/>
  <c r="AT112" i="12"/>
  <c r="O112" i="58"/>
  <c r="S27" i="12"/>
  <c r="C27" i="57"/>
  <c r="BQ42" i="12"/>
  <c r="C42" i="59"/>
  <c r="S52" i="12"/>
  <c r="S240" i="12"/>
  <c r="J209" i="38"/>
  <c r="J189" i="47"/>
  <c r="J193" i="47"/>
  <c r="J191" i="47"/>
  <c r="J114" i="52"/>
  <c r="J189" i="52"/>
  <c r="BQ10" i="12"/>
  <c r="C10" i="59"/>
  <c r="S13" i="12"/>
  <c r="C13" i="57"/>
  <c r="S23" i="12"/>
  <c r="C23" i="57"/>
  <c r="S28" i="12"/>
  <c r="C28" i="57"/>
  <c r="BQ37" i="12"/>
  <c r="C37" i="59"/>
  <c r="AN104" i="12"/>
  <c r="I104" i="58"/>
  <c r="AP109" i="12"/>
  <c r="K109" i="58"/>
  <c r="AQ111" i="12"/>
  <c r="L111" i="58"/>
  <c r="AR96" i="12"/>
  <c r="M96" i="58"/>
  <c r="AQ106" i="12"/>
  <c r="L106" i="58"/>
  <c r="AS112" i="12"/>
  <c r="N112" i="58"/>
  <c r="C114" i="57"/>
  <c r="BQ7" i="12"/>
  <c r="C7" i="59"/>
  <c r="K115" i="38"/>
  <c r="K202" i="38"/>
  <c r="BQ15" i="12"/>
  <c r="M44" i="38"/>
  <c r="M131" i="38"/>
  <c r="M218" i="38"/>
  <c r="N39" i="38"/>
  <c r="N126" i="38"/>
  <c r="N213" i="38"/>
  <c r="M13" i="38"/>
  <c r="C112" i="12"/>
  <c r="AI8" i="12"/>
  <c r="D8" i="58"/>
  <c r="N36" i="38"/>
  <c r="N123" i="38"/>
  <c r="N210" i="38"/>
  <c r="N26" i="38"/>
  <c r="N113" i="38"/>
  <c r="N200" i="38"/>
  <c r="M26" i="38"/>
  <c r="C125" i="12"/>
  <c r="AI21" i="12"/>
  <c r="D21" i="58"/>
  <c r="M36" i="38"/>
  <c r="C135" i="12"/>
  <c r="AI31" i="12"/>
  <c r="D31" i="58"/>
  <c r="N43" i="38"/>
  <c r="N130" i="38"/>
  <c r="N217" i="38"/>
  <c r="N25" i="38"/>
  <c r="N112" i="38"/>
  <c r="N199" i="38"/>
  <c r="AI132" i="12"/>
  <c r="D132" i="58"/>
  <c r="C87" i="12"/>
  <c r="K91" i="38"/>
  <c r="K137" i="38"/>
  <c r="K224" i="38"/>
  <c r="K85" i="38"/>
  <c r="C92" i="12"/>
  <c r="BQ11" i="12"/>
  <c r="C11" i="59"/>
  <c r="N76" i="38"/>
  <c r="N163" i="38"/>
  <c r="N250" i="38"/>
  <c r="BL32" i="12"/>
  <c r="Q32" i="56"/>
  <c r="BM9" i="12"/>
  <c r="R9" i="56"/>
  <c r="BM21" i="12"/>
  <c r="R21" i="56"/>
  <c r="BM37" i="12"/>
  <c r="R37" i="56"/>
  <c r="BL24" i="12"/>
  <c r="Q24" i="56"/>
  <c r="BL16" i="12"/>
  <c r="Q16" i="56"/>
  <c r="BL20" i="12"/>
  <c r="Q20" i="56"/>
  <c r="L94" i="53"/>
  <c r="L181" i="53"/>
  <c r="K90" i="46"/>
  <c r="K177" i="51"/>
  <c r="N81" i="51"/>
  <c r="N168" i="51"/>
  <c r="N255" i="51"/>
  <c r="L107" i="50"/>
  <c r="L194" i="50"/>
  <c r="N81" i="50"/>
  <c r="N168" i="50"/>
  <c r="N255" i="50"/>
  <c r="H61" i="12"/>
  <c r="N27" i="49"/>
  <c r="N114" i="49"/>
  <c r="N201" i="49"/>
  <c r="N82" i="49"/>
  <c r="N169" i="49"/>
  <c r="N256" i="49"/>
  <c r="X120" i="12"/>
  <c r="H120" i="57"/>
  <c r="L181" i="48"/>
  <c r="K101" i="48"/>
  <c r="K188" i="48"/>
  <c r="G22" i="12"/>
  <c r="K104" i="48"/>
  <c r="K191" i="48"/>
  <c r="K110" i="48"/>
  <c r="K197" i="48"/>
  <c r="K116" i="48"/>
  <c r="K203" i="48"/>
  <c r="K112" i="48"/>
  <c r="K199" i="48"/>
  <c r="M19" i="48"/>
  <c r="M106" i="48"/>
  <c r="M193" i="48"/>
  <c r="K108" i="48"/>
  <c r="K195" i="48"/>
  <c r="K106" i="48"/>
  <c r="K193" i="48"/>
  <c r="N67" i="48"/>
  <c r="N154" i="48"/>
  <c r="N241" i="48"/>
  <c r="N79" i="48"/>
  <c r="N166" i="48"/>
  <c r="N253" i="48"/>
  <c r="N81" i="48"/>
  <c r="N168" i="48"/>
  <c r="N255" i="48"/>
  <c r="M25" i="48"/>
  <c r="G124" i="12"/>
  <c r="K124" i="48"/>
  <c r="K211" i="48"/>
  <c r="L99" i="48"/>
  <c r="L186" i="48"/>
  <c r="M48" i="48"/>
  <c r="M135" i="48"/>
  <c r="M222" i="48"/>
  <c r="N69" i="48"/>
  <c r="N156" i="48"/>
  <c r="N243" i="48"/>
  <c r="L91" i="47"/>
  <c r="K177" i="47"/>
  <c r="M60" i="47"/>
  <c r="M147" i="47"/>
  <c r="M234" i="47"/>
  <c r="K90" i="47"/>
  <c r="M75" i="47"/>
  <c r="M162" i="47"/>
  <c r="M249" i="47"/>
  <c r="L139" i="47"/>
  <c r="L226" i="47"/>
  <c r="N81" i="47"/>
  <c r="N168" i="47"/>
  <c r="N255" i="47"/>
  <c r="N69" i="45"/>
  <c r="N156" i="45"/>
  <c r="N243" i="45"/>
  <c r="K96" i="45"/>
  <c r="K183" i="45"/>
  <c r="K114" i="45"/>
  <c r="K201" i="45"/>
  <c r="D64" i="12"/>
  <c r="T64" i="12"/>
  <c r="D64" i="57"/>
  <c r="K110" i="44"/>
  <c r="K197" i="44"/>
  <c r="L91" i="44"/>
  <c r="S183" i="12"/>
  <c r="C183" i="57"/>
  <c r="N80" i="38"/>
  <c r="N167" i="38"/>
  <c r="N254" i="38"/>
  <c r="N82" i="38"/>
  <c r="N169" i="38"/>
  <c r="N256" i="38"/>
  <c r="AI121" i="12"/>
  <c r="D121" i="58"/>
  <c r="L110" i="38"/>
  <c r="L197" i="38"/>
  <c r="K94" i="38"/>
  <c r="K181" i="38"/>
  <c r="N7" i="38"/>
  <c r="N94" i="38"/>
  <c r="N181" i="38"/>
  <c r="L163" i="38"/>
  <c r="L250" i="38"/>
  <c r="S181" i="12"/>
  <c r="AI156" i="12"/>
  <c r="D156" i="58"/>
  <c r="L117" i="38"/>
  <c r="L204" i="38"/>
  <c r="L105" i="38"/>
  <c r="L192" i="38"/>
  <c r="S134" i="12"/>
  <c r="C134" i="57"/>
  <c r="C141" i="57"/>
  <c r="N79" i="54"/>
  <c r="N166" i="54"/>
  <c r="N253" i="54"/>
  <c r="L177" i="54"/>
  <c r="K152" i="54"/>
  <c r="K239" i="54"/>
  <c r="L90" i="54"/>
  <c r="N3" i="54"/>
  <c r="N90" i="54"/>
  <c r="N177" i="54"/>
  <c r="K90" i="54"/>
  <c r="M41" i="54"/>
  <c r="N140" i="12"/>
  <c r="N20" i="54"/>
  <c r="N107" i="54"/>
  <c r="N194" i="54"/>
  <c r="L112" i="54"/>
  <c r="L199" i="54"/>
  <c r="M20" i="54"/>
  <c r="N119" i="12"/>
  <c r="N47" i="54"/>
  <c r="N134" i="54"/>
  <c r="N221" i="54"/>
  <c r="M47" i="54"/>
  <c r="M134" i="54"/>
  <c r="M221" i="54"/>
  <c r="N64" i="53"/>
  <c r="N151" i="53"/>
  <c r="N238" i="53"/>
  <c r="N42" i="54"/>
  <c r="N129" i="54"/>
  <c r="N216" i="54"/>
  <c r="M42" i="54"/>
  <c r="N141" i="12"/>
  <c r="N43" i="54"/>
  <c r="N130" i="54"/>
  <c r="N217" i="54"/>
  <c r="N139" i="57"/>
  <c r="M79" i="54"/>
  <c r="M166" i="54"/>
  <c r="M253" i="54"/>
  <c r="M43" i="54"/>
  <c r="N142" i="12"/>
  <c r="N17" i="54"/>
  <c r="N104" i="54"/>
  <c r="N191" i="54"/>
  <c r="M64" i="53"/>
  <c r="M157" i="12"/>
  <c r="M26" i="53"/>
  <c r="M125" i="12"/>
  <c r="K154" i="53"/>
  <c r="K241" i="53"/>
  <c r="L130" i="53"/>
  <c r="L217" i="53"/>
  <c r="M154" i="57"/>
  <c r="L148" i="53"/>
  <c r="L235" i="53"/>
  <c r="M87" i="12"/>
  <c r="L91" i="53"/>
  <c r="L178" i="53"/>
  <c r="K90" i="53"/>
  <c r="N3" i="53"/>
  <c r="N90" i="53"/>
  <c r="N177" i="53"/>
  <c r="L97" i="54"/>
  <c r="L184" i="54"/>
  <c r="M17" i="54"/>
  <c r="M104" i="54"/>
  <c r="M191" i="54"/>
  <c r="L126" i="54"/>
  <c r="L213" i="54"/>
  <c r="L134" i="54"/>
  <c r="L221" i="54"/>
  <c r="N40" i="54"/>
  <c r="N127" i="54"/>
  <c r="N214" i="54"/>
  <c r="K139" i="54"/>
  <c r="K226" i="54"/>
  <c r="N27" i="54"/>
  <c r="N114" i="54"/>
  <c r="N201" i="54"/>
  <c r="M27" i="54"/>
  <c r="N126" i="12"/>
  <c r="AT109" i="12"/>
  <c r="O109" i="58"/>
  <c r="M40" i="54"/>
  <c r="N139" i="12"/>
  <c r="M24" i="54"/>
  <c r="N123" i="12"/>
  <c r="L133" i="54"/>
  <c r="L220" i="54"/>
  <c r="L71" i="54"/>
  <c r="L158" i="54"/>
  <c r="L245" i="54"/>
  <c r="AD114" i="12"/>
  <c r="N114" i="57"/>
  <c r="M109" i="54"/>
  <c r="M196" i="54"/>
  <c r="N80" i="54"/>
  <c r="N167" i="54"/>
  <c r="N254" i="54"/>
  <c r="N28" i="54"/>
  <c r="N115" i="54"/>
  <c r="N202" i="54"/>
  <c r="M28" i="54"/>
  <c r="M115" i="54"/>
  <c r="M202" i="54"/>
  <c r="AD181" i="12"/>
  <c r="AT156" i="12"/>
  <c r="O156" i="58"/>
  <c r="N13" i="12"/>
  <c r="L138" i="54"/>
  <c r="L225" i="54"/>
  <c r="L150" i="54"/>
  <c r="L237" i="54"/>
  <c r="K85" i="54"/>
  <c r="K172" i="54"/>
  <c r="K102" i="54"/>
  <c r="K189" i="54"/>
  <c r="L84" i="54"/>
  <c r="L171" i="54"/>
  <c r="L258" i="54"/>
  <c r="M25" i="54"/>
  <c r="N124" i="12"/>
  <c r="K70" i="54"/>
  <c r="M70" i="54"/>
  <c r="N175" i="12"/>
  <c r="M156" i="54"/>
  <c r="M243" i="54"/>
  <c r="N147" i="57"/>
  <c r="L165" i="54"/>
  <c r="L252" i="54"/>
  <c r="L168" i="54"/>
  <c r="L255" i="54"/>
  <c r="M4" i="54"/>
  <c r="M178" i="54"/>
  <c r="N69" i="54"/>
  <c r="N156" i="54"/>
  <c r="N243" i="54"/>
  <c r="K177" i="54"/>
  <c r="K91" i="54"/>
  <c r="K178" i="54"/>
  <c r="N61" i="12"/>
  <c r="K167" i="54"/>
  <c r="K254" i="54"/>
  <c r="K5" i="54"/>
  <c r="K179" i="54"/>
  <c r="K131" i="54"/>
  <c r="K218" i="54"/>
  <c r="K148" i="54"/>
  <c r="K235" i="54"/>
  <c r="N141" i="57"/>
  <c r="L114" i="54"/>
  <c r="L201" i="54"/>
  <c r="M47" i="53"/>
  <c r="M146" i="12"/>
  <c r="N47" i="53"/>
  <c r="N134" i="53"/>
  <c r="N221" i="53"/>
  <c r="N64" i="52"/>
  <c r="N151" i="52"/>
  <c r="N238" i="52"/>
  <c r="M7" i="52"/>
  <c r="L165" i="12"/>
  <c r="AC110" i="12"/>
  <c r="M110" i="57"/>
  <c r="M52" i="12"/>
  <c r="AS121" i="12"/>
  <c r="N121" i="58"/>
  <c r="K149" i="53"/>
  <c r="K236" i="53"/>
  <c r="L134" i="53"/>
  <c r="L221" i="53"/>
  <c r="M33" i="53"/>
  <c r="M132" i="12"/>
  <c r="AS111" i="12"/>
  <c r="N111" i="58"/>
  <c r="M162" i="12"/>
  <c r="M152" i="53"/>
  <c r="M239" i="53"/>
  <c r="L138" i="53"/>
  <c r="L225" i="53"/>
  <c r="M116" i="53"/>
  <c r="M203" i="53"/>
  <c r="N26" i="53"/>
  <c r="N113" i="53"/>
  <c r="N200" i="53"/>
  <c r="N33" i="53"/>
  <c r="N120" i="53"/>
  <c r="N207" i="53"/>
  <c r="M11" i="53"/>
  <c r="M98" i="53"/>
  <c r="M185" i="53"/>
  <c r="M136" i="53"/>
  <c r="M223" i="53"/>
  <c r="N11" i="53"/>
  <c r="N98" i="53"/>
  <c r="N185" i="53"/>
  <c r="L139" i="53"/>
  <c r="L226" i="53"/>
  <c r="K177" i="53"/>
  <c r="M169" i="53"/>
  <c r="M256" i="53"/>
  <c r="K129" i="53"/>
  <c r="K216" i="53"/>
  <c r="AS96" i="12"/>
  <c r="N96" i="58"/>
  <c r="AS106" i="12"/>
  <c r="N106" i="58"/>
  <c r="L121" i="53"/>
  <c r="L208" i="53"/>
  <c r="L118" i="53"/>
  <c r="L205" i="53"/>
  <c r="L136" i="53"/>
  <c r="L223" i="53"/>
  <c r="L129" i="53"/>
  <c r="L216" i="53"/>
  <c r="M84" i="12"/>
  <c r="L168" i="53"/>
  <c r="L255" i="53"/>
  <c r="K100" i="53"/>
  <c r="K187" i="53"/>
  <c r="M135" i="12"/>
  <c r="L104" i="53"/>
  <c r="L191" i="53"/>
  <c r="L108" i="53"/>
  <c r="L195" i="53"/>
  <c r="M160" i="12"/>
  <c r="K133" i="53"/>
  <c r="K220" i="53"/>
  <c r="L149" i="53"/>
  <c r="L236" i="53"/>
  <c r="N24" i="52"/>
  <c r="N111" i="52"/>
  <c r="N198" i="52"/>
  <c r="M24" i="52"/>
  <c r="M111" i="52"/>
  <c r="M198" i="52"/>
  <c r="L94" i="52"/>
  <c r="L181" i="52"/>
  <c r="N7" i="52"/>
  <c r="N94" i="52"/>
  <c r="N181" i="52"/>
  <c r="AQ145" i="12"/>
  <c r="L145" i="58"/>
  <c r="M11" i="46"/>
  <c r="M98" i="46"/>
  <c r="M185" i="46"/>
  <c r="N40" i="52"/>
  <c r="N127" i="52"/>
  <c r="N214" i="52"/>
  <c r="AR125" i="12"/>
  <c r="M125" i="58"/>
  <c r="M40" i="52"/>
  <c r="L139" i="12"/>
  <c r="L131" i="46"/>
  <c r="L218" i="46"/>
  <c r="K152" i="46"/>
  <c r="K239" i="46"/>
  <c r="L135" i="46"/>
  <c r="L222" i="46"/>
  <c r="AR119" i="12"/>
  <c r="M119" i="58"/>
  <c r="N81" i="52"/>
  <c r="N168" i="52"/>
  <c r="N255" i="52"/>
  <c r="M33" i="52"/>
  <c r="L132" i="12"/>
  <c r="AR137" i="12"/>
  <c r="M137" i="58"/>
  <c r="N36" i="52"/>
  <c r="N123" i="52"/>
  <c r="N210" i="52"/>
  <c r="L103" i="52"/>
  <c r="L190" i="52"/>
  <c r="N33" i="52"/>
  <c r="N120" i="52"/>
  <c r="N207" i="52"/>
  <c r="L150" i="52"/>
  <c r="L237" i="52"/>
  <c r="AB130" i="12"/>
  <c r="L130" i="57"/>
  <c r="AQ113" i="12"/>
  <c r="L113" i="58"/>
  <c r="N20" i="46"/>
  <c r="N107" i="46"/>
  <c r="N194" i="46"/>
  <c r="M156" i="46"/>
  <c r="M243" i="46"/>
  <c r="M67" i="46"/>
  <c r="K160" i="12"/>
  <c r="L177" i="46"/>
  <c r="K90" i="52"/>
  <c r="M67" i="52"/>
  <c r="L160" i="12"/>
  <c r="N67" i="52"/>
  <c r="N154" i="52"/>
  <c r="N241" i="52"/>
  <c r="M36" i="52"/>
  <c r="L135" i="12"/>
  <c r="M77" i="52"/>
  <c r="L182" i="12"/>
  <c r="K5" i="52"/>
  <c r="K179" i="52"/>
  <c r="K85" i="52"/>
  <c r="L92" i="12"/>
  <c r="L134" i="52"/>
  <c r="L221" i="52"/>
  <c r="L154" i="52"/>
  <c r="L241" i="52"/>
  <c r="AR113" i="12"/>
  <c r="M113" i="58"/>
  <c r="L101" i="52"/>
  <c r="L188" i="52"/>
  <c r="L106" i="52"/>
  <c r="L193" i="52"/>
  <c r="L156" i="52"/>
  <c r="L243" i="52"/>
  <c r="M4" i="52"/>
  <c r="L164" i="12"/>
  <c r="L61" i="12"/>
  <c r="L85" i="52"/>
  <c r="AB191" i="12"/>
  <c r="L191" i="57"/>
  <c r="K91" i="52"/>
  <c r="K150" i="52"/>
  <c r="K237" i="52"/>
  <c r="AR147" i="12"/>
  <c r="M147" i="58"/>
  <c r="K91" i="49"/>
  <c r="L155" i="49"/>
  <c r="L242" i="49"/>
  <c r="K150" i="49"/>
  <c r="K237" i="49"/>
  <c r="M94" i="49"/>
  <c r="M19" i="49"/>
  <c r="M106" i="49"/>
  <c r="M193" i="49"/>
  <c r="M181" i="49"/>
  <c r="M24" i="49"/>
  <c r="M111" i="49"/>
  <c r="M198" i="49"/>
  <c r="H45" i="12"/>
  <c r="M75" i="49"/>
  <c r="H180" i="12"/>
  <c r="L85" i="49"/>
  <c r="L172" i="49"/>
  <c r="L259" i="49"/>
  <c r="M27" i="49"/>
  <c r="M114" i="49"/>
  <c r="M201" i="49"/>
  <c r="K85" i="49"/>
  <c r="H92" i="12"/>
  <c r="M21" i="49"/>
  <c r="H120" i="12"/>
  <c r="K99" i="49"/>
  <c r="K186" i="49"/>
  <c r="M31" i="49"/>
  <c r="M118" i="49"/>
  <c r="M205" i="49"/>
  <c r="L118" i="49"/>
  <c r="L205" i="49"/>
  <c r="L111" i="49"/>
  <c r="L198" i="49"/>
  <c r="N63" i="49"/>
  <c r="N150" i="49"/>
  <c r="N237" i="49"/>
  <c r="X107" i="12"/>
  <c r="H107" i="57"/>
  <c r="M50" i="49"/>
  <c r="M137" i="49"/>
  <c r="M224" i="49"/>
  <c r="N68" i="49"/>
  <c r="N155" i="49"/>
  <c r="N242" i="49"/>
  <c r="L105" i="49"/>
  <c r="L192" i="49"/>
  <c r="X145" i="12"/>
  <c r="H145" i="57"/>
  <c r="N67" i="46"/>
  <c r="N154" i="46"/>
  <c r="N241" i="46"/>
  <c r="K135" i="46"/>
  <c r="K222" i="46"/>
  <c r="M28" i="51"/>
  <c r="J127" i="12"/>
  <c r="L178" i="51"/>
  <c r="N32" i="51"/>
  <c r="N119" i="51"/>
  <c r="N206" i="51"/>
  <c r="K117" i="51"/>
  <c r="K204" i="51"/>
  <c r="M32" i="51"/>
  <c r="J131" i="12"/>
  <c r="N51" i="51"/>
  <c r="N138" i="51"/>
  <c r="N225" i="51"/>
  <c r="M25" i="51"/>
  <c r="M112" i="51"/>
  <c r="M199" i="51"/>
  <c r="N77" i="51"/>
  <c r="N164" i="51"/>
  <c r="N251" i="51"/>
  <c r="M51" i="51"/>
  <c r="M138" i="51"/>
  <c r="M225" i="51"/>
  <c r="K166" i="51"/>
  <c r="K253" i="51"/>
  <c r="M44" i="51"/>
  <c r="M131" i="51"/>
  <c r="M218" i="51"/>
  <c r="N44" i="51"/>
  <c r="N131" i="51"/>
  <c r="N218" i="51"/>
  <c r="N44" i="46"/>
  <c r="N131" i="46"/>
  <c r="N218" i="46"/>
  <c r="N24" i="46"/>
  <c r="N111" i="46"/>
  <c r="N198" i="46"/>
  <c r="AQ148" i="12"/>
  <c r="L148" i="58"/>
  <c r="L117" i="46"/>
  <c r="L204" i="46"/>
  <c r="L156" i="51"/>
  <c r="L243" i="51"/>
  <c r="J117" i="57"/>
  <c r="K150" i="51"/>
  <c r="K237" i="51"/>
  <c r="L105" i="51"/>
  <c r="L192" i="51"/>
  <c r="M63" i="51"/>
  <c r="M150" i="51"/>
  <c r="M237" i="51"/>
  <c r="J87" i="12"/>
  <c r="L169" i="46"/>
  <c r="L256" i="46"/>
  <c r="L167" i="46"/>
  <c r="L254" i="46"/>
  <c r="K187" i="12"/>
  <c r="M36" i="46"/>
  <c r="M123" i="46"/>
  <c r="M210" i="46"/>
  <c r="M44" i="46"/>
  <c r="K143" i="12"/>
  <c r="L165" i="46"/>
  <c r="L252" i="46"/>
  <c r="K151" i="46"/>
  <c r="K238" i="46"/>
  <c r="L116" i="46"/>
  <c r="L203" i="46"/>
  <c r="M24" i="46"/>
  <c r="M111" i="46"/>
  <c r="M198" i="46"/>
  <c r="K31" i="12"/>
  <c r="O31" i="12"/>
  <c r="P31" i="12"/>
  <c r="L134" i="46"/>
  <c r="L221" i="46"/>
  <c r="N36" i="46"/>
  <c r="N123" i="46"/>
  <c r="N210" i="46"/>
  <c r="L94" i="46"/>
  <c r="L164" i="50"/>
  <c r="L251" i="50"/>
  <c r="Y180" i="12"/>
  <c r="AO155" i="12"/>
  <c r="J155" i="58"/>
  <c r="I85" i="12"/>
  <c r="K168" i="50"/>
  <c r="K255" i="50"/>
  <c r="AO162" i="12"/>
  <c r="J162" i="58"/>
  <c r="M67" i="50"/>
  <c r="I160" i="12"/>
  <c r="L177" i="50"/>
  <c r="K153" i="50"/>
  <c r="K240" i="50"/>
  <c r="M28" i="50"/>
  <c r="M115" i="50"/>
  <c r="M202" i="50"/>
  <c r="M138" i="50"/>
  <c r="M225" i="50"/>
  <c r="N28" i="50"/>
  <c r="N115" i="50"/>
  <c r="N202" i="50"/>
  <c r="M46" i="50"/>
  <c r="I145" i="12"/>
  <c r="L95" i="50"/>
  <c r="L182" i="50"/>
  <c r="K147" i="50"/>
  <c r="K234" i="50"/>
  <c r="M30" i="50"/>
  <c r="M117" i="50"/>
  <c r="M204" i="50"/>
  <c r="K151" i="50"/>
  <c r="K238" i="50"/>
  <c r="L154" i="50"/>
  <c r="L241" i="50"/>
  <c r="L100" i="51"/>
  <c r="L187" i="51"/>
  <c r="Z119" i="12"/>
  <c r="AP117" i="12"/>
  <c r="K117" i="58"/>
  <c r="K158" i="12"/>
  <c r="L181" i="46"/>
  <c r="AQ146" i="12"/>
  <c r="L146" i="58"/>
  <c r="N28" i="46"/>
  <c r="N115" i="46"/>
  <c r="N202" i="46"/>
  <c r="M28" i="46"/>
  <c r="L114" i="46"/>
  <c r="L201" i="46"/>
  <c r="AQ132" i="12"/>
  <c r="L132" i="58"/>
  <c r="K149" i="46"/>
  <c r="K236" i="46"/>
  <c r="L107" i="46"/>
  <c r="L194" i="46"/>
  <c r="AQ97" i="12"/>
  <c r="L97" i="58"/>
  <c r="K141" i="57"/>
  <c r="L138" i="46"/>
  <c r="L225" i="46"/>
  <c r="L101" i="46"/>
  <c r="L188" i="46"/>
  <c r="L129" i="46"/>
  <c r="L216" i="46"/>
  <c r="L148" i="46"/>
  <c r="L235" i="46"/>
  <c r="L70" i="46"/>
  <c r="L157" i="46"/>
  <c r="L244" i="46"/>
  <c r="L150" i="46"/>
  <c r="L237" i="46"/>
  <c r="L154" i="46"/>
  <c r="L241" i="46"/>
  <c r="AQ125" i="12"/>
  <c r="L125" i="58"/>
  <c r="L152" i="46"/>
  <c r="L239" i="46"/>
  <c r="K113" i="46"/>
  <c r="K200" i="46"/>
  <c r="K111" i="46"/>
  <c r="K198" i="46"/>
  <c r="K177" i="46"/>
  <c r="M62" i="46"/>
  <c r="K155" i="12"/>
  <c r="N3" i="46"/>
  <c r="N90" i="46"/>
  <c r="N177" i="46"/>
  <c r="M139" i="46"/>
  <c r="M226" i="46"/>
  <c r="M99" i="46"/>
  <c r="M186" i="46"/>
  <c r="K95" i="46"/>
  <c r="K182" i="46"/>
  <c r="K116" i="46"/>
  <c r="K203" i="46"/>
  <c r="K103" i="46"/>
  <c r="K190" i="46"/>
  <c r="K107" i="46"/>
  <c r="K194" i="46"/>
  <c r="K98" i="46"/>
  <c r="K185" i="46"/>
  <c r="K122" i="46"/>
  <c r="K209" i="46"/>
  <c r="Y127" i="12"/>
  <c r="I127" i="57"/>
  <c r="L104" i="50"/>
  <c r="L191" i="50"/>
  <c r="K101" i="50"/>
  <c r="K188" i="50"/>
  <c r="L115" i="50"/>
  <c r="L202" i="50"/>
  <c r="L131" i="50"/>
  <c r="L218" i="50"/>
  <c r="N30" i="50"/>
  <c r="N117" i="50"/>
  <c r="N204" i="50"/>
  <c r="M7" i="51"/>
  <c r="M181" i="51"/>
  <c r="N37" i="51"/>
  <c r="N124" i="51"/>
  <c r="N211" i="51"/>
  <c r="L98" i="51"/>
  <c r="L185" i="51"/>
  <c r="M96" i="51"/>
  <c r="M183" i="51"/>
  <c r="M37" i="51"/>
  <c r="J136" i="12"/>
  <c r="L109" i="51"/>
  <c r="L196" i="51"/>
  <c r="L121" i="51"/>
  <c r="L208" i="51"/>
  <c r="L115" i="51"/>
  <c r="L202" i="51"/>
  <c r="K156" i="51"/>
  <c r="K243" i="51"/>
  <c r="L95" i="51"/>
  <c r="L182" i="51"/>
  <c r="N23" i="51"/>
  <c r="N110" i="51"/>
  <c r="N197" i="51"/>
  <c r="L85" i="51"/>
  <c r="Z191" i="12"/>
  <c r="J191" i="57"/>
  <c r="L110" i="51"/>
  <c r="L197" i="51"/>
  <c r="K103" i="51"/>
  <c r="K190" i="51"/>
  <c r="M23" i="51"/>
  <c r="J122" i="12"/>
  <c r="J51" i="12"/>
  <c r="K126" i="50"/>
  <c r="K213" i="50"/>
  <c r="N27" i="50"/>
  <c r="N114" i="50"/>
  <c r="N201" i="50"/>
  <c r="M27" i="50"/>
  <c r="I126" i="12"/>
  <c r="K149" i="50"/>
  <c r="K236" i="50"/>
  <c r="M156" i="50"/>
  <c r="M243" i="50"/>
  <c r="K5" i="51"/>
  <c r="K179" i="51"/>
  <c r="M77" i="51"/>
  <c r="J182" i="12"/>
  <c r="J39" i="12"/>
  <c r="K85" i="51"/>
  <c r="J92" i="12"/>
  <c r="M21" i="51"/>
  <c r="J120" i="12"/>
  <c r="L128" i="51"/>
  <c r="L215" i="51"/>
  <c r="K148" i="51"/>
  <c r="K235" i="51"/>
  <c r="Z184" i="12"/>
  <c r="AP157" i="12"/>
  <c r="K157" i="58"/>
  <c r="K102" i="51"/>
  <c r="K189" i="51"/>
  <c r="L162" i="51"/>
  <c r="L249" i="51"/>
  <c r="Z138" i="12"/>
  <c r="AP119" i="12"/>
  <c r="K119" i="58"/>
  <c r="L154" i="51"/>
  <c r="L241" i="51"/>
  <c r="K96" i="51"/>
  <c r="K183" i="51"/>
  <c r="L164" i="51"/>
  <c r="L251" i="51"/>
  <c r="J121" i="12"/>
  <c r="M75" i="51"/>
  <c r="J180" i="12"/>
  <c r="M121" i="51"/>
  <c r="M208" i="51"/>
  <c r="M76" i="51"/>
  <c r="M163" i="51"/>
  <c r="M250" i="51"/>
  <c r="M4" i="51"/>
  <c r="M91" i="51"/>
  <c r="M114" i="51"/>
  <c r="M201" i="51"/>
  <c r="J61" i="12"/>
  <c r="K91" i="51"/>
  <c r="L168" i="51"/>
  <c r="L255" i="51"/>
  <c r="L108" i="51"/>
  <c r="L195" i="51"/>
  <c r="L117" i="51"/>
  <c r="L204" i="51"/>
  <c r="K109" i="51"/>
  <c r="K196" i="51"/>
  <c r="J186" i="12"/>
  <c r="AL102" i="12"/>
  <c r="G102" i="58"/>
  <c r="J253" i="38"/>
  <c r="I211" i="38"/>
  <c r="J147" i="44"/>
  <c r="J108" i="45"/>
  <c r="I134" i="45"/>
  <c r="J221" i="46"/>
  <c r="J120" i="46"/>
  <c r="J108" i="46"/>
  <c r="J149" i="47"/>
  <c r="J197" i="47"/>
  <c r="J137" i="48"/>
  <c r="I120" i="48"/>
  <c r="I104" i="48"/>
  <c r="J237" i="54"/>
  <c r="J204" i="54"/>
  <c r="J184" i="54"/>
  <c r="J200" i="54"/>
  <c r="J182" i="49"/>
  <c r="J95" i="49"/>
  <c r="J190" i="49"/>
  <c r="J103" i="49"/>
  <c r="J198" i="49"/>
  <c r="J111" i="49"/>
  <c r="N12" i="50"/>
  <c r="N99" i="50"/>
  <c r="N186" i="50"/>
  <c r="I186" i="50"/>
  <c r="I105" i="50"/>
  <c r="I192" i="50"/>
  <c r="J108" i="50"/>
  <c r="J195" i="50"/>
  <c r="J215" i="50"/>
  <c r="J128" i="50"/>
  <c r="J224" i="50"/>
  <c r="J137" i="50"/>
  <c r="J245" i="50"/>
  <c r="J158" i="50"/>
  <c r="J167" i="50"/>
  <c r="J254" i="50"/>
  <c r="J105" i="51"/>
  <c r="J192" i="51"/>
  <c r="J121" i="51"/>
  <c r="J208" i="51"/>
  <c r="J224" i="51"/>
  <c r="J137" i="51"/>
  <c r="J150" i="51"/>
  <c r="J237" i="51"/>
  <c r="J186" i="54"/>
  <c r="J99" i="54"/>
  <c r="J105" i="54"/>
  <c r="J192" i="54"/>
  <c r="J109" i="54"/>
  <c r="J196" i="54"/>
  <c r="J202" i="54"/>
  <c r="J115" i="54"/>
  <c r="J121" i="54"/>
  <c r="J208" i="54"/>
  <c r="J125" i="54"/>
  <c r="J212" i="54"/>
  <c r="J218" i="54"/>
  <c r="J131" i="54"/>
  <c r="J220" i="54"/>
  <c r="J133" i="54"/>
  <c r="N82" i="54"/>
  <c r="N169" i="54"/>
  <c r="N256" i="54"/>
  <c r="I256" i="54"/>
  <c r="J258" i="54"/>
  <c r="J246" i="53"/>
  <c r="J153" i="44"/>
  <c r="J123" i="44"/>
  <c r="J123" i="54"/>
  <c r="J188" i="54"/>
  <c r="J183" i="49"/>
  <c r="J96" i="49"/>
  <c r="J201" i="49"/>
  <c r="J114" i="49"/>
  <c r="J117" i="50"/>
  <c r="J204" i="50"/>
  <c r="J236" i="50"/>
  <c r="J149" i="50"/>
  <c r="J251" i="50"/>
  <c r="J164" i="50"/>
  <c r="J207" i="51"/>
  <c r="J120" i="51"/>
  <c r="I255" i="51"/>
  <c r="I168" i="51"/>
  <c r="J113" i="52"/>
  <c r="J200" i="52"/>
  <c r="J127" i="52"/>
  <c r="J214" i="52"/>
  <c r="J156" i="52"/>
  <c r="J243" i="52"/>
  <c r="I109" i="53"/>
  <c r="I196" i="53"/>
  <c r="I117" i="53"/>
  <c r="I204" i="53"/>
  <c r="I125" i="53"/>
  <c r="I212" i="53"/>
  <c r="I133" i="53"/>
  <c r="I220" i="53"/>
  <c r="J136" i="53"/>
  <c r="J223" i="53"/>
  <c r="I167" i="53"/>
  <c r="I254" i="53"/>
  <c r="AN157" i="12"/>
  <c r="I157" i="58"/>
  <c r="I252" i="51"/>
  <c r="J243" i="51"/>
  <c r="J191" i="52"/>
  <c r="J98" i="52"/>
  <c r="L155" i="44"/>
  <c r="L242" i="44"/>
  <c r="S82" i="12"/>
  <c r="C82" i="57"/>
  <c r="S84" i="12"/>
  <c r="S266" i="12"/>
  <c r="AI266" i="12"/>
  <c r="D266" i="58"/>
  <c r="AN102" i="12"/>
  <c r="I102" i="58"/>
  <c r="AN163" i="12"/>
  <c r="I163" i="58"/>
  <c r="N3" i="50"/>
  <c r="N90" i="50"/>
  <c r="N177" i="50"/>
  <c r="AO117" i="12"/>
  <c r="J117" i="58"/>
  <c r="BG60" i="12"/>
  <c r="BE84" i="12"/>
  <c r="J84" i="56"/>
  <c r="BM5" i="12"/>
  <c r="R5" i="56"/>
  <c r="BL17" i="12"/>
  <c r="Q17" i="56"/>
  <c r="BL21" i="12"/>
  <c r="Q21" i="56"/>
  <c r="AL113" i="12"/>
  <c r="G113" i="58"/>
  <c r="BC59" i="12"/>
  <c r="BM6" i="12"/>
  <c r="R6" i="56"/>
  <c r="BM18" i="12"/>
  <c r="R18" i="56"/>
  <c r="BL41" i="12"/>
  <c r="Q41" i="56"/>
  <c r="J217" i="52"/>
  <c r="J124" i="52"/>
  <c r="J199" i="52"/>
  <c r="N23" i="45"/>
  <c r="N110" i="45"/>
  <c r="N197" i="45"/>
  <c r="N29" i="45"/>
  <c r="N116" i="45"/>
  <c r="N203" i="45"/>
  <c r="BQ61" i="12"/>
  <c r="C61" i="59"/>
  <c r="BE59" i="12"/>
  <c r="BJ58" i="12"/>
  <c r="O58" i="56"/>
  <c r="BL25" i="12"/>
  <c r="Q25" i="56"/>
  <c r="BM29" i="12"/>
  <c r="R29" i="56"/>
  <c r="BL33" i="12"/>
  <c r="Q33" i="56"/>
  <c r="BM38" i="12"/>
  <c r="R38" i="56"/>
  <c r="BM42" i="12"/>
  <c r="R42" i="56"/>
  <c r="BM45" i="12"/>
  <c r="R45" i="56"/>
  <c r="BM83" i="12"/>
  <c r="R83" i="56"/>
  <c r="BM87" i="12"/>
  <c r="R87" i="56"/>
  <c r="I119" i="57"/>
  <c r="L148" i="50"/>
  <c r="L235" i="50"/>
  <c r="K124" i="50"/>
  <c r="K211" i="50"/>
  <c r="N48" i="50"/>
  <c r="N135" i="50"/>
  <c r="N222" i="50"/>
  <c r="M31" i="50"/>
  <c r="I130" i="12"/>
  <c r="L177" i="49"/>
  <c r="K147" i="49"/>
  <c r="K234" i="49"/>
  <c r="H56" i="12"/>
  <c r="O56" i="12"/>
  <c r="M16" i="50"/>
  <c r="M103" i="50"/>
  <c r="M190" i="50"/>
  <c r="L166" i="49"/>
  <c r="L253" i="49"/>
  <c r="X186" i="12"/>
  <c r="H186" i="57"/>
  <c r="M25" i="50"/>
  <c r="M112" i="50"/>
  <c r="M199" i="50"/>
  <c r="N16" i="50"/>
  <c r="N103" i="50"/>
  <c r="N190" i="50"/>
  <c r="K132" i="50"/>
  <c r="K219" i="50"/>
  <c r="N20" i="50"/>
  <c r="N107" i="50"/>
  <c r="N194" i="50"/>
  <c r="L121" i="50"/>
  <c r="L208" i="50"/>
  <c r="L117" i="50"/>
  <c r="L204" i="50"/>
  <c r="K123" i="50"/>
  <c r="K210" i="50"/>
  <c r="M169" i="50"/>
  <c r="M256" i="50"/>
  <c r="M23" i="50"/>
  <c r="I122" i="12"/>
  <c r="M48" i="50"/>
  <c r="I147" i="12"/>
  <c r="N10" i="50"/>
  <c r="N97" i="50"/>
  <c r="N184" i="50"/>
  <c r="L114" i="50"/>
  <c r="L201" i="50"/>
  <c r="K108" i="50"/>
  <c r="K195" i="50"/>
  <c r="I30" i="12"/>
  <c r="K111" i="50"/>
  <c r="K198" i="50"/>
  <c r="M39" i="50"/>
  <c r="M126" i="50"/>
  <c r="M213" i="50"/>
  <c r="M109" i="50"/>
  <c r="M196" i="50"/>
  <c r="K128" i="50"/>
  <c r="K215" i="50"/>
  <c r="K71" i="50"/>
  <c r="K158" i="50"/>
  <c r="K245" i="50"/>
  <c r="L155" i="50"/>
  <c r="L242" i="50"/>
  <c r="K72" i="50"/>
  <c r="M72" i="50"/>
  <c r="I177" i="12"/>
  <c r="M130" i="50"/>
  <c r="M217" i="50"/>
  <c r="M32" i="49"/>
  <c r="M119" i="49"/>
  <c r="M206" i="49"/>
  <c r="N44" i="50"/>
  <c r="N131" i="50"/>
  <c r="N218" i="50"/>
  <c r="M10" i="50"/>
  <c r="I109" i="12"/>
  <c r="M20" i="50"/>
  <c r="I119" i="12"/>
  <c r="M44" i="50"/>
  <c r="I143" i="12"/>
  <c r="M113" i="50"/>
  <c r="M200" i="50"/>
  <c r="K130" i="50"/>
  <c r="K217" i="50"/>
  <c r="K112" i="50"/>
  <c r="K199" i="50"/>
  <c r="I83" i="12"/>
  <c r="K133" i="50"/>
  <c r="K220" i="50"/>
  <c r="H85" i="12"/>
  <c r="M167" i="49"/>
  <c r="M254" i="49"/>
  <c r="AH139" i="12"/>
  <c r="C139" i="58"/>
  <c r="AS139" i="12"/>
  <c r="N139" i="58"/>
  <c r="AP139" i="12"/>
  <c r="K139" i="58"/>
  <c r="AN139" i="12"/>
  <c r="I139" i="58"/>
  <c r="BZ237" i="12"/>
  <c r="L237" i="59"/>
  <c r="BP242" i="12"/>
  <c r="B242" i="59"/>
  <c r="AT139" i="12"/>
  <c r="O139" i="58"/>
  <c r="S60" i="12"/>
  <c r="C60" i="57"/>
  <c r="J155" i="44"/>
  <c r="AN145" i="12"/>
  <c r="I145" i="58"/>
  <c r="H112" i="57"/>
  <c r="L113" i="49"/>
  <c r="L200" i="49"/>
  <c r="H155" i="57"/>
  <c r="L149" i="49"/>
  <c r="L236" i="49"/>
  <c r="X116" i="12"/>
  <c r="H116" i="57"/>
  <c r="L96" i="49"/>
  <c r="L183" i="49"/>
  <c r="L70" i="49"/>
  <c r="X176" i="12"/>
  <c r="H176" i="57"/>
  <c r="N11" i="49"/>
  <c r="N98" i="49"/>
  <c r="N185" i="49"/>
  <c r="K120" i="49"/>
  <c r="K207" i="49"/>
  <c r="H112" i="12"/>
  <c r="N32" i="49"/>
  <c r="N119" i="49"/>
  <c r="N206" i="49"/>
  <c r="M33" i="49"/>
  <c r="M120" i="49"/>
  <c r="M207" i="49"/>
  <c r="M23" i="49"/>
  <c r="H122" i="12"/>
  <c r="M11" i="49"/>
  <c r="H110" i="12"/>
  <c r="N23" i="49"/>
  <c r="N110" i="49"/>
  <c r="N197" i="49"/>
  <c r="K98" i="49"/>
  <c r="K185" i="49"/>
  <c r="N44" i="49"/>
  <c r="N131" i="49"/>
  <c r="N218" i="49"/>
  <c r="M68" i="49"/>
  <c r="M66" i="49"/>
  <c r="M153" i="49"/>
  <c r="M240" i="49"/>
  <c r="N66" i="49"/>
  <c r="N153" i="49"/>
  <c r="N240" i="49"/>
  <c r="M44" i="49"/>
  <c r="N33" i="49"/>
  <c r="N120" i="49"/>
  <c r="N207" i="49"/>
  <c r="N50" i="49"/>
  <c r="N137" i="49"/>
  <c r="N224" i="49"/>
  <c r="X151" i="12"/>
  <c r="AN113" i="12"/>
  <c r="I113" i="58"/>
  <c r="N79" i="49"/>
  <c r="N166" i="49"/>
  <c r="N253" i="49"/>
  <c r="M79" i="49"/>
  <c r="H184" i="12"/>
  <c r="L153" i="49"/>
  <c r="L240" i="49"/>
  <c r="H22" i="12"/>
  <c r="AN125" i="12"/>
  <c r="I125" i="58"/>
  <c r="K136" i="49"/>
  <c r="K223" i="49"/>
  <c r="K101" i="49"/>
  <c r="K188" i="49"/>
  <c r="M95" i="49"/>
  <c r="M182" i="49"/>
  <c r="W155" i="12"/>
  <c r="AM145" i="12"/>
  <c r="H145" i="58"/>
  <c r="W113" i="12"/>
  <c r="AM125" i="12"/>
  <c r="H125" i="58"/>
  <c r="G124" i="57"/>
  <c r="N48" i="48"/>
  <c r="N135" i="48"/>
  <c r="N222" i="48"/>
  <c r="K155" i="48"/>
  <c r="K242" i="48"/>
  <c r="L156" i="48"/>
  <c r="L243" i="48"/>
  <c r="L153" i="48"/>
  <c r="L240" i="48"/>
  <c r="N19" i="48"/>
  <c r="N106" i="48"/>
  <c r="N193" i="48"/>
  <c r="N44" i="48"/>
  <c r="N131" i="48"/>
  <c r="N218" i="48"/>
  <c r="N37" i="48"/>
  <c r="N124" i="48"/>
  <c r="N211" i="48"/>
  <c r="M75" i="48"/>
  <c r="M162" i="48"/>
  <c r="M249" i="48"/>
  <c r="G86" i="12"/>
  <c r="M120" i="48"/>
  <c r="M207" i="48"/>
  <c r="M37" i="48"/>
  <c r="L178" i="48"/>
  <c r="L91" i="48"/>
  <c r="BM56" i="12"/>
  <c r="R56" i="56"/>
  <c r="BM54" i="12"/>
  <c r="R54" i="56"/>
  <c r="BM52" i="12"/>
  <c r="R52" i="56"/>
  <c r="BL45" i="12"/>
  <c r="Q45" i="56"/>
  <c r="BM61" i="12"/>
  <c r="R61" i="56"/>
  <c r="BL29" i="12"/>
  <c r="Q29" i="56"/>
  <c r="BM28" i="12"/>
  <c r="R28" i="56"/>
  <c r="BL13" i="12"/>
  <c r="Q13" i="56"/>
  <c r="K103" i="48"/>
  <c r="K190" i="48"/>
  <c r="K98" i="48"/>
  <c r="K185" i="48"/>
  <c r="G43" i="12"/>
  <c r="K100" i="48"/>
  <c r="K187" i="48"/>
  <c r="K126" i="48"/>
  <c r="K213" i="48"/>
  <c r="N21" i="48"/>
  <c r="N108" i="48"/>
  <c r="N195" i="48"/>
  <c r="L96" i="48"/>
  <c r="L183" i="48"/>
  <c r="G6" i="12"/>
  <c r="W118" i="12"/>
  <c r="G118" i="57"/>
  <c r="L104" i="48"/>
  <c r="L191" i="48"/>
  <c r="K95" i="48"/>
  <c r="K182" i="48"/>
  <c r="N25" i="48"/>
  <c r="N112" i="48"/>
  <c r="N199" i="48"/>
  <c r="L130" i="47"/>
  <c r="L217" i="47"/>
  <c r="L107" i="47"/>
  <c r="L194" i="47"/>
  <c r="L115" i="47"/>
  <c r="L202" i="47"/>
  <c r="K156" i="47"/>
  <c r="K243" i="47"/>
  <c r="F162" i="12"/>
  <c r="F139" i="57"/>
  <c r="K148" i="47"/>
  <c r="K235" i="47"/>
  <c r="L127" i="47"/>
  <c r="L214" i="47"/>
  <c r="V116" i="12"/>
  <c r="F116" i="57"/>
  <c r="V115" i="12"/>
  <c r="F115" i="57"/>
  <c r="V143" i="12"/>
  <c r="F143" i="57"/>
  <c r="M130" i="47"/>
  <c r="M217" i="47"/>
  <c r="F151" i="57"/>
  <c r="L102" i="47"/>
  <c r="L189" i="47"/>
  <c r="L152" i="47"/>
  <c r="L239" i="47"/>
  <c r="L95" i="47"/>
  <c r="L182" i="47"/>
  <c r="L138" i="47"/>
  <c r="L225" i="47"/>
  <c r="K124" i="47"/>
  <c r="K211" i="47"/>
  <c r="F49" i="12"/>
  <c r="L100" i="47"/>
  <c r="L187" i="47"/>
  <c r="L151" i="47"/>
  <c r="L238" i="47"/>
  <c r="L114" i="47"/>
  <c r="L201" i="47"/>
  <c r="M65" i="47"/>
  <c r="M152" i="47"/>
  <c r="M239" i="47"/>
  <c r="K91" i="47"/>
  <c r="K100" i="47"/>
  <c r="K187" i="47"/>
  <c r="L154" i="47"/>
  <c r="L241" i="47"/>
  <c r="K134" i="47"/>
  <c r="K221" i="47"/>
  <c r="N27" i="47"/>
  <c r="N114" i="47"/>
  <c r="N201" i="47"/>
  <c r="N47" i="47"/>
  <c r="N134" i="47"/>
  <c r="N221" i="47"/>
  <c r="F120" i="57"/>
  <c r="M148" i="47"/>
  <c r="M235" i="47"/>
  <c r="L108" i="47"/>
  <c r="L195" i="47"/>
  <c r="F44" i="12"/>
  <c r="K151" i="47"/>
  <c r="K238" i="47"/>
  <c r="K83" i="44"/>
  <c r="K170" i="44"/>
  <c r="K257" i="44"/>
  <c r="M76" i="44"/>
  <c r="D181" i="12"/>
  <c r="AJ82" i="12"/>
  <c r="E82" i="58"/>
  <c r="N27" i="44"/>
  <c r="N114" i="44"/>
  <c r="N201" i="44"/>
  <c r="D84" i="12"/>
  <c r="T84" i="12"/>
  <c r="D84" i="57"/>
  <c r="M27" i="44"/>
  <c r="D126" i="12"/>
  <c r="AJ22" i="12"/>
  <c r="E22" i="58"/>
  <c r="K122" i="44"/>
  <c r="K209" i="44"/>
  <c r="D82" i="12"/>
  <c r="T82" i="12"/>
  <c r="T259" i="12"/>
  <c r="D259" i="57"/>
  <c r="K127" i="44"/>
  <c r="K214" i="44"/>
  <c r="N11" i="44"/>
  <c r="N98" i="44"/>
  <c r="N185" i="44"/>
  <c r="T134" i="12"/>
  <c r="BR30" i="12"/>
  <c r="D30" i="59"/>
  <c r="T135" i="12"/>
  <c r="D135" i="57"/>
  <c r="T116" i="12"/>
  <c r="D116" i="57"/>
  <c r="N63" i="44"/>
  <c r="N150" i="44"/>
  <c r="N237" i="44"/>
  <c r="L101" i="44"/>
  <c r="L188" i="44"/>
  <c r="M27" i="47"/>
  <c r="M114" i="47"/>
  <c r="M201" i="47"/>
  <c r="K125" i="47"/>
  <c r="K212" i="47"/>
  <c r="M4" i="47"/>
  <c r="F164" i="12"/>
  <c r="L155" i="47"/>
  <c r="L242" i="47"/>
  <c r="L70" i="47"/>
  <c r="V176" i="12"/>
  <c r="F176" i="57"/>
  <c r="M151" i="47"/>
  <c r="M238" i="47"/>
  <c r="L110" i="47"/>
  <c r="L197" i="47"/>
  <c r="V123" i="12"/>
  <c r="AL104" i="12"/>
  <c r="G104" i="58"/>
  <c r="V154" i="12"/>
  <c r="AL132" i="12"/>
  <c r="G132" i="58"/>
  <c r="N37" i="47"/>
  <c r="N124" i="47"/>
  <c r="N211" i="47"/>
  <c r="K85" i="47"/>
  <c r="K172" i="47"/>
  <c r="K259" i="47"/>
  <c r="F38" i="12"/>
  <c r="K5" i="47"/>
  <c r="K179" i="47"/>
  <c r="L85" i="47"/>
  <c r="N85" i="47"/>
  <c r="N172" i="47"/>
  <c r="N259" i="47"/>
  <c r="K116" i="47"/>
  <c r="K203" i="47"/>
  <c r="N21" i="47"/>
  <c r="N108" i="47"/>
  <c r="N195" i="47"/>
  <c r="M11" i="47"/>
  <c r="F110" i="12"/>
  <c r="N25" i="47"/>
  <c r="N112" i="47"/>
  <c r="N199" i="47"/>
  <c r="N75" i="47"/>
  <c r="N162" i="47"/>
  <c r="N249" i="47"/>
  <c r="K101" i="47"/>
  <c r="K188" i="47"/>
  <c r="K108" i="47"/>
  <c r="K195" i="47"/>
  <c r="M30" i="47"/>
  <c r="F129" i="12"/>
  <c r="M46" i="47"/>
  <c r="M133" i="47"/>
  <c r="M220" i="47"/>
  <c r="M21" i="47"/>
  <c r="F120" i="12"/>
  <c r="F61" i="12"/>
  <c r="M7" i="47"/>
  <c r="F165" i="12"/>
  <c r="M47" i="47"/>
  <c r="F146" i="12"/>
  <c r="M48" i="47"/>
  <c r="M135" i="47"/>
  <c r="M222" i="47"/>
  <c r="L135" i="47"/>
  <c r="L222" i="47"/>
  <c r="K132" i="47"/>
  <c r="K219" i="47"/>
  <c r="L55" i="47"/>
  <c r="L142" i="47"/>
  <c r="L229" i="47"/>
  <c r="AL147" i="12"/>
  <c r="G147" i="58"/>
  <c r="K119" i="47"/>
  <c r="K206" i="47"/>
  <c r="L106" i="47"/>
  <c r="L193" i="47"/>
  <c r="L72" i="47"/>
  <c r="L159" i="47"/>
  <c r="L246" i="47"/>
  <c r="M128" i="47"/>
  <c r="M215" i="47"/>
  <c r="L156" i="47"/>
  <c r="L243" i="47"/>
  <c r="M23" i="47"/>
  <c r="F122" i="12"/>
  <c r="L149" i="47"/>
  <c r="L236" i="47"/>
  <c r="L125" i="47"/>
  <c r="L212" i="47"/>
  <c r="L54" i="47"/>
  <c r="L141" i="47"/>
  <c r="L228" i="47"/>
  <c r="L153" i="47"/>
  <c r="L240" i="47"/>
  <c r="L98" i="47"/>
  <c r="L185" i="47"/>
  <c r="N30" i="47"/>
  <c r="N117" i="47"/>
  <c r="N204" i="47"/>
  <c r="N44" i="47"/>
  <c r="N131" i="47"/>
  <c r="N218" i="47"/>
  <c r="L116" i="47"/>
  <c r="L203" i="47"/>
  <c r="K139" i="47"/>
  <c r="K226" i="47"/>
  <c r="K123" i="47"/>
  <c r="K210" i="47"/>
  <c r="K131" i="47"/>
  <c r="K218" i="47"/>
  <c r="M79" i="47"/>
  <c r="M166" i="47"/>
  <c r="M253" i="47"/>
  <c r="L169" i="47"/>
  <c r="L256" i="47"/>
  <c r="M77" i="47"/>
  <c r="F182" i="12"/>
  <c r="F83" i="12"/>
  <c r="L167" i="47"/>
  <c r="L254" i="47"/>
  <c r="L165" i="47"/>
  <c r="L252" i="47"/>
  <c r="N19" i="47"/>
  <c r="N106" i="47"/>
  <c r="N193" i="47"/>
  <c r="K129" i="47"/>
  <c r="K216" i="47"/>
  <c r="K114" i="47"/>
  <c r="K201" i="47"/>
  <c r="V109" i="12"/>
  <c r="F109" i="57"/>
  <c r="L121" i="47"/>
  <c r="L208" i="47"/>
  <c r="L99" i="47"/>
  <c r="L186" i="47"/>
  <c r="M19" i="47"/>
  <c r="F118" i="12"/>
  <c r="F43" i="12"/>
  <c r="N79" i="47"/>
  <c r="N166" i="47"/>
  <c r="N253" i="47"/>
  <c r="N35" i="47"/>
  <c r="N122" i="47"/>
  <c r="N209" i="47"/>
  <c r="F81" i="12"/>
  <c r="K162" i="47"/>
  <c r="K249" i="47"/>
  <c r="K104" i="47"/>
  <c r="K191" i="47"/>
  <c r="K128" i="47"/>
  <c r="K215" i="47"/>
  <c r="N11" i="47"/>
  <c r="N98" i="47"/>
  <c r="N185" i="47"/>
  <c r="K107" i="47"/>
  <c r="K194" i="47"/>
  <c r="M16" i="47"/>
  <c r="M103" i="47"/>
  <c r="M190" i="47"/>
  <c r="N16" i="47"/>
  <c r="N103" i="47"/>
  <c r="N190" i="47"/>
  <c r="L147" i="47"/>
  <c r="L234" i="47"/>
  <c r="N34" i="47"/>
  <c r="N121" i="47"/>
  <c r="N208" i="47"/>
  <c r="AL156" i="12"/>
  <c r="G156" i="58"/>
  <c r="M37" i="47"/>
  <c r="M124" i="47"/>
  <c r="M211" i="47"/>
  <c r="N10" i="45"/>
  <c r="N97" i="45"/>
  <c r="N184" i="45"/>
  <c r="M44" i="47"/>
  <c r="L163" i="47"/>
  <c r="L250" i="47"/>
  <c r="K84" i="47"/>
  <c r="K171" i="47"/>
  <c r="K258" i="47"/>
  <c r="F84" i="12"/>
  <c r="F86" i="12"/>
  <c r="K169" i="47"/>
  <c r="K256" i="47"/>
  <c r="M34" i="47"/>
  <c r="L56" i="47"/>
  <c r="V173" i="12"/>
  <c r="AL116" i="12"/>
  <c r="G116" i="58"/>
  <c r="M35" i="47"/>
  <c r="M122" i="47"/>
  <c r="M209" i="47"/>
  <c r="N60" i="47"/>
  <c r="N147" i="47"/>
  <c r="N234" i="47"/>
  <c r="L120" i="47"/>
  <c r="L207" i="47"/>
  <c r="L126" i="47"/>
  <c r="L213" i="47"/>
  <c r="L96" i="47"/>
  <c r="L183" i="47"/>
  <c r="V141" i="12"/>
  <c r="F141" i="57"/>
  <c r="K147" i="47"/>
  <c r="K234" i="47"/>
  <c r="L122" i="47"/>
  <c r="L209" i="47"/>
  <c r="V138" i="12"/>
  <c r="AL119" i="12"/>
  <c r="G119" i="58"/>
  <c r="L113" i="47"/>
  <c r="L200" i="47"/>
  <c r="L132" i="47"/>
  <c r="L219" i="47"/>
  <c r="L117" i="47"/>
  <c r="L204" i="47"/>
  <c r="N18" i="47"/>
  <c r="N105" i="47"/>
  <c r="N192" i="47"/>
  <c r="M18" i="47"/>
  <c r="M105" i="47"/>
  <c r="M192" i="47"/>
  <c r="K98" i="47"/>
  <c r="K185" i="47"/>
  <c r="N65" i="47"/>
  <c r="N152" i="47"/>
  <c r="N239" i="47"/>
  <c r="L105" i="47"/>
  <c r="L192" i="47"/>
  <c r="K136" i="47"/>
  <c r="K223" i="47"/>
  <c r="M28" i="45"/>
  <c r="E127" i="12"/>
  <c r="M66" i="45"/>
  <c r="E159" i="12"/>
  <c r="M23" i="45"/>
  <c r="E122" i="12"/>
  <c r="M10" i="45"/>
  <c r="E109" i="12"/>
  <c r="L108" i="45"/>
  <c r="L195" i="45"/>
  <c r="K70" i="45"/>
  <c r="K157" i="45"/>
  <c r="K244" i="45"/>
  <c r="AK117" i="12"/>
  <c r="F117" i="58"/>
  <c r="M11" i="44"/>
  <c r="M98" i="44"/>
  <c r="M185" i="44"/>
  <c r="K130" i="44"/>
  <c r="K217" i="44"/>
  <c r="K134" i="44"/>
  <c r="K221" i="44"/>
  <c r="K131" i="44"/>
  <c r="K218" i="44"/>
  <c r="K128" i="44"/>
  <c r="K215" i="44"/>
  <c r="D28" i="12"/>
  <c r="O28" i="12"/>
  <c r="P132" i="12"/>
  <c r="AV28" i="12"/>
  <c r="Q28" i="58"/>
  <c r="D54" i="12"/>
  <c r="T54" i="12"/>
  <c r="T249" i="12"/>
  <c r="N19" i="44"/>
  <c r="N106" i="44"/>
  <c r="N193" i="44"/>
  <c r="L112" i="44"/>
  <c r="L199" i="44"/>
  <c r="K177" i="44"/>
  <c r="K90" i="44"/>
  <c r="M9" i="44"/>
  <c r="N9" i="44"/>
  <c r="N96" i="44"/>
  <c r="N183" i="44"/>
  <c r="K120" i="44"/>
  <c r="K207" i="44"/>
  <c r="N50" i="44"/>
  <c r="N137" i="44"/>
  <c r="N224" i="44"/>
  <c r="N36" i="44"/>
  <c r="N123" i="44"/>
  <c r="N210" i="44"/>
  <c r="M36" i="44"/>
  <c r="L116" i="44"/>
  <c r="L203" i="44"/>
  <c r="N33" i="44"/>
  <c r="N120" i="44"/>
  <c r="N207" i="44"/>
  <c r="D132" i="12"/>
  <c r="AJ28" i="12"/>
  <c r="E28" i="58"/>
  <c r="M120" i="44"/>
  <c r="M207" i="44"/>
  <c r="M50" i="44"/>
  <c r="D149" i="12"/>
  <c r="AJ45" i="12"/>
  <c r="E45" i="58"/>
  <c r="M63" i="38"/>
  <c r="C156" i="12"/>
  <c r="AI52" i="12"/>
  <c r="D52" i="58"/>
  <c r="N64" i="38"/>
  <c r="N151" i="38"/>
  <c r="N238" i="38"/>
  <c r="N63" i="38"/>
  <c r="N150" i="38"/>
  <c r="N237" i="38"/>
  <c r="N3" i="38"/>
  <c r="N90" i="38"/>
  <c r="N177" i="38"/>
  <c r="K148" i="38"/>
  <c r="K235" i="38"/>
  <c r="K135" i="44"/>
  <c r="K222" i="44"/>
  <c r="N76" i="44"/>
  <c r="N163" i="44"/>
  <c r="N250" i="44"/>
  <c r="L124" i="44"/>
  <c r="L211" i="44"/>
  <c r="L100" i="44"/>
  <c r="L187" i="44"/>
  <c r="K111" i="44"/>
  <c r="K198" i="44"/>
  <c r="K137" i="44"/>
  <c r="K224" i="44"/>
  <c r="K104" i="44"/>
  <c r="K191" i="44"/>
  <c r="K123" i="44"/>
  <c r="K210" i="44"/>
  <c r="K108" i="44"/>
  <c r="K195" i="44"/>
  <c r="T157" i="12"/>
  <c r="D157" i="57"/>
  <c r="K95" i="44"/>
  <c r="K182" i="44"/>
  <c r="M102" i="44"/>
  <c r="M189" i="44"/>
  <c r="D5" i="12"/>
  <c r="O5" i="12"/>
  <c r="P5" i="12"/>
  <c r="D143" i="57"/>
  <c r="M100" i="44"/>
  <c r="M187" i="44"/>
  <c r="L126" i="44"/>
  <c r="L213" i="44"/>
  <c r="M48" i="44"/>
  <c r="M135" i="44"/>
  <c r="M222" i="44"/>
  <c r="N48" i="44"/>
  <c r="N135" i="44"/>
  <c r="N222" i="44"/>
  <c r="K96" i="44"/>
  <c r="K183" i="44"/>
  <c r="L131" i="44"/>
  <c r="L218" i="44"/>
  <c r="M31" i="44"/>
  <c r="D130" i="12"/>
  <c r="AJ26" i="12"/>
  <c r="E26" i="58"/>
  <c r="N69" i="38"/>
  <c r="N156" i="38"/>
  <c r="N243" i="38"/>
  <c r="L105" i="44"/>
  <c r="L192" i="44"/>
  <c r="M7" i="38"/>
  <c r="M181" i="38"/>
  <c r="N4" i="38"/>
  <c r="N91" i="38"/>
  <c r="N178" i="38"/>
  <c r="L85" i="38"/>
  <c r="S191" i="12"/>
  <c r="C191" i="57"/>
  <c r="M40" i="38"/>
  <c r="C139" i="12"/>
  <c r="AI35" i="12"/>
  <c r="D35" i="58"/>
  <c r="L164" i="38"/>
  <c r="L251" i="38"/>
  <c r="K166" i="38"/>
  <c r="K253" i="38"/>
  <c r="BQ18" i="12"/>
  <c r="C18" i="59"/>
  <c r="L136" i="38"/>
  <c r="L223" i="38"/>
  <c r="AI128" i="12"/>
  <c r="D128" i="58"/>
  <c r="BQ35" i="12"/>
  <c r="L97" i="38"/>
  <c r="L184" i="38"/>
  <c r="L129" i="38"/>
  <c r="L216" i="38"/>
  <c r="N67" i="38"/>
  <c r="N154" i="38"/>
  <c r="N241" i="38"/>
  <c r="AI106" i="12"/>
  <c r="D106" i="58"/>
  <c r="BQ39" i="12"/>
  <c r="L127" i="38"/>
  <c r="L214" i="38"/>
  <c r="N40" i="38"/>
  <c r="N127" i="38"/>
  <c r="N214" i="38"/>
  <c r="L131" i="38"/>
  <c r="L218" i="38"/>
  <c r="K113" i="38"/>
  <c r="K200" i="38"/>
  <c r="K156" i="38"/>
  <c r="K243" i="38"/>
  <c r="K5" i="38"/>
  <c r="K179" i="38"/>
  <c r="K90" i="38"/>
  <c r="M67" i="38"/>
  <c r="M154" i="38"/>
  <c r="M241" i="38"/>
  <c r="K177" i="38"/>
  <c r="L156" i="38"/>
  <c r="L243" i="38"/>
  <c r="M24" i="38"/>
  <c r="M111" i="38"/>
  <c r="M198" i="38"/>
  <c r="S155" i="12"/>
  <c r="BQ51" i="12"/>
  <c r="C11" i="12"/>
  <c r="S11" i="12"/>
  <c r="C11" i="57"/>
  <c r="N21" i="38"/>
  <c r="N108" i="38"/>
  <c r="N195" i="38"/>
  <c r="K100" i="38"/>
  <c r="K187" i="38"/>
  <c r="K134" i="38"/>
  <c r="K221" i="38"/>
  <c r="K120" i="38"/>
  <c r="K207" i="38"/>
  <c r="K125" i="38"/>
  <c r="K212" i="38"/>
  <c r="C16" i="12"/>
  <c r="S16" i="12"/>
  <c r="C42" i="12"/>
  <c r="M21" i="38"/>
  <c r="M108" i="38"/>
  <c r="M195" i="38"/>
  <c r="K95" i="38"/>
  <c r="K182" i="38"/>
  <c r="L134" i="38"/>
  <c r="L221" i="38"/>
  <c r="C146" i="57"/>
  <c r="K130" i="38"/>
  <c r="K217" i="38"/>
  <c r="K138" i="38"/>
  <c r="K225" i="38"/>
  <c r="S128" i="12"/>
  <c r="C128" i="57"/>
  <c r="K101" i="38"/>
  <c r="K188" i="38"/>
  <c r="BQ50" i="12"/>
  <c r="BQ235" i="12"/>
  <c r="C235" i="59"/>
  <c r="L152" i="38"/>
  <c r="L239" i="38"/>
  <c r="BQ45" i="12"/>
  <c r="C45" i="59"/>
  <c r="L115" i="38"/>
  <c r="L202" i="38"/>
  <c r="N24" i="38"/>
  <c r="N111" i="38"/>
  <c r="N198" i="38"/>
  <c r="M31" i="38"/>
  <c r="C130" i="12"/>
  <c r="AI26" i="12"/>
  <c r="D26" i="58"/>
  <c r="L100" i="38"/>
  <c r="L187" i="38"/>
  <c r="N50" i="38"/>
  <c r="N137" i="38"/>
  <c r="N224" i="38"/>
  <c r="AI113" i="12"/>
  <c r="D113" i="58"/>
  <c r="M50" i="38"/>
  <c r="K71" i="38"/>
  <c r="C78" i="12"/>
  <c r="S78" i="12"/>
  <c r="C78" i="57"/>
  <c r="L72" i="38"/>
  <c r="L159" i="38"/>
  <c r="L246" i="38"/>
  <c r="N51" i="38"/>
  <c r="N138" i="38"/>
  <c r="N225" i="38"/>
  <c r="M169" i="38"/>
  <c r="M256" i="38"/>
  <c r="L84" i="38"/>
  <c r="L171" i="38"/>
  <c r="L258" i="38"/>
  <c r="L162" i="38"/>
  <c r="L249" i="38"/>
  <c r="L83" i="38"/>
  <c r="S189" i="12"/>
  <c r="BQ90" i="12"/>
  <c r="C90" i="59"/>
  <c r="S184" i="12"/>
  <c r="BQ85" i="12"/>
  <c r="C85" i="59"/>
  <c r="M76" i="38"/>
  <c r="M163" i="38"/>
  <c r="M250" i="38"/>
  <c r="K165" i="38"/>
  <c r="K252" i="38"/>
  <c r="K163" i="38"/>
  <c r="K250" i="38"/>
  <c r="M51" i="38"/>
  <c r="C150" i="12"/>
  <c r="AI46" i="12"/>
  <c r="D46" i="58"/>
  <c r="L53" i="38"/>
  <c r="S170" i="12"/>
  <c r="C170" i="57"/>
  <c r="N62" i="38"/>
  <c r="N149" i="38"/>
  <c r="N236" i="38"/>
  <c r="L73" i="38"/>
  <c r="L160" i="38"/>
  <c r="L109" i="38"/>
  <c r="L196" i="38"/>
  <c r="BQ56" i="12"/>
  <c r="C56" i="59"/>
  <c r="L126" i="38"/>
  <c r="L213" i="38"/>
  <c r="BQ34" i="12"/>
  <c r="C34" i="59"/>
  <c r="S130" i="12"/>
  <c r="C130" i="57"/>
  <c r="BQ3" i="12"/>
  <c r="C3" i="59"/>
  <c r="BQ36" i="12"/>
  <c r="C36" i="59"/>
  <c r="L56" i="38"/>
  <c r="S173" i="12"/>
  <c r="C18" i="12"/>
  <c r="S18" i="12"/>
  <c r="C18" i="57"/>
  <c r="BQ31" i="12"/>
  <c r="C31" i="59"/>
  <c r="L132" i="38"/>
  <c r="L219" i="38"/>
  <c r="M60" i="38"/>
  <c r="M147" i="38"/>
  <c r="M234" i="38"/>
  <c r="L154" i="38"/>
  <c r="L241" i="38"/>
  <c r="K121" i="38"/>
  <c r="K208" i="38"/>
  <c r="C132" i="12"/>
  <c r="AI28" i="12"/>
  <c r="D28" i="58"/>
  <c r="L155" i="38"/>
  <c r="L242" i="38"/>
  <c r="M95" i="38"/>
  <c r="M182" i="38"/>
  <c r="M126" i="38"/>
  <c r="M213" i="38"/>
  <c r="C150" i="57"/>
  <c r="L168" i="38"/>
  <c r="L255" i="38"/>
  <c r="K129" i="38"/>
  <c r="K216" i="38"/>
  <c r="K105" i="38"/>
  <c r="K192" i="38"/>
  <c r="K127" i="38"/>
  <c r="K214" i="38"/>
  <c r="K122" i="38"/>
  <c r="K209" i="38"/>
  <c r="BQ27" i="12"/>
  <c r="C27" i="59"/>
  <c r="K102" i="38"/>
  <c r="K189" i="38"/>
  <c r="L112" i="38"/>
  <c r="L199" i="38"/>
  <c r="L133" i="38"/>
  <c r="L220" i="38"/>
  <c r="M168" i="38"/>
  <c r="M255" i="38"/>
  <c r="K131" i="38"/>
  <c r="K218" i="38"/>
  <c r="BQ60" i="12"/>
  <c r="C60" i="59"/>
  <c r="K169" i="38"/>
  <c r="K256" i="38"/>
  <c r="K117" i="38"/>
  <c r="K204" i="38"/>
  <c r="L90" i="38"/>
  <c r="K119" i="38"/>
  <c r="K206" i="38"/>
  <c r="K167" i="38"/>
  <c r="K254" i="38"/>
  <c r="L178" i="38"/>
  <c r="L177" i="38"/>
  <c r="C49" i="12"/>
  <c r="S49" i="12"/>
  <c r="C49" i="57"/>
  <c r="L91" i="38"/>
  <c r="L103" i="45"/>
  <c r="L190" i="45"/>
  <c r="E51" i="12"/>
  <c r="M123" i="45"/>
  <c r="M210" i="45"/>
  <c r="L100" i="45"/>
  <c r="L187" i="45"/>
  <c r="U142" i="12"/>
  <c r="AK112" i="12"/>
  <c r="F112" i="58"/>
  <c r="L98" i="45"/>
  <c r="L185" i="45"/>
  <c r="E15" i="12"/>
  <c r="E7" i="12"/>
  <c r="O7" i="12"/>
  <c r="P111" i="12"/>
  <c r="AV7" i="12"/>
  <c r="M100" i="45"/>
  <c r="M187" i="45"/>
  <c r="E82" i="12"/>
  <c r="K124" i="45"/>
  <c r="K211" i="45"/>
  <c r="M64" i="49"/>
  <c r="H157" i="12"/>
  <c r="K117" i="49"/>
  <c r="K204" i="49"/>
  <c r="K133" i="49"/>
  <c r="K220" i="49"/>
  <c r="L163" i="49"/>
  <c r="L250" i="49"/>
  <c r="M4" i="49"/>
  <c r="H164" i="12"/>
  <c r="N64" i="49"/>
  <c r="N151" i="49"/>
  <c r="N238" i="49"/>
  <c r="K90" i="49"/>
  <c r="AN156" i="12"/>
  <c r="I156" i="58"/>
  <c r="N76" i="49"/>
  <c r="N163" i="49"/>
  <c r="N250" i="49"/>
  <c r="K96" i="49"/>
  <c r="K183" i="49"/>
  <c r="H113" i="12"/>
  <c r="L54" i="49"/>
  <c r="X171" i="12"/>
  <c r="H171" i="57"/>
  <c r="H162" i="12"/>
  <c r="H183" i="57"/>
  <c r="K5" i="49"/>
  <c r="K92" i="49"/>
  <c r="X157" i="12"/>
  <c r="AN138" i="12"/>
  <c r="I138" i="58"/>
  <c r="H54" i="12"/>
  <c r="K139" i="49"/>
  <c r="K226" i="49"/>
  <c r="M46" i="49"/>
  <c r="M133" i="49"/>
  <c r="M220" i="49"/>
  <c r="M63" i="49"/>
  <c r="M150" i="49"/>
  <c r="M237" i="49"/>
  <c r="K150" i="50"/>
  <c r="K237" i="50"/>
  <c r="N7" i="50"/>
  <c r="N94" i="50"/>
  <c r="N181" i="50"/>
  <c r="N69" i="50"/>
  <c r="N156" i="50"/>
  <c r="N243" i="50"/>
  <c r="L156" i="50"/>
  <c r="L243" i="50"/>
  <c r="BD266" i="12"/>
  <c r="I266" i="56"/>
  <c r="Y181" i="12"/>
  <c r="I181" i="57"/>
  <c r="K169" i="50"/>
  <c r="K256" i="50"/>
  <c r="K70" i="50"/>
  <c r="K157" i="50"/>
  <c r="K244" i="50"/>
  <c r="N80" i="50"/>
  <c r="N167" i="50"/>
  <c r="N254" i="50"/>
  <c r="L139" i="50"/>
  <c r="L226" i="50"/>
  <c r="K152" i="50"/>
  <c r="K239" i="50"/>
  <c r="M153" i="50"/>
  <c r="M240" i="50"/>
  <c r="M63" i="50"/>
  <c r="M150" i="50"/>
  <c r="M237" i="50"/>
  <c r="K90" i="50"/>
  <c r="I60" i="12"/>
  <c r="M127" i="50"/>
  <c r="M214" i="50"/>
  <c r="M62" i="50"/>
  <c r="M149" i="50"/>
  <c r="M236" i="50"/>
  <c r="M60" i="50"/>
  <c r="M147" i="50"/>
  <c r="M234" i="50"/>
  <c r="M37" i="53"/>
  <c r="M136" i="12"/>
  <c r="U274" i="12"/>
  <c r="E274" i="57"/>
  <c r="J151" i="38"/>
  <c r="I125" i="44"/>
  <c r="I217" i="38"/>
  <c r="I98" i="44"/>
  <c r="I122" i="47"/>
  <c r="I237" i="45"/>
  <c r="I131" i="45"/>
  <c r="I183" i="46"/>
  <c r="I187" i="47"/>
  <c r="J149" i="48"/>
  <c r="J105" i="48"/>
  <c r="I117" i="48"/>
  <c r="J215" i="49"/>
  <c r="J106" i="49"/>
  <c r="I123" i="49"/>
  <c r="I95" i="49"/>
  <c r="I239" i="50"/>
  <c r="I149" i="50"/>
  <c r="J241" i="50"/>
  <c r="I224" i="50"/>
  <c r="J196" i="50"/>
  <c r="J225" i="51"/>
  <c r="I137" i="51"/>
  <c r="I123" i="51"/>
  <c r="I101" i="51"/>
  <c r="J215" i="51"/>
  <c r="J112" i="51"/>
  <c r="I254" i="52"/>
  <c r="J241" i="52"/>
  <c r="J218" i="52"/>
  <c r="J119" i="52"/>
  <c r="J190" i="52"/>
  <c r="I217" i="52"/>
  <c r="I191" i="52"/>
  <c r="I252" i="53"/>
  <c r="J239" i="53"/>
  <c r="J158" i="53"/>
  <c r="J149" i="53"/>
  <c r="J206" i="53"/>
  <c r="J190" i="53"/>
  <c r="I216" i="53"/>
  <c r="I208" i="53"/>
  <c r="I200" i="53"/>
  <c r="I103" i="53"/>
  <c r="I95" i="53"/>
  <c r="I151" i="54"/>
  <c r="J239" i="54"/>
  <c r="J137" i="54"/>
  <c r="I138" i="54"/>
  <c r="J127" i="54"/>
  <c r="J119" i="54"/>
  <c r="J111" i="54"/>
  <c r="J103" i="54"/>
  <c r="J95" i="54"/>
  <c r="I203" i="54"/>
  <c r="I193" i="54"/>
  <c r="I223" i="54"/>
  <c r="J257" i="52"/>
  <c r="I185" i="38"/>
  <c r="I221" i="38"/>
  <c r="I205" i="38"/>
  <c r="I240" i="45"/>
  <c r="I199" i="38"/>
  <c r="I122" i="38"/>
  <c r="I195" i="38"/>
  <c r="I189" i="38"/>
  <c r="I116" i="47"/>
  <c r="I168" i="45"/>
  <c r="J164" i="45"/>
  <c r="I127" i="45"/>
  <c r="I155" i="46"/>
  <c r="J256" i="46"/>
  <c r="I242" i="47"/>
  <c r="I254" i="48"/>
  <c r="J121" i="48"/>
  <c r="I109" i="48"/>
  <c r="I166" i="49"/>
  <c r="J223" i="49"/>
  <c r="J155" i="49"/>
  <c r="J122" i="49"/>
  <c r="J98" i="49"/>
  <c r="I113" i="49"/>
  <c r="J256" i="50"/>
  <c r="I121" i="50"/>
  <c r="J121" i="50"/>
  <c r="I193" i="50"/>
  <c r="J106" i="50"/>
  <c r="J256" i="51"/>
  <c r="J223" i="51"/>
  <c r="J149" i="51"/>
  <c r="I198" i="51"/>
  <c r="J197" i="51"/>
  <c r="J254" i="52"/>
  <c r="J129" i="52"/>
  <c r="J204" i="52"/>
  <c r="J101" i="52"/>
  <c r="I213" i="52"/>
  <c r="I116" i="52"/>
  <c r="I100" i="52"/>
  <c r="J131" i="53"/>
  <c r="J117" i="53"/>
  <c r="J101" i="53"/>
  <c r="I127" i="53"/>
  <c r="I119" i="53"/>
  <c r="I111" i="53"/>
  <c r="I182" i="53"/>
  <c r="I189" i="54"/>
  <c r="J168" i="48"/>
  <c r="I220" i="48"/>
  <c r="I131" i="48"/>
  <c r="J207" i="49"/>
  <c r="J191" i="49"/>
  <c r="J115" i="47"/>
  <c r="I125" i="48"/>
  <c r="BJ272" i="12"/>
  <c r="O272" i="56"/>
  <c r="I249" i="38"/>
  <c r="J198" i="38"/>
  <c r="J127" i="38"/>
  <c r="J188" i="38"/>
  <c r="J254" i="46"/>
  <c r="J243" i="47"/>
  <c r="J225" i="48"/>
  <c r="J166" i="48"/>
  <c r="J147" i="48"/>
  <c r="I212" i="48"/>
  <c r="I194" i="48"/>
  <c r="J147" i="49"/>
  <c r="J126" i="49"/>
  <c r="J118" i="49"/>
  <c r="J110" i="49"/>
  <c r="J102" i="49"/>
  <c r="J155" i="50"/>
  <c r="J115" i="50"/>
  <c r="J219" i="51"/>
  <c r="J124" i="51"/>
  <c r="J116" i="51"/>
  <c r="J108" i="51"/>
  <c r="J185" i="51"/>
  <c r="J107" i="52"/>
  <c r="J186" i="52"/>
  <c r="BC272" i="12"/>
  <c r="H272" i="56"/>
  <c r="J172" i="47"/>
  <c r="I243" i="44"/>
  <c r="I115" i="44"/>
  <c r="I251" i="45"/>
  <c r="J204" i="46"/>
  <c r="J127" i="47"/>
  <c r="J192" i="47"/>
  <c r="I184" i="48"/>
  <c r="I168" i="49"/>
  <c r="J219" i="49"/>
  <c r="J211" i="49"/>
  <c r="J203" i="49"/>
  <c r="J195" i="49"/>
  <c r="J187" i="49"/>
  <c r="I153" i="50"/>
  <c r="J200" i="50"/>
  <c r="I126" i="50"/>
  <c r="J147" i="51"/>
  <c r="J209" i="51"/>
  <c r="J201" i="51"/>
  <c r="J193" i="51"/>
  <c r="J183" i="51"/>
  <c r="J125" i="52"/>
  <c r="J115" i="52"/>
  <c r="J97" i="52"/>
  <c r="J95" i="46"/>
  <c r="J182" i="46"/>
  <c r="J190" i="46"/>
  <c r="J103" i="46"/>
  <c r="J210" i="46"/>
  <c r="J123" i="46"/>
  <c r="J214" i="46"/>
  <c r="J127" i="46"/>
  <c r="J188" i="47"/>
  <c r="J101" i="47"/>
  <c r="J200" i="47"/>
  <c r="J113" i="47"/>
  <c r="J148" i="47"/>
  <c r="J235" i="47"/>
  <c r="J154" i="47"/>
  <c r="J241" i="47"/>
  <c r="N16" i="48"/>
  <c r="N103" i="48"/>
  <c r="N190" i="48"/>
  <c r="I190" i="48"/>
  <c r="I103" i="48"/>
  <c r="I198" i="48"/>
  <c r="I111" i="48"/>
  <c r="N26" i="48"/>
  <c r="N113" i="48"/>
  <c r="N200" i="48"/>
  <c r="I113" i="48"/>
  <c r="N34" i="48"/>
  <c r="N121" i="48"/>
  <c r="N208" i="48"/>
  <c r="I208" i="48"/>
  <c r="N36" i="48"/>
  <c r="N123" i="48"/>
  <c r="N210" i="48"/>
  <c r="I123" i="48"/>
  <c r="N42" i="48"/>
  <c r="N129" i="48"/>
  <c r="N216" i="48"/>
  <c r="I216" i="48"/>
  <c r="I129" i="48"/>
  <c r="I222" i="48"/>
  <c r="I135" i="48"/>
  <c r="J238" i="48"/>
  <c r="J151" i="48"/>
  <c r="J240" i="48"/>
  <c r="J153" i="48"/>
  <c r="J249" i="48"/>
  <c r="J162" i="48"/>
  <c r="J251" i="48"/>
  <c r="J164" i="48"/>
  <c r="J138" i="49"/>
  <c r="J225" i="49"/>
  <c r="J236" i="49"/>
  <c r="J149" i="49"/>
  <c r="J238" i="49"/>
  <c r="J151" i="49"/>
  <c r="I104" i="50"/>
  <c r="I191" i="50"/>
  <c r="N32" i="50"/>
  <c r="N119" i="50"/>
  <c r="N206" i="50"/>
  <c r="I206" i="50"/>
  <c r="I119" i="50"/>
  <c r="N41" i="50"/>
  <c r="N128" i="50"/>
  <c r="N215" i="50"/>
  <c r="I128" i="50"/>
  <c r="J220" i="50"/>
  <c r="J133" i="50"/>
  <c r="J150" i="50"/>
  <c r="J237" i="50"/>
  <c r="N67" i="50"/>
  <c r="N154" i="50"/>
  <c r="N241" i="50"/>
  <c r="I154" i="50"/>
  <c r="N78" i="50"/>
  <c r="N165" i="50"/>
  <c r="N252" i="50"/>
  <c r="I252" i="50"/>
  <c r="I167" i="50"/>
  <c r="I254" i="50"/>
  <c r="J100" i="51"/>
  <c r="J187" i="51"/>
  <c r="J104" i="51"/>
  <c r="J191" i="51"/>
  <c r="J126" i="51"/>
  <c r="J213" i="51"/>
  <c r="J130" i="51"/>
  <c r="J217" i="51"/>
  <c r="J134" i="51"/>
  <c r="J221" i="51"/>
  <c r="J238" i="51"/>
  <c r="J151" i="51"/>
  <c r="J242" i="51"/>
  <c r="J155" i="51"/>
  <c r="I253" i="51"/>
  <c r="I166" i="51"/>
  <c r="J192" i="52"/>
  <c r="J105" i="52"/>
  <c r="J196" i="52"/>
  <c r="J109" i="52"/>
  <c r="J210" i="52"/>
  <c r="J123" i="52"/>
  <c r="J220" i="52"/>
  <c r="J133" i="52"/>
  <c r="J224" i="52"/>
  <c r="J137" i="52"/>
  <c r="J226" i="52"/>
  <c r="J139" i="52"/>
  <c r="J150" i="52"/>
  <c r="J237" i="52"/>
  <c r="J152" i="52"/>
  <c r="J239" i="52"/>
  <c r="I169" i="52"/>
  <c r="I256" i="52"/>
  <c r="I184" i="53"/>
  <c r="I97" i="53"/>
  <c r="I188" i="53"/>
  <c r="I101" i="53"/>
  <c r="I105" i="53"/>
  <c r="I192" i="53"/>
  <c r="J164" i="44"/>
  <c r="I250" i="53"/>
  <c r="J237" i="53"/>
  <c r="I135" i="53"/>
  <c r="I210" i="53"/>
  <c r="I252" i="54"/>
  <c r="J243" i="54"/>
  <c r="J235" i="54"/>
  <c r="J135" i="54"/>
  <c r="J243" i="53"/>
  <c r="J168" i="53"/>
  <c r="I250" i="54"/>
  <c r="J241" i="54"/>
  <c r="AX258" i="12"/>
  <c r="C258" i="56"/>
  <c r="BH275" i="12"/>
  <c r="M275" i="56"/>
  <c r="CD275" i="12"/>
  <c r="P275" i="59"/>
  <c r="AI172" i="12"/>
  <c r="D172" i="58"/>
  <c r="AK172" i="12"/>
  <c r="F172" i="58"/>
  <c r="CA268" i="12"/>
  <c r="M268" i="59"/>
  <c r="CC268" i="12"/>
  <c r="O268" i="59"/>
  <c r="AN165" i="12"/>
  <c r="I165" i="58"/>
  <c r="AL165" i="12"/>
  <c r="G165" i="58"/>
  <c r="BY267" i="12"/>
  <c r="K267" i="59"/>
  <c r="BR267" i="12"/>
  <c r="D267" i="59"/>
  <c r="AI164" i="12"/>
  <c r="D164" i="58"/>
  <c r="AK164" i="12"/>
  <c r="F164" i="58"/>
  <c r="AH102" i="12"/>
  <c r="C102" i="58"/>
  <c r="BC267" i="12"/>
  <c r="H267" i="56"/>
  <c r="N22" i="45"/>
  <c r="N109" i="45"/>
  <c r="N196" i="45"/>
  <c r="J137" i="38"/>
  <c r="J95" i="38"/>
  <c r="J226" i="38"/>
  <c r="J200" i="38"/>
  <c r="J151" i="46"/>
  <c r="J202" i="46"/>
  <c r="J131" i="47"/>
  <c r="J182" i="47"/>
  <c r="BP258" i="12"/>
  <c r="B258" i="59"/>
  <c r="BZ268" i="12"/>
  <c r="L268" i="59"/>
  <c r="CB268" i="12"/>
  <c r="N268" i="59"/>
  <c r="AI165" i="12"/>
  <c r="D165" i="58"/>
  <c r="BX267" i="12"/>
  <c r="J267" i="59"/>
  <c r="CD267" i="12"/>
  <c r="P267" i="59"/>
  <c r="AU164" i="12"/>
  <c r="P164" i="58"/>
  <c r="AH94" i="12"/>
  <c r="C94" i="58"/>
  <c r="L109" i="54"/>
  <c r="L196" i="54"/>
  <c r="BM272" i="12"/>
  <c r="R272" i="56"/>
  <c r="I255" i="38"/>
  <c r="J256" i="44"/>
  <c r="AY275" i="12"/>
  <c r="D275" i="56"/>
  <c r="BC268" i="12"/>
  <c r="H268" i="56"/>
  <c r="B267" i="57"/>
  <c r="B275" i="57"/>
  <c r="AZ268" i="12"/>
  <c r="E268" i="56"/>
  <c r="BG273" i="12"/>
  <c r="L273" i="56"/>
  <c r="K156" i="52"/>
  <c r="K243" i="52"/>
  <c r="J208" i="38"/>
  <c r="I162" i="44"/>
  <c r="I251" i="44"/>
  <c r="I167" i="47"/>
  <c r="J254" i="45"/>
  <c r="J221" i="45"/>
  <c r="J123" i="45"/>
  <c r="I135" i="45"/>
  <c r="J250" i="46"/>
  <c r="J235" i="46"/>
  <c r="J131" i="46"/>
  <c r="J111" i="46"/>
  <c r="J97" i="46"/>
  <c r="I110" i="46"/>
  <c r="J139" i="47"/>
  <c r="J123" i="47"/>
  <c r="J99" i="47"/>
  <c r="I210" i="48"/>
  <c r="I202" i="48"/>
  <c r="I101" i="48"/>
  <c r="AY274" i="12"/>
  <c r="D274" i="56"/>
  <c r="M64" i="54"/>
  <c r="N157" i="12"/>
  <c r="J141" i="51"/>
  <c r="I215" i="38"/>
  <c r="I195" i="44"/>
  <c r="I153" i="45"/>
  <c r="J115" i="45"/>
  <c r="J137" i="46"/>
  <c r="J129" i="46"/>
  <c r="J208" i="46"/>
  <c r="J107" i="46"/>
  <c r="J135" i="47"/>
  <c r="J117" i="47"/>
  <c r="BG267" i="12"/>
  <c r="L267" i="56"/>
  <c r="AH205" i="12"/>
  <c r="C205" i="58"/>
  <c r="AX275" i="12"/>
  <c r="C275" i="56"/>
  <c r="AD268" i="12"/>
  <c r="AT268" i="12"/>
  <c r="O268" i="58"/>
  <c r="AC275" i="12"/>
  <c r="AS275" i="12"/>
  <c r="N275" i="58"/>
  <c r="S267" i="12"/>
  <c r="C267" i="57"/>
  <c r="G165" i="12"/>
  <c r="AK102" i="12"/>
  <c r="F102" i="58"/>
  <c r="J157" i="49"/>
  <c r="AH275" i="12"/>
  <c r="C275" i="58"/>
  <c r="AX260" i="12"/>
  <c r="C260" i="56"/>
  <c r="BS275" i="12"/>
  <c r="E275" i="59"/>
  <c r="BV275" i="12"/>
  <c r="H275" i="59"/>
  <c r="BU275" i="12"/>
  <c r="G275" i="59"/>
  <c r="BX275" i="12"/>
  <c r="J275" i="59"/>
  <c r="AQ172" i="12"/>
  <c r="L172" i="58"/>
  <c r="AP172" i="12"/>
  <c r="K172" i="58"/>
  <c r="AS172" i="12"/>
  <c r="N172" i="58"/>
  <c r="AV172" i="12"/>
  <c r="Q172" i="58"/>
  <c r="BP268" i="12"/>
  <c r="B268" i="59"/>
  <c r="BR268" i="12"/>
  <c r="D268" i="59"/>
  <c r="BQ268" i="12"/>
  <c r="C268" i="59"/>
  <c r="BT268" i="12"/>
  <c r="F268" i="59"/>
  <c r="AO165" i="12"/>
  <c r="J165" i="58"/>
  <c r="AR165" i="12"/>
  <c r="M165" i="58"/>
  <c r="AQ165" i="12"/>
  <c r="L165" i="58"/>
  <c r="AP165" i="12"/>
  <c r="K165" i="58"/>
  <c r="BP267" i="12"/>
  <c r="B267" i="59"/>
  <c r="CC267" i="12"/>
  <c r="O267" i="59"/>
  <c r="BS267" i="12"/>
  <c r="E267" i="59"/>
  <c r="BV267" i="12"/>
  <c r="H267" i="59"/>
  <c r="AN164" i="12"/>
  <c r="I164" i="58"/>
  <c r="AM164" i="12"/>
  <c r="H164" i="58"/>
  <c r="AL164" i="12"/>
  <c r="G164" i="58"/>
  <c r="AO164" i="12"/>
  <c r="J164" i="58"/>
  <c r="BP260" i="12"/>
  <c r="B260" i="59"/>
  <c r="AX202" i="12"/>
  <c r="C202" i="56"/>
  <c r="U275" i="12"/>
  <c r="E275" i="57"/>
  <c r="BC258" i="12"/>
  <c r="H258" i="56"/>
  <c r="BI275" i="12"/>
  <c r="N275" i="56"/>
  <c r="BB275" i="12"/>
  <c r="G275" i="56"/>
  <c r="BM268" i="12"/>
  <c r="R268" i="56"/>
  <c r="BL268" i="12"/>
  <c r="Q268" i="56"/>
  <c r="AZ267" i="12"/>
  <c r="E267" i="56"/>
  <c r="AY267" i="12"/>
  <c r="D267" i="56"/>
  <c r="AC268" i="12"/>
  <c r="AS268" i="12"/>
  <c r="N268" i="58"/>
  <c r="V268" i="12"/>
  <c r="F268" i="57"/>
  <c r="M64" i="51"/>
  <c r="M151" i="51"/>
  <c r="M238" i="51"/>
  <c r="J133" i="38"/>
  <c r="I208" i="45"/>
  <c r="J234" i="45"/>
  <c r="J139" i="46"/>
  <c r="J220" i="46"/>
  <c r="J196" i="46"/>
  <c r="J239" i="47"/>
  <c r="J133" i="47"/>
  <c r="J121" i="47"/>
  <c r="J107" i="47"/>
  <c r="J103" i="47"/>
  <c r="I121" i="48"/>
  <c r="I105" i="48"/>
  <c r="BB251" i="12"/>
  <c r="G251" i="56"/>
  <c r="AX268" i="12"/>
  <c r="C268" i="56"/>
  <c r="AX205" i="12"/>
  <c r="C205" i="56"/>
  <c r="BW275" i="12"/>
  <c r="I275" i="59"/>
  <c r="BZ275" i="12"/>
  <c r="L275" i="59"/>
  <c r="BY275" i="12"/>
  <c r="K275" i="59"/>
  <c r="CB275" i="12"/>
  <c r="N275" i="59"/>
  <c r="AU172" i="12"/>
  <c r="P172" i="58"/>
  <c r="AT172" i="12"/>
  <c r="O172" i="58"/>
  <c r="AJ172" i="12"/>
  <c r="E172" i="58"/>
  <c r="BS268" i="12"/>
  <c r="E268" i="59"/>
  <c r="BV268" i="12"/>
  <c r="H268" i="59"/>
  <c r="BU268" i="12"/>
  <c r="G268" i="59"/>
  <c r="BX268" i="12"/>
  <c r="J268" i="59"/>
  <c r="AS165" i="12"/>
  <c r="N165" i="58"/>
  <c r="AV165" i="12"/>
  <c r="Q165" i="58"/>
  <c r="AU165" i="12"/>
  <c r="P165" i="58"/>
  <c r="AT165" i="12"/>
  <c r="O165" i="58"/>
  <c r="BQ267" i="12"/>
  <c r="C267" i="59"/>
  <c r="BT267" i="12"/>
  <c r="F267" i="59"/>
  <c r="BW267" i="12"/>
  <c r="I267" i="59"/>
  <c r="BZ267" i="12"/>
  <c r="L267" i="59"/>
  <c r="AR164" i="12"/>
  <c r="M164" i="58"/>
  <c r="AQ164" i="12"/>
  <c r="L164" i="58"/>
  <c r="AP164" i="12"/>
  <c r="K164" i="58"/>
  <c r="AS164" i="12"/>
  <c r="N164" i="58"/>
  <c r="AH157" i="12"/>
  <c r="C157" i="58"/>
  <c r="AZ275" i="12"/>
  <c r="E275" i="56"/>
  <c r="AY268" i="12"/>
  <c r="D268" i="56"/>
  <c r="B268" i="57"/>
  <c r="BE267" i="12"/>
  <c r="J267" i="56"/>
  <c r="BJ267" i="12"/>
  <c r="O267" i="56"/>
  <c r="Y267" i="12"/>
  <c r="AO267" i="12"/>
  <c r="J267" i="58"/>
  <c r="S268" i="12"/>
  <c r="AI268" i="12"/>
  <c r="D268" i="58"/>
  <c r="T268" i="12"/>
  <c r="D268" i="57"/>
  <c r="N64" i="51"/>
  <c r="N151" i="51"/>
  <c r="N238" i="51"/>
  <c r="I193" i="44"/>
  <c r="I106" i="44"/>
  <c r="I199" i="44"/>
  <c r="I112" i="44"/>
  <c r="I123" i="44"/>
  <c r="I210" i="44"/>
  <c r="I106" i="45"/>
  <c r="I193" i="45"/>
  <c r="J196" i="45"/>
  <c r="J109" i="45"/>
  <c r="J111" i="45"/>
  <c r="J198" i="45"/>
  <c r="J121" i="45"/>
  <c r="J208" i="45"/>
  <c r="J214" i="45"/>
  <c r="J127" i="45"/>
  <c r="N52" i="45"/>
  <c r="N139" i="45"/>
  <c r="N226" i="45"/>
  <c r="I226" i="45"/>
  <c r="I139" i="45"/>
  <c r="N65" i="45"/>
  <c r="N152" i="45"/>
  <c r="N239" i="45"/>
  <c r="I239" i="45"/>
  <c r="J240" i="45"/>
  <c r="J153" i="45"/>
  <c r="I187" i="46"/>
  <c r="I100" i="46"/>
  <c r="I102" i="46"/>
  <c r="I189" i="46"/>
  <c r="I106" i="46"/>
  <c r="I193" i="46"/>
  <c r="I108" i="46"/>
  <c r="I195" i="46"/>
  <c r="I201" i="46"/>
  <c r="I114" i="46"/>
  <c r="I120" i="46"/>
  <c r="I207" i="46"/>
  <c r="I126" i="46"/>
  <c r="I213" i="46"/>
  <c r="I132" i="46"/>
  <c r="I219" i="46"/>
  <c r="I136" i="46"/>
  <c r="I223" i="46"/>
  <c r="I138" i="46"/>
  <c r="I225" i="46"/>
  <c r="J150" i="46"/>
  <c r="J237" i="46"/>
  <c r="I152" i="46"/>
  <c r="I239" i="46"/>
  <c r="J240" i="46"/>
  <c r="J153" i="46"/>
  <c r="J242" i="46"/>
  <c r="J155" i="46"/>
  <c r="I255" i="46"/>
  <c r="I168" i="46"/>
  <c r="I183" i="47"/>
  <c r="I96" i="47"/>
  <c r="I185" i="47"/>
  <c r="I98" i="47"/>
  <c r="I189" i="47"/>
  <c r="I102" i="47"/>
  <c r="I191" i="47"/>
  <c r="I104" i="47"/>
  <c r="I106" i="47"/>
  <c r="I193" i="47"/>
  <c r="I110" i="47"/>
  <c r="I197" i="47"/>
  <c r="I211" i="47"/>
  <c r="I124" i="47"/>
  <c r="I130" i="47"/>
  <c r="I217" i="47"/>
  <c r="I240" i="47"/>
  <c r="I153" i="47"/>
  <c r="J245" i="47"/>
  <c r="J158" i="47"/>
  <c r="J165" i="47"/>
  <c r="J252" i="47"/>
  <c r="J188" i="48"/>
  <c r="J101" i="48"/>
  <c r="J190" i="48"/>
  <c r="J103" i="48"/>
  <c r="J196" i="48"/>
  <c r="J109" i="48"/>
  <c r="J200" i="48"/>
  <c r="J113" i="48"/>
  <c r="J204" i="48"/>
  <c r="J117" i="48"/>
  <c r="J123" i="48"/>
  <c r="J210" i="48"/>
  <c r="J212" i="48"/>
  <c r="J125" i="48"/>
  <c r="J216" i="48"/>
  <c r="J129" i="48"/>
  <c r="J218" i="48"/>
  <c r="J131" i="48"/>
  <c r="J133" i="48"/>
  <c r="J220" i="48"/>
  <c r="I224" i="48"/>
  <c r="I137" i="48"/>
  <c r="N61" i="48"/>
  <c r="N148" i="48"/>
  <c r="N235" i="48"/>
  <c r="I148" i="48"/>
  <c r="N63" i="48"/>
  <c r="N150" i="48"/>
  <c r="N237" i="48"/>
  <c r="I237" i="48"/>
  <c r="I154" i="48"/>
  <c r="I241" i="48"/>
  <c r="N78" i="48"/>
  <c r="N165" i="48"/>
  <c r="N252" i="48"/>
  <c r="I252" i="48"/>
  <c r="I186" i="49"/>
  <c r="I99" i="49"/>
  <c r="I101" i="49"/>
  <c r="I188" i="49"/>
  <c r="I194" i="49"/>
  <c r="I107" i="49"/>
  <c r="I196" i="49"/>
  <c r="I109" i="49"/>
  <c r="I202" i="49"/>
  <c r="I115" i="49"/>
  <c r="I204" i="49"/>
  <c r="I117" i="49"/>
  <c r="I121" i="49"/>
  <c r="I208" i="49"/>
  <c r="I214" i="49"/>
  <c r="I127" i="49"/>
  <c r="I135" i="49"/>
  <c r="I222" i="49"/>
  <c r="J251" i="49"/>
  <c r="J164" i="49"/>
  <c r="J253" i="49"/>
  <c r="J166" i="49"/>
  <c r="J255" i="49"/>
  <c r="J168" i="49"/>
  <c r="J96" i="50"/>
  <c r="J183" i="50"/>
  <c r="J102" i="50"/>
  <c r="J189" i="50"/>
  <c r="I195" i="50"/>
  <c r="I108" i="50"/>
  <c r="N23" i="50"/>
  <c r="N110" i="50"/>
  <c r="N197" i="50"/>
  <c r="I197" i="50"/>
  <c r="I114" i="50"/>
  <c r="I201" i="50"/>
  <c r="J206" i="50"/>
  <c r="J119" i="50"/>
  <c r="J211" i="50"/>
  <c r="J124" i="50"/>
  <c r="J213" i="50"/>
  <c r="J126" i="50"/>
  <c r="J130" i="50"/>
  <c r="J217" i="50"/>
  <c r="J222" i="50"/>
  <c r="J135" i="50"/>
  <c r="N52" i="50"/>
  <c r="N139" i="50"/>
  <c r="N226" i="50"/>
  <c r="I139" i="50"/>
  <c r="J234" i="50"/>
  <c r="J147" i="50"/>
  <c r="J240" i="50"/>
  <c r="J153" i="50"/>
  <c r="J163" i="50"/>
  <c r="J250" i="50"/>
  <c r="J165" i="50"/>
  <c r="J252" i="50"/>
  <c r="I99" i="51"/>
  <c r="I186" i="51"/>
  <c r="I103" i="51"/>
  <c r="I190" i="51"/>
  <c r="I196" i="51"/>
  <c r="I109" i="51"/>
  <c r="I202" i="51"/>
  <c r="I115" i="51"/>
  <c r="I208" i="51"/>
  <c r="I121" i="51"/>
  <c r="I212" i="51"/>
  <c r="I125" i="51"/>
  <c r="I220" i="51"/>
  <c r="I133" i="51"/>
  <c r="I237" i="51"/>
  <c r="I150" i="51"/>
  <c r="I152" i="51"/>
  <c r="I239" i="51"/>
  <c r="J253" i="51"/>
  <c r="J166" i="51"/>
  <c r="J255" i="51"/>
  <c r="J168" i="51"/>
  <c r="I96" i="52"/>
  <c r="I183" i="52"/>
  <c r="I102" i="52"/>
  <c r="I189" i="52"/>
  <c r="I106" i="52"/>
  <c r="I193" i="52"/>
  <c r="I108" i="52"/>
  <c r="I195" i="52"/>
  <c r="N65" i="46"/>
  <c r="N152" i="46"/>
  <c r="N239" i="46"/>
  <c r="J221" i="44"/>
  <c r="I220" i="45"/>
  <c r="I129" i="45"/>
  <c r="I195" i="45"/>
  <c r="I217" i="46"/>
  <c r="I118" i="46"/>
  <c r="I191" i="46"/>
  <c r="I213" i="47"/>
  <c r="I149" i="47"/>
  <c r="I195" i="47"/>
  <c r="I238" i="47"/>
  <c r="J127" i="48"/>
  <c r="J202" i="48"/>
  <c r="J186" i="48"/>
  <c r="J135" i="48"/>
  <c r="I239" i="49"/>
  <c r="I137" i="49"/>
  <c r="I218" i="49"/>
  <c r="I119" i="49"/>
  <c r="I192" i="49"/>
  <c r="I203" i="50"/>
  <c r="J187" i="50"/>
  <c r="AX231" i="12"/>
  <c r="C231" i="56"/>
  <c r="B258" i="57"/>
  <c r="BL275" i="12"/>
  <c r="Q275" i="56"/>
  <c r="BM275" i="12"/>
  <c r="R275" i="56"/>
  <c r="BB268" i="12"/>
  <c r="G268" i="56"/>
  <c r="BI268" i="12"/>
  <c r="N268" i="56"/>
  <c r="B260" i="57"/>
  <c r="BI267" i="12"/>
  <c r="N267" i="56"/>
  <c r="BM267" i="12"/>
  <c r="R267" i="56"/>
  <c r="Z268" i="12"/>
  <c r="J268" i="57"/>
  <c r="AE275" i="12"/>
  <c r="AU275" i="12"/>
  <c r="P275" i="58"/>
  <c r="J229" i="49"/>
  <c r="I126" i="38"/>
  <c r="J251" i="38"/>
  <c r="J240" i="38"/>
  <c r="I183" i="38"/>
  <c r="N29" i="46"/>
  <c r="N116" i="46"/>
  <c r="N203" i="46"/>
  <c r="I191" i="44"/>
  <c r="J125" i="45"/>
  <c r="I100" i="45"/>
  <c r="I203" i="46"/>
  <c r="I199" i="47"/>
  <c r="I256" i="48"/>
  <c r="I235" i="48"/>
  <c r="J111" i="48"/>
  <c r="J97" i="48"/>
  <c r="I216" i="49"/>
  <c r="I190" i="49"/>
  <c r="I116" i="50"/>
  <c r="J185" i="50"/>
  <c r="N68" i="52"/>
  <c r="N155" i="52"/>
  <c r="N242" i="52"/>
  <c r="I155" i="52"/>
  <c r="J245" i="52"/>
  <c r="J158" i="52"/>
  <c r="J165" i="52"/>
  <c r="J252" i="52"/>
  <c r="I215" i="52"/>
  <c r="I205" i="52"/>
  <c r="I199" i="52"/>
  <c r="J210" i="53"/>
  <c r="J202" i="53"/>
  <c r="J194" i="53"/>
  <c r="J186" i="53"/>
  <c r="J256" i="52"/>
  <c r="I138" i="52"/>
  <c r="I209" i="52"/>
  <c r="J121" i="53"/>
  <c r="J113" i="53"/>
  <c r="J105" i="53"/>
  <c r="J97" i="53"/>
  <c r="I153" i="53"/>
  <c r="J250" i="53"/>
  <c r="I137" i="53"/>
  <c r="J129" i="53"/>
  <c r="J135" i="53"/>
  <c r="J133" i="53"/>
  <c r="J250" i="54"/>
  <c r="I213" i="54"/>
  <c r="I207" i="54"/>
  <c r="I197" i="54"/>
  <c r="I191" i="54"/>
  <c r="I217" i="54"/>
  <c r="I201" i="54"/>
  <c r="I183" i="54"/>
  <c r="D65" i="12"/>
  <c r="B202" i="57"/>
  <c r="AX267" i="12"/>
  <c r="C267" i="56"/>
  <c r="AC267" i="12"/>
  <c r="M267" i="57"/>
  <c r="V275" i="12"/>
  <c r="F275" i="57"/>
  <c r="S275" i="12"/>
  <c r="AI275" i="12"/>
  <c r="D275" i="58"/>
  <c r="AE268" i="12"/>
  <c r="O268" i="57"/>
  <c r="U268" i="12"/>
  <c r="E268" i="57"/>
  <c r="AB267" i="12"/>
  <c r="L267" i="57"/>
  <c r="AE267" i="12"/>
  <c r="O267" i="57"/>
  <c r="I206" i="44"/>
  <c r="I236" i="38"/>
  <c r="I104" i="44"/>
  <c r="J168" i="38"/>
  <c r="J243" i="44"/>
  <c r="J113" i="45"/>
  <c r="J103" i="45"/>
  <c r="I191" i="45"/>
  <c r="AP110" i="12"/>
  <c r="K110" i="58"/>
  <c r="BM258" i="12"/>
  <c r="R258" i="56"/>
  <c r="BE275" i="12"/>
  <c r="J275" i="56"/>
  <c r="BJ275" i="12"/>
  <c r="O275" i="56"/>
  <c r="B251" i="57"/>
  <c r="BD268" i="12"/>
  <c r="I268" i="56"/>
  <c r="BJ268" i="12"/>
  <c r="O268" i="56"/>
  <c r="BE268" i="12"/>
  <c r="J268" i="56"/>
  <c r="BL267" i="12"/>
  <c r="Q267" i="56"/>
  <c r="BB267" i="12"/>
  <c r="G267" i="56"/>
  <c r="BD267" i="12"/>
  <c r="I267" i="56"/>
  <c r="AH268" i="12"/>
  <c r="C268" i="58"/>
  <c r="AH258" i="12"/>
  <c r="C258" i="58"/>
  <c r="AB268" i="12"/>
  <c r="AR268" i="12"/>
  <c r="M268" i="58"/>
  <c r="Y268" i="12"/>
  <c r="I268" i="57"/>
  <c r="AF275" i="12"/>
  <c r="P275" i="57"/>
  <c r="AD275" i="12"/>
  <c r="N275" i="57"/>
  <c r="Z267" i="12"/>
  <c r="J267" i="57"/>
  <c r="AF267" i="12"/>
  <c r="P267" i="57"/>
  <c r="I193" i="38"/>
  <c r="I104" i="38"/>
  <c r="I187" i="38"/>
  <c r="J225" i="44"/>
  <c r="J166" i="44"/>
  <c r="I189" i="44"/>
  <c r="J204" i="45"/>
  <c r="AV267" i="12"/>
  <c r="Q267" i="58"/>
  <c r="AV268" i="12"/>
  <c r="Q268" i="58"/>
  <c r="BE262" i="12"/>
  <c r="J262" i="56"/>
  <c r="B266" i="57"/>
  <c r="J231" i="46"/>
  <c r="I203" i="38"/>
  <c r="I113" i="45"/>
  <c r="J125" i="46"/>
  <c r="J206" i="46"/>
  <c r="J200" i="46"/>
  <c r="J99" i="46"/>
  <c r="I109" i="45"/>
  <c r="J192" i="45"/>
  <c r="J172" i="48"/>
  <c r="J142" i="54"/>
  <c r="J170" i="51"/>
  <c r="BL92" i="12"/>
  <c r="Q92" i="56"/>
  <c r="J157" i="38"/>
  <c r="J118" i="44"/>
  <c r="J241" i="45"/>
  <c r="I115" i="45"/>
  <c r="J188" i="45"/>
  <c r="J252" i="46"/>
  <c r="J158" i="46"/>
  <c r="J135" i="46"/>
  <c r="J188" i="46"/>
  <c r="J237" i="47"/>
  <c r="J137" i="47"/>
  <c r="J129" i="47"/>
  <c r="J119" i="47"/>
  <c r="J111" i="47"/>
  <c r="J97" i="47"/>
  <c r="I204" i="48"/>
  <c r="I200" i="48"/>
  <c r="I188" i="48"/>
  <c r="I95" i="48"/>
  <c r="BG261" i="12"/>
  <c r="L261" i="56"/>
  <c r="AC273" i="12"/>
  <c r="AS273" i="12"/>
  <c r="N273" i="58"/>
  <c r="J170" i="50"/>
  <c r="J231" i="47"/>
  <c r="J99" i="45"/>
  <c r="AH242" i="12"/>
  <c r="C242" i="58"/>
  <c r="BR45" i="12"/>
  <c r="D45" i="59"/>
  <c r="J140" i="52"/>
  <c r="W268" i="12"/>
  <c r="G268" i="57"/>
  <c r="J141" i="53"/>
  <c r="J228" i="46"/>
  <c r="J132" i="45"/>
  <c r="I117" i="45"/>
  <c r="J95" i="45"/>
  <c r="AY269" i="12"/>
  <c r="D269" i="56"/>
  <c r="J143" i="54"/>
  <c r="J109" i="38"/>
  <c r="J223" i="45"/>
  <c r="J217" i="45"/>
  <c r="I125" i="45"/>
  <c r="I204" i="45"/>
  <c r="I111" i="45"/>
  <c r="AP162" i="12"/>
  <c r="K162" i="58"/>
  <c r="AH145" i="12"/>
  <c r="C145" i="58"/>
  <c r="W273" i="12"/>
  <c r="AM273" i="12"/>
  <c r="H273" i="58"/>
  <c r="L149" i="51"/>
  <c r="L236" i="51"/>
  <c r="W261" i="12"/>
  <c r="G261" i="57"/>
  <c r="CA261" i="12"/>
  <c r="M261" i="59"/>
  <c r="BQ261" i="12"/>
  <c r="C261" i="59"/>
  <c r="CB261" i="12"/>
  <c r="N261" i="59"/>
  <c r="AK158" i="12"/>
  <c r="F158" i="58"/>
  <c r="AR158" i="12"/>
  <c r="M158" i="58"/>
  <c r="BY276" i="12"/>
  <c r="K276" i="59"/>
  <c r="BS276" i="12"/>
  <c r="E276" i="59"/>
  <c r="CD276" i="12"/>
  <c r="P276" i="59"/>
  <c r="AI173" i="12"/>
  <c r="D173" i="58"/>
  <c r="BS273" i="12"/>
  <c r="E273" i="59"/>
  <c r="BZ273" i="12"/>
  <c r="L273" i="59"/>
  <c r="BT273" i="12"/>
  <c r="F273" i="59"/>
  <c r="AS170" i="12"/>
  <c r="N170" i="58"/>
  <c r="AI170" i="12"/>
  <c r="D170" i="58"/>
  <c r="L155" i="54"/>
  <c r="L242" i="54"/>
  <c r="N20" i="51"/>
  <c r="N107" i="51"/>
  <c r="N194" i="51"/>
  <c r="BB261" i="12"/>
  <c r="G261" i="56"/>
  <c r="J140" i="48"/>
  <c r="J172" i="38"/>
  <c r="J259" i="38"/>
  <c r="B228" i="57"/>
  <c r="AH125" i="12"/>
  <c r="C125" i="58"/>
  <c r="AD276" i="12"/>
  <c r="AT276" i="12"/>
  <c r="O276" i="58"/>
  <c r="X276" i="12"/>
  <c r="H276" i="57"/>
  <c r="Z276" i="12"/>
  <c r="J276" i="57"/>
  <c r="BE276" i="12"/>
  <c r="J276" i="56"/>
  <c r="AF276" i="12"/>
  <c r="P276" i="57"/>
  <c r="S276" i="12"/>
  <c r="AI276" i="12"/>
  <c r="D276" i="58"/>
  <c r="AH276" i="12"/>
  <c r="C276" i="58"/>
  <c r="BB276" i="12"/>
  <c r="G276" i="56"/>
  <c r="AS173" i="12"/>
  <c r="N173" i="58"/>
  <c r="AP173" i="12"/>
  <c r="K173" i="58"/>
  <c r="AQ173" i="12"/>
  <c r="L173" i="58"/>
  <c r="AR173" i="12"/>
  <c r="M173" i="58"/>
  <c r="BZ276" i="12"/>
  <c r="L276" i="59"/>
  <c r="BW276" i="12"/>
  <c r="I276" i="59"/>
  <c r="BT276" i="12"/>
  <c r="F276" i="59"/>
  <c r="BQ276" i="12"/>
  <c r="C276" i="59"/>
  <c r="U273" i="12"/>
  <c r="AK273" i="12"/>
  <c r="F273" i="58"/>
  <c r="AZ273" i="12"/>
  <c r="E273" i="56"/>
  <c r="Z273" i="12"/>
  <c r="J273" i="57"/>
  <c r="B273" i="57"/>
  <c r="BC273" i="12"/>
  <c r="H273" i="56"/>
  <c r="AL170" i="12"/>
  <c r="G170" i="58"/>
  <c r="AM170" i="12"/>
  <c r="H170" i="58"/>
  <c r="AN170" i="12"/>
  <c r="I170" i="58"/>
  <c r="AK170" i="12"/>
  <c r="F170" i="58"/>
  <c r="CC273" i="12"/>
  <c r="O273" i="59"/>
  <c r="CD273" i="12"/>
  <c r="P273" i="59"/>
  <c r="CA273" i="12"/>
  <c r="M273" i="59"/>
  <c r="BH273" i="12"/>
  <c r="M273" i="56"/>
  <c r="X261" i="12"/>
  <c r="AN261" i="12"/>
  <c r="I261" i="58"/>
  <c r="BJ261" i="12"/>
  <c r="O261" i="56"/>
  <c r="BC261" i="12"/>
  <c r="H261" i="56"/>
  <c r="BD261" i="12"/>
  <c r="I261" i="56"/>
  <c r="AU158" i="12"/>
  <c r="P158" i="58"/>
  <c r="AV158" i="12"/>
  <c r="Q158" i="58"/>
  <c r="AS158" i="12"/>
  <c r="N158" i="58"/>
  <c r="AP158" i="12"/>
  <c r="K158" i="58"/>
  <c r="BX261" i="12"/>
  <c r="J261" i="59"/>
  <c r="BU261" i="12"/>
  <c r="G261" i="59"/>
  <c r="BV261" i="12"/>
  <c r="H261" i="59"/>
  <c r="BS261" i="12"/>
  <c r="E261" i="59"/>
  <c r="BM265" i="12"/>
  <c r="R265" i="56"/>
  <c r="AH265" i="12"/>
  <c r="C265" i="58"/>
  <c r="BP265" i="12"/>
  <c r="B265" i="59"/>
  <c r="Z149" i="12"/>
  <c r="J149" i="57"/>
  <c r="N50" i="51"/>
  <c r="N137" i="51"/>
  <c r="N224" i="51"/>
  <c r="X110" i="12"/>
  <c r="L98" i="49"/>
  <c r="L185" i="49"/>
  <c r="H35" i="12"/>
  <c r="M40" i="49"/>
  <c r="H139" i="12"/>
  <c r="V146" i="12"/>
  <c r="AL112" i="12"/>
  <c r="G112" i="58"/>
  <c r="L134" i="47"/>
  <c r="L221" i="47"/>
  <c r="AR103" i="12"/>
  <c r="M103" i="58"/>
  <c r="AM110" i="12"/>
  <c r="H110" i="58"/>
  <c r="AL103" i="12"/>
  <c r="G103" i="58"/>
  <c r="AJ162" i="12"/>
  <c r="E162" i="58"/>
  <c r="B248" i="57"/>
  <c r="S273" i="12"/>
  <c r="AI273" i="12"/>
  <c r="D273" i="58"/>
  <c r="L117" i="54"/>
  <c r="L204" i="54"/>
  <c r="AX276" i="12"/>
  <c r="C276" i="56"/>
  <c r="BP261" i="12"/>
  <c r="B261" i="59"/>
  <c r="BZ261" i="12"/>
  <c r="L261" i="59"/>
  <c r="CC261" i="12"/>
  <c r="O261" i="59"/>
  <c r="AL158" i="12"/>
  <c r="G158" i="58"/>
  <c r="AJ158" i="12"/>
  <c r="E158" i="58"/>
  <c r="AM158" i="12"/>
  <c r="H158" i="58"/>
  <c r="BP276" i="12"/>
  <c r="B276" i="59"/>
  <c r="BX276" i="12"/>
  <c r="J276" i="59"/>
  <c r="BR276" i="12"/>
  <c r="D276" i="59"/>
  <c r="AN173" i="12"/>
  <c r="I173" i="58"/>
  <c r="AU173" i="12"/>
  <c r="P173" i="58"/>
  <c r="AK173" i="12"/>
  <c r="F173" i="58"/>
  <c r="BR273" i="12"/>
  <c r="D273" i="59"/>
  <c r="BU273" i="12"/>
  <c r="G273" i="59"/>
  <c r="CB273" i="12"/>
  <c r="N273" i="59"/>
  <c r="AR170" i="12"/>
  <c r="M170" i="58"/>
  <c r="AU170" i="12"/>
  <c r="P170" i="58"/>
  <c r="BM273" i="12"/>
  <c r="R273" i="56"/>
  <c r="BJ276" i="12"/>
  <c r="O276" i="56"/>
  <c r="S261" i="12"/>
  <c r="AI261" i="12"/>
  <c r="D261" i="58"/>
  <c r="J244" i="48"/>
  <c r="J157" i="48"/>
  <c r="J143" i="51"/>
  <c r="J230" i="51"/>
  <c r="J143" i="52"/>
  <c r="J230" i="52"/>
  <c r="J157" i="46"/>
  <c r="J244" i="46"/>
  <c r="BR56" i="12"/>
  <c r="D56" i="59"/>
  <c r="AH248" i="12"/>
  <c r="C248" i="58"/>
  <c r="AX273" i="12"/>
  <c r="C273" i="56"/>
  <c r="AH228" i="12"/>
  <c r="C228" i="58"/>
  <c r="BP228" i="12"/>
  <c r="B228" i="59"/>
  <c r="BW261" i="12"/>
  <c r="I261" i="59"/>
  <c r="CD261" i="12"/>
  <c r="P261" i="59"/>
  <c r="BT261" i="12"/>
  <c r="F261" i="59"/>
  <c r="AT158" i="12"/>
  <c r="O158" i="58"/>
  <c r="AN158" i="12"/>
  <c r="I158" i="58"/>
  <c r="AQ158" i="12"/>
  <c r="L158" i="58"/>
  <c r="BU276" i="12"/>
  <c r="G276" i="59"/>
  <c r="CB276" i="12"/>
  <c r="N276" i="59"/>
  <c r="BV276" i="12"/>
  <c r="H276" i="59"/>
  <c r="AV173" i="12"/>
  <c r="Q173" i="58"/>
  <c r="AH173" i="12"/>
  <c r="C173" i="58"/>
  <c r="AO173" i="12"/>
  <c r="J173" i="58"/>
  <c r="BP273" i="12"/>
  <c r="B273" i="59"/>
  <c r="BV273" i="12"/>
  <c r="H273" i="59"/>
  <c r="BY273" i="12"/>
  <c r="K273" i="59"/>
  <c r="AO170" i="12"/>
  <c r="J170" i="58"/>
  <c r="AV170" i="12"/>
  <c r="Q170" i="58"/>
  <c r="AH170" i="12"/>
  <c r="C170" i="58"/>
  <c r="BC276" i="12"/>
  <c r="H276" i="56"/>
  <c r="N47" i="49"/>
  <c r="N134" i="49"/>
  <c r="N221" i="49"/>
  <c r="J259" i="49"/>
  <c r="J172" i="49"/>
  <c r="J246" i="54"/>
  <c r="J159" i="54"/>
  <c r="J172" i="52"/>
  <c r="J259" i="52"/>
  <c r="J231" i="53"/>
  <c r="J144" i="53"/>
  <c r="J231" i="54"/>
  <c r="J144" i="54"/>
  <c r="J142" i="51"/>
  <c r="J229" i="51"/>
  <c r="J144" i="48"/>
  <c r="J231" i="48"/>
  <c r="J257" i="45"/>
  <c r="J170" i="45"/>
  <c r="BB248" i="12"/>
  <c r="G248" i="56"/>
  <c r="L107" i="38"/>
  <c r="L194" i="38"/>
  <c r="BM262" i="12"/>
  <c r="R262" i="56"/>
  <c r="BE274" i="12"/>
  <c r="J274" i="56"/>
  <c r="AX266" i="12"/>
  <c r="C266" i="56"/>
  <c r="AX90" i="12"/>
  <c r="C90" i="56"/>
  <c r="X274" i="12"/>
  <c r="H274" i="57"/>
  <c r="K97" i="38"/>
  <c r="K184" i="38"/>
  <c r="J111" i="44"/>
  <c r="J182" i="44"/>
  <c r="J211" i="44"/>
  <c r="J237" i="44"/>
  <c r="J97" i="38"/>
  <c r="J206" i="38"/>
  <c r="I155" i="38"/>
  <c r="I223" i="44"/>
  <c r="I138" i="44"/>
  <c r="J131" i="38"/>
  <c r="L177" i="44"/>
  <c r="L90" i="48"/>
  <c r="K177" i="49"/>
  <c r="M24" i="50"/>
  <c r="I123" i="12"/>
  <c r="K90" i="51"/>
  <c r="I242" i="50"/>
  <c r="J207" i="44"/>
  <c r="K94" i="45"/>
  <c r="N7" i="46"/>
  <c r="N94" i="46"/>
  <c r="N181" i="46"/>
  <c r="L94" i="47"/>
  <c r="I155" i="50"/>
  <c r="I124" i="51"/>
  <c r="I205" i="51"/>
  <c r="I106" i="51"/>
  <c r="I187" i="51"/>
  <c r="N29" i="48"/>
  <c r="N116" i="48"/>
  <c r="N203" i="48"/>
  <c r="N8" i="50"/>
  <c r="N95" i="50"/>
  <c r="N182" i="50"/>
  <c r="I95" i="50"/>
  <c r="N14" i="50"/>
  <c r="N101" i="50"/>
  <c r="N188" i="50"/>
  <c r="I188" i="50"/>
  <c r="L106" i="50"/>
  <c r="L193" i="50"/>
  <c r="J234" i="53"/>
  <c r="J147" i="53"/>
  <c r="J165" i="54"/>
  <c r="J252" i="54"/>
  <c r="BD262" i="12"/>
  <c r="I262" i="56"/>
  <c r="V274" i="12"/>
  <c r="F274" i="57"/>
  <c r="AI104" i="12"/>
  <c r="D104" i="58"/>
  <c r="N29" i="51"/>
  <c r="N116" i="51"/>
  <c r="N203" i="51"/>
  <c r="J217" i="44"/>
  <c r="I134" i="44"/>
  <c r="N3" i="44"/>
  <c r="N90" i="44"/>
  <c r="N177" i="44"/>
  <c r="I168" i="38"/>
  <c r="J135" i="38"/>
  <c r="J194" i="38"/>
  <c r="J99" i="38"/>
  <c r="I240" i="38"/>
  <c r="J148" i="38"/>
  <c r="J204" i="38"/>
  <c r="L177" i="48"/>
  <c r="N3" i="49"/>
  <c r="N90" i="49"/>
  <c r="N177" i="49"/>
  <c r="J235" i="44"/>
  <c r="J122" i="44"/>
  <c r="J186" i="44"/>
  <c r="L181" i="47"/>
  <c r="J166" i="50"/>
  <c r="I128" i="51"/>
  <c r="I110" i="51"/>
  <c r="I163" i="51"/>
  <c r="I250" i="51"/>
  <c r="J207" i="52"/>
  <c r="J120" i="52"/>
  <c r="J134" i="52"/>
  <c r="J221" i="52"/>
  <c r="J238" i="52"/>
  <c r="J151" i="52"/>
  <c r="I255" i="52"/>
  <c r="I168" i="52"/>
  <c r="L90" i="44"/>
  <c r="N51" i="50"/>
  <c r="N138" i="50"/>
  <c r="N225" i="50"/>
  <c r="I225" i="50"/>
  <c r="J255" i="50"/>
  <c r="J168" i="50"/>
  <c r="N43" i="50"/>
  <c r="N130" i="50"/>
  <c r="N217" i="50"/>
  <c r="I217" i="50"/>
  <c r="S168" i="12"/>
  <c r="L181" i="38"/>
  <c r="E64" i="12"/>
  <c r="N7" i="45"/>
  <c r="N94" i="45"/>
  <c r="N181" i="45"/>
  <c r="U137" i="12"/>
  <c r="E137" i="57"/>
  <c r="L125" i="45"/>
  <c r="L212" i="45"/>
  <c r="Y168" i="12"/>
  <c r="I168" i="57"/>
  <c r="L94" i="50"/>
  <c r="Y141" i="12"/>
  <c r="L129" i="50"/>
  <c r="L216" i="50"/>
  <c r="Y149" i="12"/>
  <c r="I149" i="57"/>
  <c r="L137" i="50"/>
  <c r="L224" i="50"/>
  <c r="Z157" i="12"/>
  <c r="AP138" i="12"/>
  <c r="K138" i="58"/>
  <c r="L151" i="51"/>
  <c r="L238" i="51"/>
  <c r="AC136" i="12"/>
  <c r="M136" i="57"/>
  <c r="L124" i="53"/>
  <c r="L211" i="53"/>
  <c r="N49" i="38"/>
  <c r="N136" i="38"/>
  <c r="N223" i="38"/>
  <c r="N64" i="48"/>
  <c r="N151" i="48"/>
  <c r="N238" i="48"/>
  <c r="N31" i="50"/>
  <c r="N118" i="50"/>
  <c r="N205" i="50"/>
  <c r="N50" i="50"/>
  <c r="N137" i="50"/>
  <c r="N224" i="50"/>
  <c r="L169" i="54"/>
  <c r="L256" i="54"/>
  <c r="M4" i="38"/>
  <c r="M178" i="38"/>
  <c r="BQ13" i="12"/>
  <c r="S55" i="12"/>
  <c r="S250" i="12"/>
  <c r="N40" i="45"/>
  <c r="N127" i="45"/>
  <c r="N214" i="45"/>
  <c r="S9" i="12"/>
  <c r="C9" i="57"/>
  <c r="S14" i="12"/>
  <c r="C14" i="57"/>
  <c r="S17" i="12"/>
  <c r="C17" i="57"/>
  <c r="BQ23" i="12"/>
  <c r="C23" i="59"/>
  <c r="S26" i="12"/>
  <c r="C26" i="57"/>
  <c r="BQ28" i="12"/>
  <c r="C28" i="59"/>
  <c r="S31" i="12"/>
  <c r="C31" i="57"/>
  <c r="S36" i="12"/>
  <c r="C36" i="57"/>
  <c r="S40" i="12"/>
  <c r="C40" i="57"/>
  <c r="S50" i="12"/>
  <c r="C50" i="57"/>
  <c r="N50" i="48"/>
  <c r="N137" i="48"/>
  <c r="N224" i="48"/>
  <c r="N64" i="50"/>
  <c r="N151" i="50"/>
  <c r="N238" i="50"/>
  <c r="BQ4" i="12"/>
  <c r="C4" i="59"/>
  <c r="BQ14" i="12"/>
  <c r="C14" i="59"/>
  <c r="S20" i="12"/>
  <c r="C20" i="57"/>
  <c r="S22" i="12"/>
  <c r="C22" i="57"/>
  <c r="S24" i="12"/>
  <c r="C24" i="57"/>
  <c r="S29" i="12"/>
  <c r="C29" i="57"/>
  <c r="S38" i="12"/>
  <c r="C38" i="57"/>
  <c r="BQ40" i="12"/>
  <c r="C40" i="59"/>
  <c r="S51" i="12"/>
  <c r="C51" i="57"/>
  <c r="S54" i="12"/>
  <c r="C54" i="57"/>
  <c r="T93" i="12"/>
  <c r="D93" i="57"/>
  <c r="AP95" i="12"/>
  <c r="K95" i="58"/>
  <c r="BR82" i="12"/>
  <c r="D82" i="59"/>
  <c r="T31" i="12"/>
  <c r="D31" i="57"/>
  <c r="BR85" i="12"/>
  <c r="D85" i="59"/>
  <c r="BR81" i="12"/>
  <c r="D81" i="59"/>
  <c r="T85" i="12"/>
  <c r="D85" i="57"/>
  <c r="BR38" i="12"/>
  <c r="T18" i="12"/>
  <c r="D18" i="57"/>
  <c r="BR24" i="12"/>
  <c r="D24" i="59"/>
  <c r="G92" i="56"/>
  <c r="BL272" i="12"/>
  <c r="Q272" i="56"/>
  <c r="BC269" i="12"/>
  <c r="H269" i="56"/>
  <c r="B269" i="57"/>
  <c r="J140" i="51"/>
  <c r="J229" i="46"/>
  <c r="AO95" i="12"/>
  <c r="J95" i="58"/>
  <c r="T81" i="12"/>
  <c r="T258" i="12"/>
  <c r="D258" i="57"/>
  <c r="AJ10" i="12"/>
  <c r="E10" i="58"/>
  <c r="T47" i="12"/>
  <c r="D47" i="57"/>
  <c r="BE272" i="12"/>
  <c r="J272" i="56"/>
  <c r="AZ269" i="12"/>
  <c r="E269" i="56"/>
  <c r="BB269" i="12"/>
  <c r="G269" i="56"/>
  <c r="AH272" i="12"/>
  <c r="V269" i="12"/>
  <c r="F269" i="57"/>
  <c r="M64" i="50"/>
  <c r="I157" i="12"/>
  <c r="T53" i="12"/>
  <c r="T241" i="12"/>
  <c r="D241" i="57"/>
  <c r="AJ92" i="12"/>
  <c r="E92" i="58"/>
  <c r="BR36" i="12"/>
  <c r="D36" i="59"/>
  <c r="BR83" i="12"/>
  <c r="D83" i="59"/>
  <c r="BR41" i="12"/>
  <c r="D41" i="59"/>
  <c r="BR50" i="12"/>
  <c r="D50" i="59"/>
  <c r="BR22" i="12"/>
  <c r="D22" i="59"/>
  <c r="BR32" i="12"/>
  <c r="D32" i="59"/>
  <c r="AX242" i="12"/>
  <c r="C242" i="56"/>
  <c r="BP269" i="12"/>
  <c r="B269" i="59"/>
  <c r="CC269" i="12"/>
  <c r="O269" i="59"/>
  <c r="BS269" i="12"/>
  <c r="E269" i="59"/>
  <c r="BV269" i="12"/>
  <c r="H269" i="59"/>
  <c r="AL166" i="12"/>
  <c r="G166" i="58"/>
  <c r="AO166" i="12"/>
  <c r="J166" i="58"/>
  <c r="AR166" i="12"/>
  <c r="M166" i="58"/>
  <c r="AQ166" i="12"/>
  <c r="L166" i="58"/>
  <c r="AM139" i="12"/>
  <c r="H139" i="58"/>
  <c r="AK139" i="12"/>
  <c r="F139" i="58"/>
  <c r="BP272" i="12"/>
  <c r="B272" i="59"/>
  <c r="AQ169" i="12"/>
  <c r="L169" i="58"/>
  <c r="BE269" i="12"/>
  <c r="J269" i="56"/>
  <c r="J140" i="50"/>
  <c r="AB269" i="12"/>
  <c r="AR269" i="12"/>
  <c r="M269" i="58"/>
  <c r="J143" i="47"/>
  <c r="J259" i="44"/>
  <c r="J143" i="49"/>
  <c r="J162" i="45"/>
  <c r="I218" i="45"/>
  <c r="I130" i="46"/>
  <c r="I211" i="46"/>
  <c r="J250" i="47"/>
  <c r="I139" i="48"/>
  <c r="BR8" i="12"/>
  <c r="D8" i="59"/>
  <c r="BR25" i="12"/>
  <c r="D25" i="59"/>
  <c r="BR46" i="12"/>
  <c r="D46" i="59"/>
  <c r="AX265" i="12"/>
  <c r="C265" i="56"/>
  <c r="BL273" i="12"/>
  <c r="Q273" i="56"/>
  <c r="BD273" i="12"/>
  <c r="I273" i="56"/>
  <c r="BM276" i="12"/>
  <c r="R276" i="56"/>
  <c r="BL276" i="12"/>
  <c r="Q276" i="56"/>
  <c r="BI276" i="12"/>
  <c r="N276" i="56"/>
  <c r="AZ261" i="12"/>
  <c r="E261" i="56"/>
  <c r="BM261" i="12"/>
  <c r="R261" i="56"/>
  <c r="AC276" i="12"/>
  <c r="M276" i="57"/>
  <c r="AA273" i="12"/>
  <c r="K273" i="57"/>
  <c r="U276" i="12"/>
  <c r="AK276" i="12"/>
  <c r="F276" i="58"/>
  <c r="N32" i="47"/>
  <c r="N119" i="47"/>
  <c r="N206" i="47"/>
  <c r="BR57" i="12"/>
  <c r="D57" i="59"/>
  <c r="X273" i="12"/>
  <c r="AN273" i="12"/>
  <c r="I273" i="58"/>
  <c r="BB273" i="12"/>
  <c r="G273" i="56"/>
  <c r="BJ273" i="12"/>
  <c r="O273" i="56"/>
  <c r="BG276" i="12"/>
  <c r="L276" i="56"/>
  <c r="AY276" i="12"/>
  <c r="D276" i="56"/>
  <c r="BL261" i="12"/>
  <c r="Q261" i="56"/>
  <c r="AY261" i="12"/>
  <c r="D261" i="56"/>
  <c r="U261" i="12"/>
  <c r="AK261" i="12"/>
  <c r="F261" i="58"/>
  <c r="AH273" i="12"/>
  <c r="AV273" i="12"/>
  <c r="Q273" i="58"/>
  <c r="AE261" i="12"/>
  <c r="AU261" i="12"/>
  <c r="P261" i="58"/>
  <c r="Y261" i="12"/>
  <c r="AO261" i="12"/>
  <c r="J261" i="58"/>
  <c r="J231" i="49"/>
  <c r="AK95" i="12"/>
  <c r="F95" i="58"/>
  <c r="C154" i="12"/>
  <c r="AI50" i="12"/>
  <c r="D50" i="58"/>
  <c r="BG272" i="12"/>
  <c r="L272" i="56"/>
  <c r="B272" i="57"/>
  <c r="BL269" i="12"/>
  <c r="Q269" i="56"/>
  <c r="BD269" i="12"/>
  <c r="I269" i="56"/>
  <c r="BG269" i="12"/>
  <c r="L269" i="56"/>
  <c r="AC269" i="12"/>
  <c r="AS269" i="12"/>
  <c r="N269" i="58"/>
  <c r="I97" i="44"/>
  <c r="BP197" i="12"/>
  <c r="B197" i="59"/>
  <c r="AD269" i="12"/>
  <c r="N269" i="57"/>
  <c r="B259" i="57"/>
  <c r="BI269" i="12"/>
  <c r="N269" i="56"/>
  <c r="BJ269" i="12"/>
  <c r="O269" i="56"/>
  <c r="BM269" i="12"/>
  <c r="R269" i="56"/>
  <c r="BD237" i="12"/>
  <c r="I237" i="56"/>
  <c r="AH269" i="12"/>
  <c r="AC262" i="12"/>
  <c r="AS262" i="12"/>
  <c r="N262" i="58"/>
  <c r="AE262" i="12"/>
  <c r="O262" i="57"/>
  <c r="V262" i="12"/>
  <c r="AL262" i="12"/>
  <c r="G262" i="58"/>
  <c r="J159" i="44"/>
  <c r="J258" i="53"/>
  <c r="J172" i="53"/>
  <c r="I99" i="38"/>
  <c r="J250" i="44"/>
  <c r="J252" i="45"/>
  <c r="J149" i="45"/>
  <c r="I120" i="45"/>
  <c r="I116" i="45"/>
  <c r="I110" i="45"/>
  <c r="I218" i="46"/>
  <c r="I202" i="46"/>
  <c r="I196" i="46"/>
  <c r="I186" i="46"/>
  <c r="I135" i="46"/>
  <c r="N51" i="47"/>
  <c r="N138" i="47"/>
  <c r="N225" i="47"/>
  <c r="C3" i="56"/>
  <c r="BB220" i="12"/>
  <c r="G220" i="56"/>
  <c r="BL228" i="12"/>
  <c r="Q228" i="56"/>
  <c r="BM220" i="12"/>
  <c r="R220" i="56"/>
  <c r="BB199" i="12"/>
  <c r="G199" i="56"/>
  <c r="BG220" i="12"/>
  <c r="L220" i="56"/>
  <c r="BB262" i="12"/>
  <c r="G262" i="56"/>
  <c r="BG262" i="12"/>
  <c r="L262" i="56"/>
  <c r="AZ262" i="12"/>
  <c r="E262" i="56"/>
  <c r="BM274" i="12"/>
  <c r="R274" i="56"/>
  <c r="BD274" i="12"/>
  <c r="I274" i="56"/>
  <c r="AZ274" i="12"/>
  <c r="E274" i="56"/>
  <c r="AX262" i="12"/>
  <c r="C262" i="56"/>
  <c r="AE274" i="12"/>
  <c r="O274" i="57"/>
  <c r="AX274" i="12"/>
  <c r="C274" i="56"/>
  <c r="AH262" i="12"/>
  <c r="Y274" i="12"/>
  <c r="AO274" i="12"/>
  <c r="J274" i="58"/>
  <c r="AC274" i="12"/>
  <c r="M274" i="57"/>
  <c r="U262" i="12"/>
  <c r="AK262" i="12"/>
  <c r="F262" i="58"/>
  <c r="W262" i="12"/>
  <c r="AM262" i="12"/>
  <c r="H262" i="58"/>
  <c r="M63" i="54"/>
  <c r="M150" i="54"/>
  <c r="M237" i="54"/>
  <c r="BG199" i="12"/>
  <c r="L199" i="56"/>
  <c r="BB235" i="12"/>
  <c r="G235" i="56"/>
  <c r="AY262" i="12"/>
  <c r="D262" i="56"/>
  <c r="BC262" i="12"/>
  <c r="H262" i="56"/>
  <c r="BL262" i="12"/>
  <c r="Q262" i="56"/>
  <c r="Y262" i="12"/>
  <c r="I262" i="57"/>
  <c r="BJ274" i="12"/>
  <c r="O274" i="56"/>
  <c r="BI274" i="12"/>
  <c r="N274" i="56"/>
  <c r="BL274" i="12"/>
  <c r="Q274" i="56"/>
  <c r="W274" i="12"/>
  <c r="G274" i="57"/>
  <c r="J227" i="49"/>
  <c r="AH274" i="12"/>
  <c r="AB274" i="12"/>
  <c r="L274" i="57"/>
  <c r="S262" i="12"/>
  <c r="C262" i="57"/>
  <c r="U269" i="12"/>
  <c r="AK269" i="12"/>
  <c r="F269" i="58"/>
  <c r="AF269" i="12"/>
  <c r="P269" i="57"/>
  <c r="Y269" i="12"/>
  <c r="AO269" i="12"/>
  <c r="J269" i="58"/>
  <c r="J159" i="46"/>
  <c r="J241" i="44"/>
  <c r="I202" i="45"/>
  <c r="J107" i="45"/>
  <c r="I187" i="45"/>
  <c r="BJ262" i="12"/>
  <c r="O262" i="56"/>
  <c r="BI262" i="12"/>
  <c r="N262" i="56"/>
  <c r="B262" i="57"/>
  <c r="BB274" i="12"/>
  <c r="G274" i="56"/>
  <c r="BG274" i="12"/>
  <c r="L274" i="56"/>
  <c r="B274" i="57"/>
  <c r="AD274" i="12"/>
  <c r="N274" i="57"/>
  <c r="Z274" i="12"/>
  <c r="J274" i="57"/>
  <c r="S274" i="12"/>
  <c r="C274" i="57"/>
  <c r="AD262" i="12"/>
  <c r="N262" i="57"/>
  <c r="C22" i="56"/>
  <c r="BG214" i="12"/>
  <c r="L214" i="56"/>
  <c r="BG231" i="12"/>
  <c r="L231" i="56"/>
  <c r="AE276" i="12"/>
  <c r="O276" i="57"/>
  <c r="AF273" i="12"/>
  <c r="P273" i="57"/>
  <c r="AA261" i="12"/>
  <c r="AQ261" i="12"/>
  <c r="L261" i="58"/>
  <c r="J227" i="38"/>
  <c r="V276" i="12"/>
  <c r="AL276" i="12"/>
  <c r="G276" i="58"/>
  <c r="W269" i="12"/>
  <c r="AM269" i="12"/>
  <c r="H269" i="58"/>
  <c r="R211" i="12"/>
  <c r="J227" i="46"/>
  <c r="Z269" i="12"/>
  <c r="J269" i="57"/>
  <c r="S269" i="12"/>
  <c r="C269" i="57"/>
  <c r="R264" i="12"/>
  <c r="BG264" i="12"/>
  <c r="L264" i="56"/>
  <c r="B239" i="57"/>
  <c r="AH239" i="12"/>
  <c r="C239" i="58"/>
  <c r="BL248" i="12"/>
  <c r="Q248" i="56"/>
  <c r="BG248" i="12"/>
  <c r="L248" i="56"/>
  <c r="BL235" i="12"/>
  <c r="Q235" i="56"/>
  <c r="BL250" i="12"/>
  <c r="Q250" i="56"/>
  <c r="C49" i="56"/>
  <c r="BM248" i="12"/>
  <c r="R248" i="56"/>
  <c r="BM235" i="12"/>
  <c r="R235" i="56"/>
  <c r="BG235" i="12"/>
  <c r="L235" i="56"/>
  <c r="AH212" i="12"/>
  <c r="C212" i="58"/>
  <c r="C26" i="56"/>
  <c r="C82" i="56"/>
  <c r="BG266" i="12"/>
  <c r="L266" i="56"/>
  <c r="BG260" i="12"/>
  <c r="L260" i="56"/>
  <c r="BB266" i="12"/>
  <c r="G266" i="56"/>
  <c r="BG90" i="12"/>
  <c r="BM90" i="12"/>
  <c r="BL260" i="12"/>
  <c r="Q260" i="56"/>
  <c r="BG265" i="12"/>
  <c r="L265" i="56"/>
  <c r="BG259" i="12"/>
  <c r="L259" i="56"/>
  <c r="BL266" i="12"/>
  <c r="Q266" i="56"/>
  <c r="BB260" i="12"/>
  <c r="G260" i="56"/>
  <c r="BB265" i="12"/>
  <c r="G265" i="56"/>
  <c r="BB231" i="12"/>
  <c r="G231" i="56"/>
  <c r="AH249" i="12"/>
  <c r="C249" i="58"/>
  <c r="BG207" i="12"/>
  <c r="L207" i="56"/>
  <c r="BL199" i="12"/>
  <c r="Q199" i="56"/>
  <c r="BM250" i="12"/>
  <c r="R250" i="56"/>
  <c r="BB250" i="12"/>
  <c r="G250" i="56"/>
  <c r="L91" i="56"/>
  <c r="AJ53" i="12"/>
  <c r="E53" i="58"/>
  <c r="BR14" i="12"/>
  <c r="D14" i="59"/>
  <c r="BR39" i="12"/>
  <c r="BR18" i="12"/>
  <c r="D18" i="59"/>
  <c r="BR44" i="12"/>
  <c r="D44" i="59"/>
  <c r="C16" i="56"/>
  <c r="AV275" i="12"/>
  <c r="Q275" i="58"/>
  <c r="C9" i="56"/>
  <c r="BM199" i="12"/>
  <c r="R199" i="56"/>
  <c r="BB228" i="12"/>
  <c r="G228" i="56"/>
  <c r="BB207" i="12"/>
  <c r="G207" i="56"/>
  <c r="BG228" i="12"/>
  <c r="L228" i="56"/>
  <c r="BM228" i="12"/>
  <c r="R228" i="56"/>
  <c r="BL207" i="12"/>
  <c r="Q207" i="56"/>
  <c r="BJ259" i="12"/>
  <c r="O259" i="56"/>
  <c r="BD260" i="12"/>
  <c r="I260" i="56"/>
  <c r="T4" i="12"/>
  <c r="D4" i="57"/>
  <c r="T25" i="12"/>
  <c r="BR34" i="12"/>
  <c r="T26" i="12"/>
  <c r="D26" i="57"/>
  <c r="T32" i="12"/>
  <c r="D32" i="57"/>
  <c r="M49" i="38"/>
  <c r="C148" i="12"/>
  <c r="S58" i="12"/>
  <c r="C58" i="57"/>
  <c r="AO163" i="12"/>
  <c r="J163" i="58"/>
  <c r="BR61" i="12"/>
  <c r="D61" i="59"/>
  <c r="BD259" i="12"/>
  <c r="I259" i="56"/>
  <c r="AE273" i="12"/>
  <c r="O273" i="57"/>
  <c r="AD261" i="12"/>
  <c r="N261" i="57"/>
  <c r="AB273" i="12"/>
  <c r="L273" i="57"/>
  <c r="Y273" i="12"/>
  <c r="I273" i="57"/>
  <c r="V261" i="12"/>
  <c r="F261" i="57"/>
  <c r="Y276" i="12"/>
  <c r="AO276" i="12"/>
  <c r="J276" i="58"/>
  <c r="T276" i="12"/>
  <c r="D276" i="57"/>
  <c r="W267" i="12"/>
  <c r="G267" i="57"/>
  <c r="AA276" i="12"/>
  <c r="K276" i="57"/>
  <c r="AT125" i="12"/>
  <c r="O125" i="58"/>
  <c r="AT103" i="12"/>
  <c r="O103" i="58"/>
  <c r="T34" i="12"/>
  <c r="D34" i="57"/>
  <c r="BR42" i="12"/>
  <c r="D42" i="59"/>
  <c r="T55" i="12"/>
  <c r="D55" i="57"/>
  <c r="AS124" i="12"/>
  <c r="N124" i="58"/>
  <c r="AK156" i="12"/>
  <c r="F156" i="58"/>
  <c r="AK163" i="12"/>
  <c r="F163" i="58"/>
  <c r="N65" i="48"/>
  <c r="N152" i="48"/>
  <c r="N239" i="48"/>
  <c r="AM156" i="12"/>
  <c r="H156" i="58"/>
  <c r="AR156" i="12"/>
  <c r="M156" i="58"/>
  <c r="AR163" i="12"/>
  <c r="M163" i="58"/>
  <c r="AS163" i="12"/>
  <c r="N163" i="58"/>
  <c r="L85" i="45"/>
  <c r="N85" i="45"/>
  <c r="N172" i="45"/>
  <c r="N259" i="45"/>
  <c r="K85" i="48"/>
  <c r="G92" i="12"/>
  <c r="L85" i="53"/>
  <c r="L172" i="53"/>
  <c r="L259" i="53"/>
  <c r="T19" i="12"/>
  <c r="T16" i="12"/>
  <c r="T45" i="12"/>
  <c r="D45" i="57"/>
  <c r="BH265" i="12"/>
  <c r="M265" i="56"/>
  <c r="BH260" i="12"/>
  <c r="M260" i="56"/>
  <c r="BE273" i="12"/>
  <c r="J273" i="56"/>
  <c r="BI273" i="12"/>
  <c r="N273" i="56"/>
  <c r="AY273" i="12"/>
  <c r="D273" i="56"/>
  <c r="BL265" i="12"/>
  <c r="Q265" i="56"/>
  <c r="AZ276" i="12"/>
  <c r="E276" i="56"/>
  <c r="BD276" i="12"/>
  <c r="I276" i="56"/>
  <c r="B276" i="57"/>
  <c r="BE261" i="12"/>
  <c r="J261" i="56"/>
  <c r="BI261" i="12"/>
  <c r="N261" i="56"/>
  <c r="B261" i="57"/>
  <c r="T261" i="12"/>
  <c r="AJ261" i="12"/>
  <c r="E261" i="58"/>
  <c r="AX261" i="12"/>
  <c r="C261" i="56"/>
  <c r="AH261" i="12"/>
  <c r="AV261" i="12"/>
  <c r="Q261" i="58"/>
  <c r="AB276" i="12"/>
  <c r="L276" i="57"/>
  <c r="AD273" i="12"/>
  <c r="AT273" i="12"/>
  <c r="O273" i="58"/>
  <c r="AC261" i="12"/>
  <c r="M261" i="57"/>
  <c r="AB261" i="12"/>
  <c r="AR261" i="12"/>
  <c r="M261" i="58"/>
  <c r="Z261" i="12"/>
  <c r="J261" i="57"/>
  <c r="T273" i="12"/>
  <c r="D273" i="57"/>
  <c r="W276" i="12"/>
  <c r="G276" i="57"/>
  <c r="X267" i="12"/>
  <c r="AN267" i="12"/>
  <c r="I267" i="58"/>
  <c r="T267" i="12"/>
  <c r="D267" i="57"/>
  <c r="AD267" i="12"/>
  <c r="N267" i="57"/>
  <c r="U267" i="12"/>
  <c r="E267" i="57"/>
  <c r="BM266" i="12"/>
  <c r="R266" i="56"/>
  <c r="N64" i="54"/>
  <c r="N151" i="54"/>
  <c r="N238" i="54"/>
  <c r="AT98" i="12"/>
  <c r="O98" i="58"/>
  <c r="T7" i="12"/>
  <c r="D7" i="57"/>
  <c r="BB91" i="12"/>
  <c r="T40" i="12"/>
  <c r="D40" i="57"/>
  <c r="T56" i="12"/>
  <c r="D56" i="57"/>
  <c r="AJ156" i="12"/>
  <c r="E156" i="58"/>
  <c r="AL157" i="12"/>
  <c r="G157" i="58"/>
  <c r="AN162" i="12"/>
  <c r="I162" i="58"/>
  <c r="M50" i="50"/>
  <c r="I149" i="12"/>
  <c r="AQ110" i="12"/>
  <c r="L110" i="58"/>
  <c r="AQ121" i="12"/>
  <c r="L121" i="58"/>
  <c r="AQ162" i="12"/>
  <c r="L162" i="58"/>
  <c r="AJ86" i="12"/>
  <c r="E86" i="58"/>
  <c r="BE260" i="12"/>
  <c r="J260" i="56"/>
  <c r="AS110" i="12"/>
  <c r="N110" i="58"/>
  <c r="BR3" i="12"/>
  <c r="D3" i="59"/>
  <c r="BR33" i="12"/>
  <c r="D33" i="59"/>
  <c r="BR40" i="12"/>
  <c r="D40" i="59"/>
  <c r="AR155" i="12"/>
  <c r="M155" i="58"/>
  <c r="AR157" i="12"/>
  <c r="M157" i="58"/>
  <c r="AH234" i="12"/>
  <c r="C234" i="58"/>
  <c r="AX234" i="12"/>
  <c r="C234" i="56"/>
  <c r="BG234" i="12"/>
  <c r="L234" i="56"/>
  <c r="BM234" i="12"/>
  <c r="R234" i="56"/>
  <c r="AR131" i="12"/>
  <c r="M131" i="58"/>
  <c r="M63" i="46"/>
  <c r="M150" i="46"/>
  <c r="M237" i="46"/>
  <c r="M68" i="46"/>
  <c r="K161" i="12"/>
  <c r="K121" i="46"/>
  <c r="K208" i="46"/>
  <c r="K137" i="46"/>
  <c r="K224" i="46"/>
  <c r="K127" i="46"/>
  <c r="K214" i="46"/>
  <c r="K130" i="46"/>
  <c r="K217" i="46"/>
  <c r="K125" i="46"/>
  <c r="K212" i="46"/>
  <c r="K133" i="46"/>
  <c r="K220" i="46"/>
  <c r="M128" i="46"/>
  <c r="M215" i="46"/>
  <c r="M40" i="46"/>
  <c r="M127" i="46"/>
  <c r="M214" i="46"/>
  <c r="M48" i="46"/>
  <c r="M135" i="46"/>
  <c r="M222" i="46"/>
  <c r="Y243" i="12"/>
  <c r="I243" i="57"/>
  <c r="AF243" i="12"/>
  <c r="P243" i="57"/>
  <c r="S243" i="12"/>
  <c r="AI243" i="12"/>
  <c r="D243" i="58"/>
  <c r="B243" i="57"/>
  <c r="BI243" i="12"/>
  <c r="N243" i="56"/>
  <c r="BL243" i="12"/>
  <c r="Q243" i="56"/>
  <c r="AT140" i="12"/>
  <c r="O140" i="58"/>
  <c r="AU140" i="12"/>
  <c r="P140" i="58"/>
  <c r="AV140" i="12"/>
  <c r="Q140" i="58"/>
  <c r="CD243" i="12"/>
  <c r="P243" i="59"/>
  <c r="CA243" i="12"/>
  <c r="M243" i="59"/>
  <c r="BX243" i="12"/>
  <c r="J243" i="59"/>
  <c r="BU243" i="12"/>
  <c r="G243" i="59"/>
  <c r="AZ243" i="12"/>
  <c r="E243" i="56"/>
  <c r="AK140" i="12"/>
  <c r="F140" i="58"/>
  <c r="AJ140" i="12"/>
  <c r="E140" i="58"/>
  <c r="CB243" i="12"/>
  <c r="N243" i="59"/>
  <c r="AA243" i="12"/>
  <c r="K243" i="57"/>
  <c r="T243" i="12"/>
  <c r="D243" i="57"/>
  <c r="AX243" i="12"/>
  <c r="C243" i="56"/>
  <c r="BJ243" i="12"/>
  <c r="O243" i="56"/>
  <c r="AY243" i="12"/>
  <c r="D243" i="56"/>
  <c r="BE243" i="12"/>
  <c r="J243" i="56"/>
  <c r="AS140" i="12"/>
  <c r="N140" i="58"/>
  <c r="AP140" i="12"/>
  <c r="K140" i="58"/>
  <c r="AQ140" i="12"/>
  <c r="L140" i="58"/>
  <c r="AR140" i="12"/>
  <c r="M140" i="58"/>
  <c r="BZ243" i="12"/>
  <c r="L243" i="59"/>
  <c r="BW243" i="12"/>
  <c r="I243" i="59"/>
  <c r="BT243" i="12"/>
  <c r="F243" i="59"/>
  <c r="BQ243" i="12"/>
  <c r="C243" i="59"/>
  <c r="AC243" i="12"/>
  <c r="M243" i="57"/>
  <c r="U243" i="12"/>
  <c r="E243" i="57"/>
  <c r="AH243" i="12"/>
  <c r="BM243" i="12"/>
  <c r="R243" i="56"/>
  <c r="BB243" i="12"/>
  <c r="G243" i="56"/>
  <c r="AH140" i="12"/>
  <c r="C140" i="58"/>
  <c r="BR243" i="12"/>
  <c r="D243" i="59"/>
  <c r="BH243" i="12"/>
  <c r="M243" i="56"/>
  <c r="AE243" i="12"/>
  <c r="AU243" i="12"/>
  <c r="P243" i="58"/>
  <c r="BC243" i="12"/>
  <c r="H243" i="56"/>
  <c r="BD243" i="12"/>
  <c r="I243" i="56"/>
  <c r="BG243" i="12"/>
  <c r="L243" i="56"/>
  <c r="AO140" i="12"/>
  <c r="J140" i="58"/>
  <c r="AL140" i="12"/>
  <c r="G140" i="58"/>
  <c r="AM140" i="12"/>
  <c r="H140" i="58"/>
  <c r="AN140" i="12"/>
  <c r="I140" i="58"/>
  <c r="BV243" i="12"/>
  <c r="H243" i="59"/>
  <c r="BS243" i="12"/>
  <c r="E243" i="59"/>
  <c r="CC243" i="12"/>
  <c r="O243" i="59"/>
  <c r="BP243" i="12"/>
  <c r="B243" i="59"/>
  <c r="AI140" i="12"/>
  <c r="D140" i="58"/>
  <c r="BY243" i="12"/>
  <c r="K243" i="59"/>
  <c r="AT137" i="12"/>
  <c r="O137" i="58"/>
  <c r="AT131" i="12"/>
  <c r="O131" i="58"/>
  <c r="AE236" i="12"/>
  <c r="O236" i="57"/>
  <c r="BY236" i="12"/>
  <c r="K236" i="59"/>
  <c r="Y236" i="12"/>
  <c r="AO236" i="12"/>
  <c r="J236" i="58"/>
  <c r="BV236" i="12"/>
  <c r="H236" i="59"/>
  <c r="W236" i="12"/>
  <c r="AM236" i="12"/>
  <c r="H236" i="58"/>
  <c r="T236" i="12"/>
  <c r="AJ236" i="12"/>
  <c r="E236" i="58"/>
  <c r="CD236" i="12"/>
  <c r="P236" i="59"/>
  <c r="AV133" i="12"/>
  <c r="Q133" i="58"/>
  <c r="BJ236" i="12"/>
  <c r="O236" i="56"/>
  <c r="BD236" i="12"/>
  <c r="I236" i="56"/>
  <c r="BG250" i="12"/>
  <c r="L250" i="56"/>
  <c r="BG240" i="12"/>
  <c r="L240" i="56"/>
  <c r="BP234" i="12"/>
  <c r="B234" i="59"/>
  <c r="AH133" i="12"/>
  <c r="C133" i="58"/>
  <c r="AO133" i="12"/>
  <c r="J133" i="58"/>
  <c r="BY237" i="12"/>
  <c r="K237" i="59"/>
  <c r="AJ134" i="12"/>
  <c r="E134" i="58"/>
  <c r="BG237" i="12"/>
  <c r="L237" i="56"/>
  <c r="B234" i="57"/>
  <c r="B235" i="12"/>
  <c r="AR132" i="12"/>
  <c r="M132" i="58"/>
  <c r="I242" i="52"/>
  <c r="L155" i="53"/>
  <c r="L242" i="53"/>
  <c r="AK137" i="12"/>
  <c r="F137" i="58"/>
  <c r="D161" i="12"/>
  <c r="M155" i="38"/>
  <c r="M242" i="38"/>
  <c r="AI137" i="12"/>
  <c r="D137" i="58"/>
  <c r="AH131" i="12"/>
  <c r="C131" i="58"/>
  <c r="AH240" i="12"/>
  <c r="C240" i="58"/>
  <c r="CB237" i="12"/>
  <c r="N237" i="59"/>
  <c r="BP251" i="12"/>
  <c r="B251" i="59"/>
  <c r="BJ237" i="12"/>
  <c r="O237" i="56"/>
  <c r="AX251" i="12"/>
  <c r="C251" i="56"/>
  <c r="AC237" i="12"/>
  <c r="AS237" i="12"/>
  <c r="N237" i="58"/>
  <c r="B243" i="12"/>
  <c r="AQ138" i="12"/>
  <c r="L138" i="58"/>
  <c r="J161" i="12"/>
  <c r="AL131" i="12"/>
  <c r="G131" i="58"/>
  <c r="AM137" i="12"/>
  <c r="H137" i="58"/>
  <c r="BB241" i="12"/>
  <c r="G241" i="56"/>
  <c r="BL234" i="12"/>
  <c r="Q234" i="56"/>
  <c r="BB234" i="12"/>
  <c r="G234" i="56"/>
  <c r="AJ148" i="12"/>
  <c r="E148" i="58"/>
  <c r="BW237" i="12"/>
  <c r="I237" i="59"/>
  <c r="AU134" i="12"/>
  <c r="P134" i="58"/>
  <c r="AM148" i="12"/>
  <c r="H148" i="58"/>
  <c r="AX236" i="12"/>
  <c r="C236" i="56"/>
  <c r="Z237" i="12"/>
  <c r="AP237" i="12"/>
  <c r="K237" i="58"/>
  <c r="I155" i="48"/>
  <c r="C57" i="56"/>
  <c r="BG79" i="12"/>
  <c r="L79" i="56"/>
  <c r="BG78" i="12"/>
  <c r="L78" i="56"/>
  <c r="BB77" i="12"/>
  <c r="G77" i="56"/>
  <c r="BB79" i="12"/>
  <c r="G79" i="56"/>
  <c r="BG77" i="12"/>
  <c r="BB78" i="12"/>
  <c r="G78" i="56"/>
  <c r="AF237" i="12"/>
  <c r="P237" i="57"/>
  <c r="AL138" i="12"/>
  <c r="G138" i="58"/>
  <c r="AJ137" i="12"/>
  <c r="E137" i="58"/>
  <c r="BL251" i="12"/>
  <c r="Q251" i="56"/>
  <c r="BG251" i="12"/>
  <c r="L251" i="56"/>
  <c r="BM240" i="12"/>
  <c r="R240" i="56"/>
  <c r="AX237" i="12"/>
  <c r="C237" i="56"/>
  <c r="BP240" i="12"/>
  <c r="B240" i="59"/>
  <c r="BP237" i="12"/>
  <c r="B237" i="59"/>
  <c r="BR237" i="12"/>
  <c r="D237" i="59"/>
  <c r="BQ237" i="12"/>
  <c r="C237" i="59"/>
  <c r="BT237" i="12"/>
  <c r="F237" i="59"/>
  <c r="AM134" i="12"/>
  <c r="H134" i="58"/>
  <c r="AL134" i="12"/>
  <c r="G134" i="58"/>
  <c r="AO134" i="12"/>
  <c r="J134" i="58"/>
  <c r="AR134" i="12"/>
  <c r="M134" i="58"/>
  <c r="AN148" i="12"/>
  <c r="I148" i="58"/>
  <c r="AH148" i="12"/>
  <c r="C148" i="58"/>
  <c r="AH138" i="12"/>
  <c r="C138" i="58"/>
  <c r="B241" i="57"/>
  <c r="B240" i="57"/>
  <c r="BE237" i="12"/>
  <c r="J237" i="56"/>
  <c r="B237" i="57"/>
  <c r="AY237" i="12"/>
  <c r="D237" i="56"/>
  <c r="AH237" i="12"/>
  <c r="AE237" i="12"/>
  <c r="O237" i="57"/>
  <c r="V237" i="12"/>
  <c r="AL237" i="12"/>
  <c r="G237" i="58"/>
  <c r="AB237" i="12"/>
  <c r="AR237" i="12"/>
  <c r="M237" i="58"/>
  <c r="AA237" i="12"/>
  <c r="AQ237" i="12"/>
  <c r="L237" i="58"/>
  <c r="T237" i="12"/>
  <c r="D237" i="57"/>
  <c r="AP145" i="12"/>
  <c r="K145" i="58"/>
  <c r="AM132" i="12"/>
  <c r="H132" i="58"/>
  <c r="AM146" i="12"/>
  <c r="H146" i="58"/>
  <c r="AO138" i="12"/>
  <c r="J138" i="58"/>
  <c r="BM251" i="12"/>
  <c r="R251" i="56"/>
  <c r="AI148" i="12"/>
  <c r="D148" i="58"/>
  <c r="AO148" i="12"/>
  <c r="J148" i="58"/>
  <c r="AH251" i="12"/>
  <c r="AH137" i="12"/>
  <c r="C137" i="58"/>
  <c r="BS237" i="12"/>
  <c r="E237" i="59"/>
  <c r="BV237" i="12"/>
  <c r="H237" i="59"/>
  <c r="BU237" i="12"/>
  <c r="G237" i="59"/>
  <c r="BX237" i="12"/>
  <c r="J237" i="59"/>
  <c r="AQ134" i="12"/>
  <c r="L134" i="58"/>
  <c r="AP134" i="12"/>
  <c r="K134" i="58"/>
  <c r="AS134" i="12"/>
  <c r="N134" i="58"/>
  <c r="AV134" i="12"/>
  <c r="Q134" i="58"/>
  <c r="AR148" i="12"/>
  <c r="M148" i="58"/>
  <c r="AT148" i="12"/>
  <c r="O148" i="58"/>
  <c r="BM237" i="12"/>
  <c r="R237" i="56"/>
  <c r="AZ237" i="12"/>
  <c r="E237" i="56"/>
  <c r="BC237" i="12"/>
  <c r="H237" i="56"/>
  <c r="U237" i="12"/>
  <c r="E237" i="57"/>
  <c r="AD237" i="12"/>
  <c r="N237" i="57"/>
  <c r="AR145" i="12"/>
  <c r="M145" i="58"/>
  <c r="AK145" i="12"/>
  <c r="F145" i="58"/>
  <c r="AK138" i="12"/>
  <c r="F138" i="58"/>
  <c r="AM131" i="12"/>
  <c r="H131" i="58"/>
  <c r="AO132" i="12"/>
  <c r="J132" i="58"/>
  <c r="AO137" i="12"/>
  <c r="J137" i="58"/>
  <c r="BP249" i="12"/>
  <c r="B249" i="59"/>
  <c r="BG241" i="12"/>
  <c r="L241" i="56"/>
  <c r="BL240" i="12"/>
  <c r="Q240" i="56"/>
  <c r="BL241" i="12"/>
  <c r="Q241" i="56"/>
  <c r="BB240" i="12"/>
  <c r="G240" i="56"/>
  <c r="BM241" i="12"/>
  <c r="R241" i="56"/>
  <c r="AL148" i="12"/>
  <c r="G148" i="58"/>
  <c r="BH237" i="12"/>
  <c r="M237" i="56"/>
  <c r="CA237" i="12"/>
  <c r="M237" i="59"/>
  <c r="CD237" i="12"/>
  <c r="P237" i="59"/>
  <c r="CC237" i="12"/>
  <c r="O237" i="59"/>
  <c r="AI134" i="12"/>
  <c r="D134" i="58"/>
  <c r="AH134" i="12"/>
  <c r="C134" i="58"/>
  <c r="AK134" i="12"/>
  <c r="F134" i="58"/>
  <c r="AN134" i="12"/>
  <c r="I134" i="58"/>
  <c r="AS148" i="12"/>
  <c r="N148" i="58"/>
  <c r="BP241" i="12"/>
  <c r="B241" i="59"/>
  <c r="BB237" i="12"/>
  <c r="G237" i="56"/>
  <c r="BI237" i="12"/>
  <c r="N237" i="56"/>
  <c r="BL237" i="12"/>
  <c r="Q237" i="56"/>
  <c r="B236" i="57"/>
  <c r="AH241" i="12"/>
  <c r="C241" i="58"/>
  <c r="S237" i="12"/>
  <c r="AI237" i="12"/>
  <c r="D237" i="58"/>
  <c r="X237" i="12"/>
  <c r="AN237" i="12"/>
  <c r="I237" i="58"/>
  <c r="AB243" i="12"/>
  <c r="AR243" i="12"/>
  <c r="M243" i="58"/>
  <c r="W243" i="12"/>
  <c r="AM243" i="12"/>
  <c r="H243" i="58"/>
  <c r="Y237" i="12"/>
  <c r="I237" i="57"/>
  <c r="AR146" i="12"/>
  <c r="M146" i="58"/>
  <c r="AQ131" i="12"/>
  <c r="L131" i="58"/>
  <c r="AQ147" i="12"/>
  <c r="L147" i="58"/>
  <c r="L127" i="46"/>
  <c r="L214" i="46"/>
  <c r="K150" i="46"/>
  <c r="K237" i="46"/>
  <c r="N63" i="46"/>
  <c r="N150" i="46"/>
  <c r="N237" i="46"/>
  <c r="K154" i="46"/>
  <c r="K241" i="46"/>
  <c r="K83" i="12"/>
  <c r="N75" i="46"/>
  <c r="N162" i="46"/>
  <c r="N249" i="46"/>
  <c r="K166" i="46"/>
  <c r="K253" i="46"/>
  <c r="K87" i="12"/>
  <c r="K81" i="12"/>
  <c r="K105" i="46"/>
  <c r="K192" i="46"/>
  <c r="M130" i="46"/>
  <c r="M217" i="46"/>
  <c r="N31" i="46"/>
  <c r="N118" i="46"/>
  <c r="N205" i="46"/>
  <c r="K120" i="46"/>
  <c r="K207" i="46"/>
  <c r="K136" i="46"/>
  <c r="K223" i="46"/>
  <c r="L166" i="54"/>
  <c r="L253" i="54"/>
  <c r="M11" i="54"/>
  <c r="M98" i="54"/>
  <c r="M185" i="54"/>
  <c r="N18" i="54"/>
  <c r="N105" i="54"/>
  <c r="N192" i="54"/>
  <c r="AD144" i="12"/>
  <c r="N144" i="57"/>
  <c r="L98" i="54"/>
  <c r="L185" i="54"/>
  <c r="AT96" i="12"/>
  <c r="O96" i="58"/>
  <c r="N143" i="57"/>
  <c r="N50" i="54"/>
  <c r="N137" i="54"/>
  <c r="N224" i="54"/>
  <c r="M154" i="54"/>
  <c r="M241" i="54"/>
  <c r="L83" i="54"/>
  <c r="AD189" i="12"/>
  <c r="AT154" i="12"/>
  <c r="O154" i="58"/>
  <c r="N76" i="54"/>
  <c r="N163" i="54"/>
  <c r="N250" i="54"/>
  <c r="M50" i="54"/>
  <c r="M137" i="54"/>
  <c r="M224" i="54"/>
  <c r="N6" i="12"/>
  <c r="M103" i="54"/>
  <c r="M190" i="54"/>
  <c r="K107" i="54"/>
  <c r="K194" i="54"/>
  <c r="N133" i="12"/>
  <c r="M60" i="54"/>
  <c r="M147" i="54"/>
  <c r="M234" i="54"/>
  <c r="K147" i="54"/>
  <c r="K234" i="54"/>
  <c r="L125" i="54"/>
  <c r="L212" i="54"/>
  <c r="K135" i="54"/>
  <c r="K222" i="54"/>
  <c r="N24" i="54"/>
  <c r="N111" i="54"/>
  <c r="N198" i="54"/>
  <c r="N60" i="54"/>
  <c r="N147" i="54"/>
  <c r="N234" i="54"/>
  <c r="L135" i="54"/>
  <c r="L222" i="54"/>
  <c r="L123" i="54"/>
  <c r="L210" i="54"/>
  <c r="L116" i="54"/>
  <c r="L203" i="54"/>
  <c r="K150" i="54"/>
  <c r="K237" i="54"/>
  <c r="L147" i="54"/>
  <c r="L234" i="54"/>
  <c r="N123" i="57"/>
  <c r="K114" i="54"/>
  <c r="K201" i="54"/>
  <c r="M122" i="54"/>
  <c r="M209" i="54"/>
  <c r="N45" i="12"/>
  <c r="K153" i="54"/>
  <c r="K240" i="54"/>
  <c r="L111" i="54"/>
  <c r="L198" i="54"/>
  <c r="L122" i="54"/>
  <c r="L209" i="54"/>
  <c r="N44" i="54"/>
  <c r="N131" i="54"/>
  <c r="N218" i="54"/>
  <c r="N113" i="57"/>
  <c r="L72" i="54"/>
  <c r="L159" i="54"/>
  <c r="L246" i="54"/>
  <c r="L113" i="54"/>
  <c r="L200" i="54"/>
  <c r="L124" i="54"/>
  <c r="L211" i="54"/>
  <c r="L115" i="54"/>
  <c r="L202" i="54"/>
  <c r="N142" i="57"/>
  <c r="M44" i="54"/>
  <c r="L101" i="54"/>
  <c r="L188" i="54"/>
  <c r="K125" i="54"/>
  <c r="K212" i="54"/>
  <c r="K127" i="54"/>
  <c r="K214" i="54"/>
  <c r="K119" i="54"/>
  <c r="K206" i="54"/>
  <c r="K130" i="54"/>
  <c r="K217" i="54"/>
  <c r="M132" i="54"/>
  <c r="M219" i="54"/>
  <c r="AD158" i="12"/>
  <c r="N158" i="57"/>
  <c r="N46" i="54"/>
  <c r="N133" i="54"/>
  <c r="N220" i="54"/>
  <c r="N148" i="12"/>
  <c r="K121" i="54"/>
  <c r="K208" i="54"/>
  <c r="K104" i="54"/>
  <c r="K191" i="54"/>
  <c r="M119" i="54"/>
  <c r="M206" i="54"/>
  <c r="K55" i="54"/>
  <c r="M55" i="54"/>
  <c r="M142" i="54"/>
  <c r="M229" i="54"/>
  <c r="N19" i="54"/>
  <c r="N106" i="54"/>
  <c r="N193" i="54"/>
  <c r="AD157" i="12"/>
  <c r="AT138" i="12"/>
  <c r="O138" i="58"/>
  <c r="L148" i="54"/>
  <c r="L235" i="54"/>
  <c r="L105" i="54"/>
  <c r="L192" i="54"/>
  <c r="L149" i="54"/>
  <c r="L236" i="54"/>
  <c r="K129" i="54"/>
  <c r="K216" i="54"/>
  <c r="N44" i="12"/>
  <c r="K120" i="54"/>
  <c r="K207" i="54"/>
  <c r="N154" i="12"/>
  <c r="L120" i="54"/>
  <c r="L207" i="54"/>
  <c r="L107" i="54"/>
  <c r="L194" i="54"/>
  <c r="L127" i="54"/>
  <c r="L214" i="54"/>
  <c r="L108" i="54"/>
  <c r="L195" i="54"/>
  <c r="L136" i="54"/>
  <c r="L223" i="54"/>
  <c r="L129" i="54"/>
  <c r="L216" i="54"/>
  <c r="L95" i="54"/>
  <c r="L182" i="54"/>
  <c r="N11" i="54"/>
  <c r="N98" i="54"/>
  <c r="N185" i="54"/>
  <c r="M113" i="54"/>
  <c r="M200" i="54"/>
  <c r="L154" i="54"/>
  <c r="L241" i="54"/>
  <c r="L118" i="54"/>
  <c r="L205" i="54"/>
  <c r="L99" i="54"/>
  <c r="L186" i="54"/>
  <c r="L106" i="54"/>
  <c r="L193" i="54"/>
  <c r="M152" i="54"/>
  <c r="M239" i="54"/>
  <c r="M94" i="54"/>
  <c r="AT102" i="12"/>
  <c r="O102" i="58"/>
  <c r="L73" i="54"/>
  <c r="L160" i="54"/>
  <c r="M139" i="54"/>
  <c r="M226" i="54"/>
  <c r="L119" i="54"/>
  <c r="L206" i="54"/>
  <c r="N122" i="57"/>
  <c r="M155" i="54"/>
  <c r="M242" i="54"/>
  <c r="L137" i="54"/>
  <c r="L224" i="54"/>
  <c r="L110" i="54"/>
  <c r="L197" i="54"/>
  <c r="K151" i="54"/>
  <c r="K238" i="54"/>
  <c r="L100" i="54"/>
  <c r="L187" i="54"/>
  <c r="L57" i="54"/>
  <c r="L144" i="54"/>
  <c r="L231" i="54"/>
  <c r="L130" i="54"/>
  <c r="L217" i="54"/>
  <c r="L54" i="54"/>
  <c r="L141" i="54"/>
  <c r="L228" i="54"/>
  <c r="N114" i="12"/>
  <c r="L153" i="54"/>
  <c r="L240" i="54"/>
  <c r="N40" i="12"/>
  <c r="K71" i="54"/>
  <c r="N78" i="12"/>
  <c r="K95" i="54"/>
  <c r="K182" i="54"/>
  <c r="K101" i="54"/>
  <c r="K188" i="54"/>
  <c r="L103" i="54"/>
  <c r="L190" i="54"/>
  <c r="N23" i="54"/>
  <c r="N110" i="54"/>
  <c r="N197" i="54"/>
  <c r="L55" i="54"/>
  <c r="L142" i="54"/>
  <c r="L229" i="54"/>
  <c r="K109" i="54"/>
  <c r="K196" i="54"/>
  <c r="M169" i="54"/>
  <c r="M256" i="54"/>
  <c r="N25" i="54"/>
  <c r="N112" i="54"/>
  <c r="N199" i="54"/>
  <c r="K53" i="54"/>
  <c r="N71" i="12"/>
  <c r="N25" i="12"/>
  <c r="M19" i="54"/>
  <c r="N118" i="12"/>
  <c r="K133" i="54"/>
  <c r="K220" i="54"/>
  <c r="K106" i="54"/>
  <c r="K193" i="54"/>
  <c r="M46" i="54"/>
  <c r="N145" i="12"/>
  <c r="K168" i="54"/>
  <c r="K255" i="54"/>
  <c r="K118" i="54"/>
  <c r="K205" i="54"/>
  <c r="K124" i="54"/>
  <c r="K211" i="54"/>
  <c r="N136" i="12"/>
  <c r="K100" i="54"/>
  <c r="K187" i="54"/>
  <c r="N82" i="12"/>
  <c r="M125" i="54"/>
  <c r="M212" i="54"/>
  <c r="M76" i="54"/>
  <c r="N181" i="12"/>
  <c r="K99" i="54"/>
  <c r="K186" i="54"/>
  <c r="N21" i="54"/>
  <c r="N108" i="54"/>
  <c r="N195" i="54"/>
  <c r="N185" i="12"/>
  <c r="M168" i="54"/>
  <c r="M255" i="54"/>
  <c r="K166" i="54"/>
  <c r="K253" i="54"/>
  <c r="K122" i="54"/>
  <c r="K209" i="54"/>
  <c r="M21" i="54"/>
  <c r="M108" i="54"/>
  <c r="M195" i="54"/>
  <c r="K113" i="54"/>
  <c r="K200" i="54"/>
  <c r="N9" i="12"/>
  <c r="M10" i="54"/>
  <c r="N109" i="12"/>
  <c r="K97" i="54"/>
  <c r="K184" i="54"/>
  <c r="N63" i="53"/>
  <c r="N150" i="53"/>
  <c r="N237" i="53"/>
  <c r="L104" i="54"/>
  <c r="L191" i="54"/>
  <c r="N84" i="12"/>
  <c r="M148" i="53"/>
  <c r="M235" i="53"/>
  <c r="M39" i="54"/>
  <c r="M23" i="54"/>
  <c r="M110" i="54"/>
  <c r="M197" i="54"/>
  <c r="N39" i="54"/>
  <c r="N126" i="54"/>
  <c r="N213" i="54"/>
  <c r="N112" i="12"/>
  <c r="N107" i="12"/>
  <c r="M116" i="54"/>
  <c r="M203" i="54"/>
  <c r="L131" i="54"/>
  <c r="L218" i="54"/>
  <c r="L53" i="54"/>
  <c r="L140" i="54"/>
  <c r="L227" i="54"/>
  <c r="N10" i="54"/>
  <c r="N97" i="54"/>
  <c r="N184" i="54"/>
  <c r="M181" i="54"/>
  <c r="L91" i="54"/>
  <c r="L167" i="54"/>
  <c r="L254" i="54"/>
  <c r="K138" i="54"/>
  <c r="K225" i="54"/>
  <c r="K116" i="54"/>
  <c r="K203" i="54"/>
  <c r="L56" i="54"/>
  <c r="N140" i="57"/>
  <c r="K103" i="54"/>
  <c r="K190" i="54"/>
  <c r="N129" i="12"/>
  <c r="N113" i="12"/>
  <c r="N46" i="12"/>
  <c r="K123" i="54"/>
  <c r="K210" i="54"/>
  <c r="L96" i="54"/>
  <c r="L183" i="54"/>
  <c r="L70" i="54"/>
  <c r="K110" i="54"/>
  <c r="K197" i="54"/>
  <c r="N150" i="12"/>
  <c r="L121" i="54"/>
  <c r="L208" i="54"/>
  <c r="N36" i="54"/>
  <c r="N123" i="54"/>
  <c r="N210" i="54"/>
  <c r="M36" i="54"/>
  <c r="N135" i="12"/>
  <c r="M66" i="54"/>
  <c r="N66" i="54"/>
  <c r="N153" i="54"/>
  <c r="N240" i="54"/>
  <c r="AD191" i="12"/>
  <c r="N191" i="57"/>
  <c r="N85" i="54"/>
  <c r="N172" i="54"/>
  <c r="N259" i="54"/>
  <c r="N48" i="54"/>
  <c r="N135" i="54"/>
  <c r="N222" i="54"/>
  <c r="M48" i="54"/>
  <c r="N75" i="54"/>
  <c r="N162" i="54"/>
  <c r="N249" i="54"/>
  <c r="M165" i="54"/>
  <c r="M252" i="54"/>
  <c r="K86" i="54"/>
  <c r="N89" i="12"/>
  <c r="K84" i="54"/>
  <c r="K171" i="54"/>
  <c r="K258" i="54"/>
  <c r="N88" i="12"/>
  <c r="M75" i="54"/>
  <c r="N180" i="12"/>
  <c r="K162" i="54"/>
  <c r="K249" i="54"/>
  <c r="N83" i="12"/>
  <c r="L86" i="54"/>
  <c r="L173" i="54"/>
  <c r="K134" i="54"/>
  <c r="K221" i="54"/>
  <c r="L58" i="54"/>
  <c r="L145" i="54"/>
  <c r="K112" i="54"/>
  <c r="K199" i="54"/>
  <c r="N31" i="54"/>
  <c r="N118" i="54"/>
  <c r="N205" i="54"/>
  <c r="K56" i="54"/>
  <c r="M56" i="54"/>
  <c r="M143" i="54"/>
  <c r="M230" i="54"/>
  <c r="N111" i="12"/>
  <c r="N4" i="54"/>
  <c r="N91" i="54"/>
  <c r="N178" i="54"/>
  <c r="K54" i="54"/>
  <c r="K141" i="54"/>
  <c r="K228" i="54"/>
  <c r="K57" i="54"/>
  <c r="K144" i="54"/>
  <c r="K231" i="54"/>
  <c r="K58" i="54"/>
  <c r="N48" i="12"/>
  <c r="K83" i="54"/>
  <c r="M77" i="54"/>
  <c r="N182" i="12"/>
  <c r="N77" i="54"/>
  <c r="N164" i="54"/>
  <c r="N251" i="54"/>
  <c r="K111" i="54"/>
  <c r="K198" i="54"/>
  <c r="K96" i="54"/>
  <c r="K183" i="54"/>
  <c r="K115" i="54"/>
  <c r="K202" i="54"/>
  <c r="N20" i="12"/>
  <c r="K126" i="54"/>
  <c r="K213" i="54"/>
  <c r="L178" i="54"/>
  <c r="K115" i="53"/>
  <c r="K202" i="53"/>
  <c r="M165" i="12"/>
  <c r="L164" i="53"/>
  <c r="L251" i="53"/>
  <c r="L177" i="53"/>
  <c r="L90" i="53"/>
  <c r="M49" i="12"/>
  <c r="M128" i="57"/>
  <c r="L119" i="53"/>
  <c r="L206" i="53"/>
  <c r="N32" i="53"/>
  <c r="N119" i="53"/>
  <c r="N206" i="53"/>
  <c r="M32" i="53"/>
  <c r="M131" i="12"/>
  <c r="K103" i="53"/>
  <c r="K190" i="53"/>
  <c r="M94" i="53"/>
  <c r="N45" i="53"/>
  <c r="N132" i="53"/>
  <c r="N219" i="53"/>
  <c r="M45" i="53"/>
  <c r="M144" i="12"/>
  <c r="N28" i="53"/>
  <c r="N115" i="53"/>
  <c r="N202" i="53"/>
  <c r="N79" i="53"/>
  <c r="N166" i="53"/>
  <c r="N253" i="53"/>
  <c r="M82" i="12"/>
  <c r="L166" i="53"/>
  <c r="L253" i="53"/>
  <c r="N51" i="53"/>
  <c r="N138" i="53"/>
  <c r="N225" i="53"/>
  <c r="M102" i="53"/>
  <c r="M189" i="53"/>
  <c r="M62" i="53"/>
  <c r="M149" i="53"/>
  <c r="M236" i="53"/>
  <c r="M60" i="53"/>
  <c r="M147" i="53"/>
  <c r="M234" i="53"/>
  <c r="L113" i="53"/>
  <c r="L200" i="53"/>
  <c r="M109" i="53"/>
  <c r="M196" i="53"/>
  <c r="N62" i="53"/>
  <c r="N149" i="53"/>
  <c r="N236" i="53"/>
  <c r="K70" i="53"/>
  <c r="K157" i="53"/>
  <c r="K244" i="53"/>
  <c r="AS119" i="12"/>
  <c r="N119" i="58"/>
  <c r="K156" i="53"/>
  <c r="K243" i="53"/>
  <c r="K99" i="53"/>
  <c r="K186" i="53"/>
  <c r="L153" i="53"/>
  <c r="L240" i="53"/>
  <c r="N40" i="53"/>
  <c r="N127" i="53"/>
  <c r="N214" i="53"/>
  <c r="K120" i="53"/>
  <c r="K207" i="53"/>
  <c r="L103" i="53"/>
  <c r="L190" i="53"/>
  <c r="N39" i="53"/>
  <c r="N126" i="53"/>
  <c r="N213" i="53"/>
  <c r="N19" i="53"/>
  <c r="N106" i="53"/>
  <c r="N193" i="53"/>
  <c r="K139" i="53"/>
  <c r="K226" i="53"/>
  <c r="K117" i="53"/>
  <c r="K204" i="53"/>
  <c r="M137" i="57"/>
  <c r="L106" i="53"/>
  <c r="L193" i="53"/>
  <c r="K153" i="53"/>
  <c r="K240" i="53"/>
  <c r="K101" i="53"/>
  <c r="K188" i="53"/>
  <c r="K97" i="53"/>
  <c r="K184" i="53"/>
  <c r="L125" i="53"/>
  <c r="L212" i="53"/>
  <c r="L126" i="53"/>
  <c r="L213" i="53"/>
  <c r="N16" i="53"/>
  <c r="N103" i="53"/>
  <c r="N190" i="53"/>
  <c r="L123" i="53"/>
  <c r="L210" i="53"/>
  <c r="M40" i="53"/>
  <c r="M139" i="12"/>
  <c r="K114" i="53"/>
  <c r="K201" i="53"/>
  <c r="N27" i="53"/>
  <c r="N114" i="53"/>
  <c r="N201" i="53"/>
  <c r="K125" i="53"/>
  <c r="K212" i="53"/>
  <c r="K98" i="53"/>
  <c r="K185" i="53"/>
  <c r="L53" i="53"/>
  <c r="L140" i="53"/>
  <c r="L227" i="53"/>
  <c r="M130" i="53"/>
  <c r="M217" i="53"/>
  <c r="K96" i="53"/>
  <c r="K183" i="53"/>
  <c r="K107" i="53"/>
  <c r="K194" i="53"/>
  <c r="M76" i="53"/>
  <c r="M181" i="12"/>
  <c r="M19" i="53"/>
  <c r="M106" i="53"/>
  <c r="M193" i="53"/>
  <c r="M28" i="53"/>
  <c r="M127" i="12"/>
  <c r="K5" i="53"/>
  <c r="M18" i="53"/>
  <c r="M105" i="53"/>
  <c r="M192" i="53"/>
  <c r="K85" i="53"/>
  <c r="M92" i="12"/>
  <c r="K138" i="53"/>
  <c r="K225" i="53"/>
  <c r="K105" i="53"/>
  <c r="K192" i="53"/>
  <c r="N4" i="53"/>
  <c r="N91" i="53"/>
  <c r="N178" i="53"/>
  <c r="K108" i="53"/>
  <c r="K195" i="53"/>
  <c r="K91" i="53"/>
  <c r="M186" i="12"/>
  <c r="M183" i="57"/>
  <c r="N76" i="53"/>
  <c r="N163" i="53"/>
  <c r="N250" i="53"/>
  <c r="M134" i="53"/>
  <c r="M221" i="53"/>
  <c r="M116" i="12"/>
  <c r="K135" i="53"/>
  <c r="K222" i="53"/>
  <c r="M39" i="53"/>
  <c r="M138" i="12"/>
  <c r="M27" i="53"/>
  <c r="M126" i="12"/>
  <c r="M61" i="12"/>
  <c r="M46" i="53"/>
  <c r="M133" i="53"/>
  <c r="M220" i="53"/>
  <c r="K178" i="53"/>
  <c r="N18" i="53"/>
  <c r="N105" i="53"/>
  <c r="N192" i="53"/>
  <c r="M4" i="53"/>
  <c r="M16" i="53"/>
  <c r="M103" i="53"/>
  <c r="M190" i="53"/>
  <c r="M51" i="53"/>
  <c r="K119" i="53"/>
  <c r="K206" i="53"/>
  <c r="M125" i="53"/>
  <c r="M212" i="53"/>
  <c r="M95" i="53"/>
  <c r="M182" i="53"/>
  <c r="K130" i="53"/>
  <c r="K217" i="53"/>
  <c r="N20" i="53"/>
  <c r="N107" i="53"/>
  <c r="N194" i="53"/>
  <c r="K131" i="53"/>
  <c r="K218" i="53"/>
  <c r="K118" i="53"/>
  <c r="K205" i="53"/>
  <c r="M97" i="53"/>
  <c r="M184" i="53"/>
  <c r="K104" i="53"/>
  <c r="K191" i="53"/>
  <c r="M20" i="53"/>
  <c r="M119" i="12"/>
  <c r="N44" i="53"/>
  <c r="N131" i="53"/>
  <c r="N218" i="53"/>
  <c r="L100" i="53"/>
  <c r="L187" i="53"/>
  <c r="K84" i="53"/>
  <c r="M91" i="12"/>
  <c r="N77" i="53"/>
  <c r="N164" i="53"/>
  <c r="N251" i="53"/>
  <c r="M167" i="53"/>
  <c r="M254" i="53"/>
  <c r="N75" i="53"/>
  <c r="N162" i="53"/>
  <c r="N249" i="53"/>
  <c r="M79" i="53"/>
  <c r="M166" i="53"/>
  <c r="M253" i="53"/>
  <c r="L83" i="53"/>
  <c r="AC189" i="12"/>
  <c r="M189" i="57"/>
  <c r="L84" i="53"/>
  <c r="M88" i="12"/>
  <c r="AS156" i="12"/>
  <c r="N156" i="58"/>
  <c r="L163" i="53"/>
  <c r="L250" i="53"/>
  <c r="M24" i="53"/>
  <c r="M123" i="12"/>
  <c r="L99" i="53"/>
  <c r="L186" i="53"/>
  <c r="L107" i="53"/>
  <c r="L194" i="53"/>
  <c r="L114" i="53"/>
  <c r="L201" i="53"/>
  <c r="N23" i="53"/>
  <c r="N110" i="53"/>
  <c r="N197" i="53"/>
  <c r="M31" i="53"/>
  <c r="M101" i="53"/>
  <c r="M188" i="53"/>
  <c r="L127" i="53"/>
  <c r="L214" i="53"/>
  <c r="M23" i="53"/>
  <c r="L124" i="52"/>
  <c r="L211" i="52"/>
  <c r="L131" i="52"/>
  <c r="L218" i="52"/>
  <c r="K121" i="53"/>
  <c r="K208" i="53"/>
  <c r="K136" i="52"/>
  <c r="K223" i="52"/>
  <c r="L166" i="52"/>
  <c r="L253" i="52"/>
  <c r="N63" i="52"/>
  <c r="N150" i="52"/>
  <c r="N237" i="52"/>
  <c r="M63" i="52"/>
  <c r="M44" i="53"/>
  <c r="L111" i="53"/>
  <c r="L198" i="53"/>
  <c r="K152" i="53"/>
  <c r="K239" i="53"/>
  <c r="L117" i="53"/>
  <c r="L204" i="53"/>
  <c r="L70" i="53"/>
  <c r="M121" i="53"/>
  <c r="M208" i="53"/>
  <c r="L55" i="53"/>
  <c r="AC172" i="12"/>
  <c r="AS108" i="12"/>
  <c r="N108" i="58"/>
  <c r="N60" i="53"/>
  <c r="N147" i="53"/>
  <c r="N234" i="53"/>
  <c r="K128" i="53"/>
  <c r="K215" i="53"/>
  <c r="AS104" i="12"/>
  <c r="N104" i="58"/>
  <c r="K73" i="53"/>
  <c r="K247" i="53"/>
  <c r="K72" i="53"/>
  <c r="M72" i="53"/>
  <c r="L133" i="53"/>
  <c r="L220" i="53"/>
  <c r="N25" i="53"/>
  <c r="N112" i="53"/>
  <c r="N199" i="53"/>
  <c r="M50" i="53"/>
  <c r="M137" i="53"/>
  <c r="M224" i="53"/>
  <c r="L109" i="53"/>
  <c r="L196" i="53"/>
  <c r="L112" i="53"/>
  <c r="L199" i="53"/>
  <c r="K151" i="53"/>
  <c r="K238" i="53"/>
  <c r="L156" i="53"/>
  <c r="L243" i="53"/>
  <c r="K112" i="53"/>
  <c r="K199" i="53"/>
  <c r="L73" i="53"/>
  <c r="L247" i="53"/>
  <c r="M141" i="12"/>
  <c r="K124" i="53"/>
  <c r="K211" i="53"/>
  <c r="M25" i="53"/>
  <c r="M124" i="12"/>
  <c r="K155" i="53"/>
  <c r="K242" i="53"/>
  <c r="L97" i="53"/>
  <c r="L184" i="53"/>
  <c r="L105" i="53"/>
  <c r="L192" i="53"/>
  <c r="L102" i="53"/>
  <c r="L189" i="53"/>
  <c r="N31" i="53"/>
  <c r="N118" i="53"/>
  <c r="N205" i="53"/>
  <c r="N48" i="53"/>
  <c r="N135" i="53"/>
  <c r="N222" i="53"/>
  <c r="M117" i="53"/>
  <c r="M204" i="53"/>
  <c r="N46" i="53"/>
  <c r="N133" i="53"/>
  <c r="N220" i="53"/>
  <c r="L147" i="53"/>
  <c r="L234" i="53"/>
  <c r="L56" i="53"/>
  <c r="L143" i="53"/>
  <c r="L230" i="53"/>
  <c r="M155" i="53"/>
  <c r="M242" i="53"/>
  <c r="K57" i="53"/>
  <c r="M75" i="12"/>
  <c r="K132" i="53"/>
  <c r="K219" i="53"/>
  <c r="L116" i="53"/>
  <c r="L203" i="53"/>
  <c r="L137" i="53"/>
  <c r="L224" i="53"/>
  <c r="L128" i="53"/>
  <c r="L215" i="53"/>
  <c r="K111" i="53"/>
  <c r="K198" i="53"/>
  <c r="M21" i="53"/>
  <c r="M120" i="12"/>
  <c r="N50" i="53"/>
  <c r="N137" i="53"/>
  <c r="N224" i="53"/>
  <c r="M159" i="12"/>
  <c r="L54" i="53"/>
  <c r="L141" i="53"/>
  <c r="L228" i="53"/>
  <c r="L110" i="53"/>
  <c r="L197" i="53"/>
  <c r="N21" i="53"/>
  <c r="N108" i="53"/>
  <c r="N195" i="53"/>
  <c r="L96" i="53"/>
  <c r="L183" i="53"/>
  <c r="M18" i="12"/>
  <c r="K122" i="53"/>
  <c r="K209" i="53"/>
  <c r="N24" i="53"/>
  <c r="N111" i="53"/>
  <c r="N198" i="53"/>
  <c r="K55" i="53"/>
  <c r="K142" i="53"/>
  <c r="K229" i="53"/>
  <c r="M111" i="53"/>
  <c r="M198" i="53"/>
  <c r="K53" i="53"/>
  <c r="K140" i="53"/>
  <c r="K227" i="53"/>
  <c r="L57" i="53"/>
  <c r="L101" i="53"/>
  <c r="L188" i="53"/>
  <c r="L122" i="53"/>
  <c r="L209" i="53"/>
  <c r="L150" i="53"/>
  <c r="L237" i="53"/>
  <c r="L71" i="53"/>
  <c r="K102" i="53"/>
  <c r="K189" i="53"/>
  <c r="L115" i="53"/>
  <c r="L202" i="53"/>
  <c r="K116" i="53"/>
  <c r="K203" i="53"/>
  <c r="L161" i="12"/>
  <c r="L107" i="52"/>
  <c r="L194" i="52"/>
  <c r="M20" i="52"/>
  <c r="L119" i="12"/>
  <c r="K95" i="53"/>
  <c r="K182" i="53"/>
  <c r="K134" i="53"/>
  <c r="K221" i="53"/>
  <c r="M96" i="53"/>
  <c r="M183" i="53"/>
  <c r="K136" i="53"/>
  <c r="K223" i="53"/>
  <c r="K58" i="53"/>
  <c r="M58" i="53"/>
  <c r="M145" i="53"/>
  <c r="L58" i="53"/>
  <c r="L145" i="53"/>
  <c r="K54" i="53"/>
  <c r="M72" i="12"/>
  <c r="M151" i="12"/>
  <c r="K71" i="53"/>
  <c r="L132" i="53"/>
  <c r="L219" i="53"/>
  <c r="K123" i="53"/>
  <c r="K210" i="53"/>
  <c r="K109" i="53"/>
  <c r="K196" i="53"/>
  <c r="L154" i="53"/>
  <c r="L241" i="53"/>
  <c r="L95" i="53"/>
  <c r="L182" i="53"/>
  <c r="L72" i="53"/>
  <c r="L152" i="53"/>
  <c r="L239" i="53"/>
  <c r="K56" i="53"/>
  <c r="L120" i="53"/>
  <c r="L207" i="53"/>
  <c r="K113" i="53"/>
  <c r="K200" i="53"/>
  <c r="M128" i="53"/>
  <c r="M215" i="53"/>
  <c r="K127" i="53"/>
  <c r="K214" i="53"/>
  <c r="K126" i="53"/>
  <c r="K213" i="53"/>
  <c r="L131" i="53"/>
  <c r="L218" i="53"/>
  <c r="L165" i="53"/>
  <c r="L252" i="53"/>
  <c r="K167" i="53"/>
  <c r="K254" i="53"/>
  <c r="K137" i="53"/>
  <c r="K224" i="53"/>
  <c r="M100" i="53"/>
  <c r="M187" i="53"/>
  <c r="K106" i="53"/>
  <c r="K193" i="53"/>
  <c r="L86" i="53"/>
  <c r="L260" i="53"/>
  <c r="M165" i="53"/>
  <c r="M252" i="53"/>
  <c r="L167" i="53"/>
  <c r="L254" i="53"/>
  <c r="K86" i="53"/>
  <c r="K173" i="53"/>
  <c r="M81" i="12"/>
  <c r="L169" i="53"/>
  <c r="L256" i="53"/>
  <c r="M83" i="12"/>
  <c r="K164" i="53"/>
  <c r="K251" i="53"/>
  <c r="K83" i="53"/>
  <c r="M75" i="53"/>
  <c r="M162" i="53"/>
  <c r="M249" i="53"/>
  <c r="M48" i="53"/>
  <c r="M25" i="52"/>
  <c r="M112" i="52"/>
  <c r="M199" i="52"/>
  <c r="K112" i="52"/>
  <c r="K199" i="52"/>
  <c r="N31" i="52"/>
  <c r="N118" i="52"/>
  <c r="N205" i="52"/>
  <c r="K118" i="52"/>
  <c r="K205" i="52"/>
  <c r="M31" i="52"/>
  <c r="M118" i="52"/>
  <c r="M205" i="52"/>
  <c r="M23" i="52"/>
  <c r="L122" i="12"/>
  <c r="N23" i="52"/>
  <c r="N110" i="52"/>
  <c r="N197" i="52"/>
  <c r="K168" i="52"/>
  <c r="K255" i="52"/>
  <c r="M9" i="52"/>
  <c r="M96" i="52"/>
  <c r="M183" i="52"/>
  <c r="N44" i="52"/>
  <c r="N131" i="52"/>
  <c r="N218" i="52"/>
  <c r="N77" i="52"/>
  <c r="N164" i="52"/>
  <c r="N251" i="52"/>
  <c r="L83" i="12"/>
  <c r="K164" i="52"/>
  <c r="K251" i="52"/>
  <c r="M75" i="52"/>
  <c r="L180" i="12"/>
  <c r="L121" i="52"/>
  <c r="L208" i="52"/>
  <c r="L114" i="52"/>
  <c r="L201" i="52"/>
  <c r="L143" i="12"/>
  <c r="M131" i="52"/>
  <c r="M218" i="52"/>
  <c r="L137" i="52"/>
  <c r="L224" i="52"/>
  <c r="L88" i="12"/>
  <c r="K117" i="52"/>
  <c r="K204" i="52"/>
  <c r="K102" i="52"/>
  <c r="K189" i="52"/>
  <c r="K107" i="52"/>
  <c r="K194" i="52"/>
  <c r="K177" i="52"/>
  <c r="M31" i="54"/>
  <c r="AT163" i="12"/>
  <c r="O163" i="58"/>
  <c r="AT157" i="12"/>
  <c r="O157" i="58"/>
  <c r="N184" i="57"/>
  <c r="K155" i="54"/>
  <c r="K242" i="54"/>
  <c r="M62" i="54"/>
  <c r="K149" i="54"/>
  <c r="K236" i="54"/>
  <c r="K72" i="54"/>
  <c r="M72" i="54"/>
  <c r="N177" i="12"/>
  <c r="K154" i="54"/>
  <c r="K241" i="54"/>
  <c r="N62" i="54"/>
  <c r="N149" i="54"/>
  <c r="N236" i="54"/>
  <c r="K73" i="54"/>
  <c r="K160" i="54"/>
  <c r="AT97" i="12"/>
  <c r="O97" i="58"/>
  <c r="N121" i="57"/>
  <c r="K156" i="54"/>
  <c r="K243" i="54"/>
  <c r="K108" i="54"/>
  <c r="K195" i="54"/>
  <c r="K128" i="54"/>
  <c r="K215" i="54"/>
  <c r="L128" i="54"/>
  <c r="L215" i="54"/>
  <c r="L139" i="54"/>
  <c r="L226" i="54"/>
  <c r="M182" i="12"/>
  <c r="M153" i="57"/>
  <c r="AS131" i="12"/>
  <c r="N131" i="58"/>
  <c r="M159" i="57"/>
  <c r="AS147" i="12"/>
  <c r="N147" i="58"/>
  <c r="L151" i="53"/>
  <c r="L238" i="53"/>
  <c r="K148" i="52"/>
  <c r="K235" i="52"/>
  <c r="K124" i="52"/>
  <c r="K211" i="52"/>
  <c r="K111" i="52"/>
  <c r="K198" i="52"/>
  <c r="L135" i="52"/>
  <c r="L222" i="52"/>
  <c r="L96" i="52"/>
  <c r="L183" i="52"/>
  <c r="N51" i="52"/>
  <c r="N138" i="52"/>
  <c r="N225" i="52"/>
  <c r="L126" i="52"/>
  <c r="L213" i="52"/>
  <c r="M48" i="52"/>
  <c r="L147" i="12"/>
  <c r="N9" i="52"/>
  <c r="N96" i="52"/>
  <c r="N183" i="52"/>
  <c r="M11" i="52"/>
  <c r="L110" i="12"/>
  <c r="N48" i="52"/>
  <c r="N135" i="52"/>
  <c r="N222" i="52"/>
  <c r="M129" i="52"/>
  <c r="M216" i="52"/>
  <c r="N11" i="46"/>
  <c r="N98" i="46"/>
  <c r="N185" i="46"/>
  <c r="M116" i="46"/>
  <c r="M203" i="46"/>
  <c r="M18" i="46"/>
  <c r="K117" i="12"/>
  <c r="M37" i="46"/>
  <c r="M124" i="46"/>
  <c r="M211" i="46"/>
  <c r="M31" i="46"/>
  <c r="K130" i="12"/>
  <c r="M20" i="46"/>
  <c r="K119" i="12"/>
  <c r="M168" i="46"/>
  <c r="M255" i="46"/>
  <c r="M51" i="52"/>
  <c r="L150" i="12"/>
  <c r="L184" i="57"/>
  <c r="L164" i="52"/>
  <c r="L251" i="52"/>
  <c r="L168" i="52"/>
  <c r="L255" i="52"/>
  <c r="L162" i="52"/>
  <c r="L249" i="52"/>
  <c r="L57" i="52"/>
  <c r="AB174" i="12"/>
  <c r="AR123" i="12"/>
  <c r="M123" i="58"/>
  <c r="L40" i="12"/>
  <c r="L36" i="12"/>
  <c r="O36" i="12"/>
  <c r="P140" i="12"/>
  <c r="AV36" i="12"/>
  <c r="Q36" i="58"/>
  <c r="K127" i="52"/>
  <c r="K214" i="52"/>
  <c r="L123" i="52"/>
  <c r="L210" i="52"/>
  <c r="L153" i="52"/>
  <c r="L240" i="52"/>
  <c r="AR117" i="12"/>
  <c r="M117" i="58"/>
  <c r="L126" i="12"/>
  <c r="L132" i="52"/>
  <c r="L219" i="52"/>
  <c r="L120" i="52"/>
  <c r="L207" i="52"/>
  <c r="K99" i="52"/>
  <c r="K186" i="52"/>
  <c r="L56" i="52"/>
  <c r="AB173" i="12"/>
  <c r="L173" i="57"/>
  <c r="L130" i="52"/>
  <c r="L217" i="52"/>
  <c r="K138" i="52"/>
  <c r="K225" i="52"/>
  <c r="N47" i="52"/>
  <c r="N134" i="52"/>
  <c r="N221" i="52"/>
  <c r="N20" i="52"/>
  <c r="N107" i="52"/>
  <c r="N194" i="52"/>
  <c r="K96" i="52"/>
  <c r="K183" i="52"/>
  <c r="K166" i="52"/>
  <c r="K253" i="52"/>
  <c r="K97" i="52"/>
  <c r="K184" i="52"/>
  <c r="M168" i="52"/>
  <c r="M255" i="52"/>
  <c r="N75" i="52"/>
  <c r="N162" i="52"/>
  <c r="N249" i="52"/>
  <c r="L121" i="12"/>
  <c r="K129" i="52"/>
  <c r="K216" i="52"/>
  <c r="M50" i="52"/>
  <c r="L71" i="52"/>
  <c r="AB177" i="12"/>
  <c r="N62" i="52"/>
  <c r="N149" i="52"/>
  <c r="N236" i="52"/>
  <c r="M32" i="52"/>
  <c r="L131" i="12"/>
  <c r="M21" i="52"/>
  <c r="M108" i="52"/>
  <c r="M195" i="52"/>
  <c r="L158" i="57"/>
  <c r="N39" i="52"/>
  <c r="N126" i="52"/>
  <c r="N213" i="52"/>
  <c r="L102" i="52"/>
  <c r="L189" i="52"/>
  <c r="N21" i="52"/>
  <c r="N108" i="52"/>
  <c r="N195" i="52"/>
  <c r="K103" i="52"/>
  <c r="K190" i="52"/>
  <c r="K116" i="52"/>
  <c r="K203" i="52"/>
  <c r="M60" i="52"/>
  <c r="L153" i="12"/>
  <c r="M39" i="52"/>
  <c r="M126" i="52"/>
  <c r="M213" i="52"/>
  <c r="K56" i="52"/>
  <c r="M56" i="52"/>
  <c r="M143" i="52"/>
  <c r="M230" i="52"/>
  <c r="L107" i="12"/>
  <c r="N32" i="52"/>
  <c r="N119" i="52"/>
  <c r="N206" i="52"/>
  <c r="L124" i="57"/>
  <c r="L116" i="52"/>
  <c r="L203" i="52"/>
  <c r="M103" i="52"/>
  <c r="M190" i="52"/>
  <c r="L70" i="52"/>
  <c r="L112" i="52"/>
  <c r="L199" i="52"/>
  <c r="L90" i="46"/>
  <c r="N64" i="46"/>
  <c r="N151" i="46"/>
  <c r="N238" i="46"/>
  <c r="L96" i="46"/>
  <c r="L183" i="46"/>
  <c r="L178" i="46"/>
  <c r="N78" i="46"/>
  <c r="N165" i="46"/>
  <c r="N252" i="46"/>
  <c r="M169" i="52"/>
  <c r="M256" i="52"/>
  <c r="L81" i="12"/>
  <c r="M79" i="52"/>
  <c r="L184" i="12"/>
  <c r="N79" i="52"/>
  <c r="N166" i="52"/>
  <c r="N253" i="52"/>
  <c r="AR138" i="12"/>
  <c r="M138" i="58"/>
  <c r="N19" i="52"/>
  <c r="N106" i="52"/>
  <c r="N193" i="52"/>
  <c r="L136" i="52"/>
  <c r="L223" i="52"/>
  <c r="M62" i="52"/>
  <c r="M149" i="52"/>
  <c r="M236" i="52"/>
  <c r="N25" i="52"/>
  <c r="N112" i="52"/>
  <c r="N199" i="52"/>
  <c r="K155" i="52"/>
  <c r="K242" i="52"/>
  <c r="L151" i="52"/>
  <c r="L238" i="52"/>
  <c r="AR109" i="12"/>
  <c r="M109" i="58"/>
  <c r="L105" i="52"/>
  <c r="L192" i="52"/>
  <c r="K149" i="52"/>
  <c r="K236" i="52"/>
  <c r="L54" i="52"/>
  <c r="AB171" i="12"/>
  <c r="L171" i="57"/>
  <c r="L55" i="52"/>
  <c r="AB172" i="12"/>
  <c r="L172" i="57"/>
  <c r="AR105" i="12"/>
  <c r="M105" i="58"/>
  <c r="L128" i="12"/>
  <c r="L91" i="52"/>
  <c r="L98" i="52"/>
  <c r="L185" i="52"/>
  <c r="L99" i="52"/>
  <c r="L186" i="52"/>
  <c r="L149" i="52"/>
  <c r="L236" i="52"/>
  <c r="L138" i="52"/>
  <c r="L225" i="52"/>
  <c r="L113" i="52"/>
  <c r="L200" i="52"/>
  <c r="M148" i="52"/>
  <c r="M235" i="52"/>
  <c r="L97" i="52"/>
  <c r="L184" i="52"/>
  <c r="L84" i="52"/>
  <c r="AB190" i="12"/>
  <c r="N76" i="52"/>
  <c r="N163" i="52"/>
  <c r="N250" i="52"/>
  <c r="L181" i="57"/>
  <c r="M19" i="52"/>
  <c r="M106" i="52"/>
  <c r="M193" i="52"/>
  <c r="N4" i="52"/>
  <c r="N91" i="52"/>
  <c r="N178" i="52"/>
  <c r="K119" i="52"/>
  <c r="K206" i="52"/>
  <c r="L14" i="12"/>
  <c r="M181" i="52"/>
  <c r="K133" i="52"/>
  <c r="K220" i="52"/>
  <c r="M35" i="46"/>
  <c r="K134" i="12"/>
  <c r="N50" i="46"/>
  <c r="N137" i="46"/>
  <c r="N224" i="46"/>
  <c r="K119" i="46"/>
  <c r="K206" i="46"/>
  <c r="K109" i="46"/>
  <c r="K196" i="46"/>
  <c r="M33" i="46"/>
  <c r="M120" i="46"/>
  <c r="M207" i="46"/>
  <c r="N50" i="52"/>
  <c r="N137" i="52"/>
  <c r="N224" i="52"/>
  <c r="N28" i="52"/>
  <c r="N115" i="52"/>
  <c r="N202" i="52"/>
  <c r="M28" i="52"/>
  <c r="L127" i="12"/>
  <c r="M47" i="52"/>
  <c r="L146" i="12"/>
  <c r="L83" i="52"/>
  <c r="K154" i="52"/>
  <c r="K241" i="52"/>
  <c r="K55" i="52"/>
  <c r="L73" i="12"/>
  <c r="M100" i="52"/>
  <c r="M187" i="52"/>
  <c r="K53" i="52"/>
  <c r="L71" i="12"/>
  <c r="L86" i="52"/>
  <c r="L173" i="52"/>
  <c r="K83" i="52"/>
  <c r="K137" i="52"/>
  <c r="K224" i="52"/>
  <c r="N82" i="52"/>
  <c r="N169" i="52"/>
  <c r="N256" i="52"/>
  <c r="N80" i="52"/>
  <c r="N167" i="52"/>
  <c r="N254" i="52"/>
  <c r="L13" i="12"/>
  <c r="M99" i="52"/>
  <c r="M186" i="52"/>
  <c r="K130" i="52"/>
  <c r="K217" i="52"/>
  <c r="K120" i="52"/>
  <c r="K207" i="52"/>
  <c r="K123" i="52"/>
  <c r="K210" i="52"/>
  <c r="K105" i="52"/>
  <c r="K192" i="52"/>
  <c r="L86" i="12"/>
  <c r="M46" i="52"/>
  <c r="L82" i="12"/>
  <c r="M132" i="52"/>
  <c r="M219" i="52"/>
  <c r="M128" i="52"/>
  <c r="M215" i="52"/>
  <c r="L125" i="12"/>
  <c r="K84" i="52"/>
  <c r="K171" i="52"/>
  <c r="K258" i="52"/>
  <c r="K54" i="52"/>
  <c r="L72" i="12"/>
  <c r="L84" i="12"/>
  <c r="K86" i="52"/>
  <c r="K260" i="52"/>
  <c r="M76" i="52"/>
  <c r="M163" i="52"/>
  <c r="M250" i="52"/>
  <c r="K100" i="52"/>
  <c r="K187" i="52"/>
  <c r="K110" i="52"/>
  <c r="K197" i="52"/>
  <c r="L178" i="52"/>
  <c r="L90" i="52"/>
  <c r="L177" i="52"/>
  <c r="K151" i="52"/>
  <c r="K238" i="52"/>
  <c r="K71" i="52"/>
  <c r="K158" i="52"/>
  <c r="K245" i="52"/>
  <c r="N3" i="52"/>
  <c r="N90" i="52"/>
  <c r="N177" i="52"/>
  <c r="L53" i="52"/>
  <c r="K57" i="52"/>
  <c r="L110" i="52"/>
  <c r="L197" i="52"/>
  <c r="L123" i="57"/>
  <c r="AR104" i="12"/>
  <c r="M104" i="58"/>
  <c r="AR97" i="12"/>
  <c r="M97" i="58"/>
  <c r="L120" i="57"/>
  <c r="L111" i="52"/>
  <c r="L198" i="52"/>
  <c r="N60" i="52"/>
  <c r="N147" i="52"/>
  <c r="N234" i="52"/>
  <c r="L139" i="52"/>
  <c r="L226" i="52"/>
  <c r="L100" i="52"/>
  <c r="L187" i="52"/>
  <c r="M139" i="52"/>
  <c r="M226" i="52"/>
  <c r="K95" i="52"/>
  <c r="K182" i="52"/>
  <c r="K153" i="52"/>
  <c r="K240" i="52"/>
  <c r="L129" i="52"/>
  <c r="L216" i="52"/>
  <c r="L119" i="52"/>
  <c r="L206" i="52"/>
  <c r="M117" i="52"/>
  <c r="M204" i="52"/>
  <c r="M156" i="52"/>
  <c r="M243" i="52"/>
  <c r="K122" i="52"/>
  <c r="K209" i="52"/>
  <c r="AR106" i="12"/>
  <c r="M106" i="58"/>
  <c r="K134" i="52"/>
  <c r="K221" i="52"/>
  <c r="K114" i="52"/>
  <c r="K201" i="52"/>
  <c r="K72" i="52"/>
  <c r="L79" i="12"/>
  <c r="L34" i="12"/>
  <c r="L152" i="52"/>
  <c r="L239" i="52"/>
  <c r="L108" i="52"/>
  <c r="L195" i="52"/>
  <c r="K109" i="52"/>
  <c r="K196" i="52"/>
  <c r="K139" i="52"/>
  <c r="K226" i="52"/>
  <c r="L122" i="52"/>
  <c r="L209" i="52"/>
  <c r="L128" i="52"/>
  <c r="L215" i="52"/>
  <c r="L72" i="52"/>
  <c r="AB178" i="12"/>
  <c r="L178" i="57"/>
  <c r="K152" i="52"/>
  <c r="K239" i="52"/>
  <c r="L109" i="52"/>
  <c r="L196" i="52"/>
  <c r="K70" i="52"/>
  <c r="L158" i="12"/>
  <c r="L183" i="12"/>
  <c r="L154" i="57"/>
  <c r="L153" i="57"/>
  <c r="L114" i="12"/>
  <c r="L134" i="12"/>
  <c r="K121" i="52"/>
  <c r="K208" i="52"/>
  <c r="L115" i="52"/>
  <c r="L202" i="52"/>
  <c r="M130" i="52"/>
  <c r="M217" i="52"/>
  <c r="K125" i="52"/>
  <c r="K212" i="52"/>
  <c r="L137" i="12"/>
  <c r="L159" i="12"/>
  <c r="K73" i="52"/>
  <c r="N73" i="52"/>
  <c r="N160" i="52"/>
  <c r="L125" i="52"/>
  <c r="L212" i="52"/>
  <c r="L117" i="52"/>
  <c r="L204" i="52"/>
  <c r="K135" i="52"/>
  <c r="K222" i="52"/>
  <c r="L183" i="57"/>
  <c r="AR121" i="12"/>
  <c r="M121" i="58"/>
  <c r="K115" i="52"/>
  <c r="K202" i="52"/>
  <c r="M105" i="52"/>
  <c r="M192" i="52"/>
  <c r="K58" i="52"/>
  <c r="K145" i="52"/>
  <c r="L73" i="52"/>
  <c r="L247" i="52"/>
  <c r="L155" i="52"/>
  <c r="L242" i="52"/>
  <c r="L95" i="52"/>
  <c r="L182" i="52"/>
  <c r="K113" i="52"/>
  <c r="K200" i="52"/>
  <c r="L163" i="52"/>
  <c r="L250" i="52"/>
  <c r="L169" i="52"/>
  <c r="L256" i="52"/>
  <c r="K101" i="52"/>
  <c r="K188" i="52"/>
  <c r="L147" i="52"/>
  <c r="L234" i="52"/>
  <c r="L58" i="52"/>
  <c r="AB152" i="12"/>
  <c r="L152" i="57"/>
  <c r="M97" i="52"/>
  <c r="M184" i="52"/>
  <c r="L185" i="12"/>
  <c r="M121" i="52"/>
  <c r="M208" i="52"/>
  <c r="L127" i="52"/>
  <c r="L214" i="52"/>
  <c r="L165" i="52"/>
  <c r="L252" i="52"/>
  <c r="K108" i="52"/>
  <c r="K195" i="52"/>
  <c r="M101" i="52"/>
  <c r="M188" i="52"/>
  <c r="L148" i="12"/>
  <c r="L148" i="52"/>
  <c r="L235" i="52"/>
  <c r="K147" i="52"/>
  <c r="K234" i="52"/>
  <c r="L167" i="52"/>
  <c r="L254" i="52"/>
  <c r="M79" i="46"/>
  <c r="K184" i="12"/>
  <c r="N77" i="46"/>
  <c r="N164" i="46"/>
  <c r="N251" i="46"/>
  <c r="L166" i="46"/>
  <c r="L253" i="46"/>
  <c r="AQ155" i="12"/>
  <c r="L155" i="58"/>
  <c r="L164" i="46"/>
  <c r="L251" i="46"/>
  <c r="L162" i="46"/>
  <c r="L249" i="46"/>
  <c r="N33" i="46"/>
  <c r="N120" i="46"/>
  <c r="N207" i="46"/>
  <c r="K147" i="46"/>
  <c r="K234" i="46"/>
  <c r="L111" i="46"/>
  <c r="L198" i="46"/>
  <c r="N60" i="46"/>
  <c r="N147" i="46"/>
  <c r="N234" i="46"/>
  <c r="L128" i="46"/>
  <c r="L215" i="46"/>
  <c r="L103" i="46"/>
  <c r="L190" i="46"/>
  <c r="L98" i="46"/>
  <c r="L185" i="46"/>
  <c r="N18" i="46"/>
  <c r="N105" i="46"/>
  <c r="N192" i="46"/>
  <c r="M148" i="46"/>
  <c r="M235" i="46"/>
  <c r="M119" i="46"/>
  <c r="M206" i="46"/>
  <c r="AQ117" i="12"/>
  <c r="L117" i="58"/>
  <c r="AQ128" i="12"/>
  <c r="L128" i="58"/>
  <c r="L109" i="46"/>
  <c r="L196" i="46"/>
  <c r="L105" i="46"/>
  <c r="L192" i="46"/>
  <c r="N16" i="46"/>
  <c r="N103" i="46"/>
  <c r="N190" i="46"/>
  <c r="M125" i="46"/>
  <c r="M212" i="46"/>
  <c r="M60" i="46"/>
  <c r="K153" i="12"/>
  <c r="N37" i="46"/>
  <c r="N124" i="46"/>
  <c r="N211" i="46"/>
  <c r="N39" i="46"/>
  <c r="N126" i="46"/>
  <c r="N213" i="46"/>
  <c r="L113" i="46"/>
  <c r="L200" i="46"/>
  <c r="N35" i="46"/>
  <c r="N122" i="46"/>
  <c r="N209" i="46"/>
  <c r="N51" i="46"/>
  <c r="N138" i="46"/>
  <c r="N225" i="46"/>
  <c r="N79" i="46"/>
  <c r="N166" i="46"/>
  <c r="N253" i="46"/>
  <c r="M51" i="46"/>
  <c r="K129" i="46"/>
  <c r="K216" i="46"/>
  <c r="L108" i="46"/>
  <c r="L195" i="46"/>
  <c r="K71" i="46"/>
  <c r="K78" i="12"/>
  <c r="AA124" i="12"/>
  <c r="AQ98" i="12"/>
  <c r="L98" i="58"/>
  <c r="K153" i="57"/>
  <c r="L102" i="46"/>
  <c r="L189" i="46"/>
  <c r="L57" i="46"/>
  <c r="AA174" i="12"/>
  <c r="AQ123" i="12"/>
  <c r="L123" i="58"/>
  <c r="L149" i="46"/>
  <c r="L236" i="46"/>
  <c r="K114" i="46"/>
  <c r="K201" i="46"/>
  <c r="M97" i="46"/>
  <c r="M184" i="46"/>
  <c r="L119" i="46"/>
  <c r="L206" i="46"/>
  <c r="L123" i="46"/>
  <c r="L210" i="46"/>
  <c r="L130" i="46"/>
  <c r="L217" i="46"/>
  <c r="M27" i="46"/>
  <c r="K126" i="12"/>
  <c r="K153" i="46"/>
  <c r="K240" i="46"/>
  <c r="K137" i="57"/>
  <c r="K139" i="57"/>
  <c r="L110" i="46"/>
  <c r="L197" i="46"/>
  <c r="N48" i="46"/>
  <c r="N135" i="46"/>
  <c r="N222" i="46"/>
  <c r="L147" i="46"/>
  <c r="L234" i="46"/>
  <c r="L104" i="46"/>
  <c r="L191" i="46"/>
  <c r="L133" i="46"/>
  <c r="L220" i="46"/>
  <c r="N27" i="46"/>
  <c r="N114" i="46"/>
  <c r="N201" i="46"/>
  <c r="N30" i="46"/>
  <c r="N117" i="46"/>
  <c r="N204" i="46"/>
  <c r="K155" i="46"/>
  <c r="K242" i="46"/>
  <c r="K156" i="46"/>
  <c r="K243" i="46"/>
  <c r="N62" i="46"/>
  <c r="N149" i="46"/>
  <c r="N236" i="46"/>
  <c r="K96" i="46"/>
  <c r="K183" i="46"/>
  <c r="L125" i="46"/>
  <c r="L212" i="46"/>
  <c r="L137" i="46"/>
  <c r="L224" i="46"/>
  <c r="L121" i="46"/>
  <c r="L208" i="46"/>
  <c r="K72" i="46"/>
  <c r="K79" i="12"/>
  <c r="N63" i="51"/>
  <c r="N150" i="51"/>
  <c r="N237" i="51"/>
  <c r="K155" i="51"/>
  <c r="K242" i="51"/>
  <c r="M30" i="46"/>
  <c r="AO127" i="12"/>
  <c r="J127" i="58"/>
  <c r="AP104" i="12"/>
  <c r="K104" i="58"/>
  <c r="AM127" i="12"/>
  <c r="H127" i="58"/>
  <c r="AK103" i="12"/>
  <c r="F103" i="58"/>
  <c r="AM121" i="12"/>
  <c r="H121" i="58"/>
  <c r="M50" i="46"/>
  <c r="AP103" i="12"/>
  <c r="K103" i="58"/>
  <c r="AL125" i="12"/>
  <c r="G125" i="58"/>
  <c r="AJ96" i="12"/>
  <c r="E96" i="58"/>
  <c r="AO96" i="12"/>
  <c r="J96" i="58"/>
  <c r="AQ102" i="12"/>
  <c r="L102" i="58"/>
  <c r="AQ119" i="12"/>
  <c r="L119" i="58"/>
  <c r="AK97" i="12"/>
  <c r="F97" i="58"/>
  <c r="AM102" i="12"/>
  <c r="H102" i="58"/>
  <c r="AP128" i="12"/>
  <c r="K128" i="58"/>
  <c r="AP102" i="12"/>
  <c r="K102" i="58"/>
  <c r="AN119" i="12"/>
  <c r="I119" i="58"/>
  <c r="AK104" i="12"/>
  <c r="F104" i="58"/>
  <c r="M50" i="48"/>
  <c r="G149" i="12"/>
  <c r="AO102" i="12"/>
  <c r="J102" i="58"/>
  <c r="AO98" i="12"/>
  <c r="J98" i="58"/>
  <c r="AO121" i="12"/>
  <c r="J121" i="58"/>
  <c r="N40" i="46"/>
  <c r="N127" i="46"/>
  <c r="N214" i="46"/>
  <c r="K116" i="12"/>
  <c r="L55" i="46"/>
  <c r="AA172" i="12"/>
  <c r="K172" i="57"/>
  <c r="L83" i="46"/>
  <c r="L170" i="46"/>
  <c r="L257" i="46"/>
  <c r="K169" i="46"/>
  <c r="K256" i="46"/>
  <c r="K122" i="12"/>
  <c r="K61" i="12"/>
  <c r="M75" i="46"/>
  <c r="K180" i="12"/>
  <c r="K55" i="46"/>
  <c r="K142" i="46"/>
  <c r="K229" i="46"/>
  <c r="M96" i="46"/>
  <c r="M183" i="46"/>
  <c r="L84" i="46"/>
  <c r="AA190" i="12"/>
  <c r="AQ161" i="12"/>
  <c r="L161" i="58"/>
  <c r="K99" i="46"/>
  <c r="K186" i="46"/>
  <c r="L85" i="46"/>
  <c r="M77" i="46"/>
  <c r="M164" i="46"/>
  <c r="M251" i="46"/>
  <c r="N21" i="46"/>
  <c r="N108" i="46"/>
  <c r="N195" i="46"/>
  <c r="K58" i="46"/>
  <c r="K145" i="46"/>
  <c r="N25" i="46"/>
  <c r="N112" i="46"/>
  <c r="N199" i="46"/>
  <c r="K102" i="46"/>
  <c r="K189" i="46"/>
  <c r="M39" i="46"/>
  <c r="K138" i="12"/>
  <c r="M7" i="46"/>
  <c r="M4" i="46"/>
  <c r="M113" i="46"/>
  <c r="M200" i="46"/>
  <c r="M16" i="46"/>
  <c r="K115" i="12"/>
  <c r="K85" i="46"/>
  <c r="K172" i="46"/>
  <c r="K259" i="46"/>
  <c r="K167" i="46"/>
  <c r="K254" i="46"/>
  <c r="L53" i="46"/>
  <c r="L140" i="46"/>
  <c r="L227" i="46"/>
  <c r="N4" i="46"/>
  <c r="N91" i="46"/>
  <c r="N178" i="46"/>
  <c r="M25" i="46"/>
  <c r="M112" i="46"/>
  <c r="M199" i="46"/>
  <c r="K5" i="46"/>
  <c r="K178" i="46"/>
  <c r="AK113" i="12"/>
  <c r="F113" i="58"/>
  <c r="AM111" i="12"/>
  <c r="H111" i="58"/>
  <c r="AK111" i="12"/>
  <c r="F111" i="58"/>
  <c r="AO112" i="12"/>
  <c r="J112" i="58"/>
  <c r="L73" i="46"/>
  <c r="L160" i="46"/>
  <c r="L120" i="46"/>
  <c r="L207" i="46"/>
  <c r="L124" i="46"/>
  <c r="L211" i="46"/>
  <c r="K104" i="46"/>
  <c r="K191" i="46"/>
  <c r="K70" i="46"/>
  <c r="K157" i="46"/>
  <c r="K244" i="46"/>
  <c r="K138" i="57"/>
  <c r="K159" i="57"/>
  <c r="L126" i="46"/>
  <c r="L213" i="46"/>
  <c r="L72" i="46"/>
  <c r="L97" i="46"/>
  <c r="L184" i="46"/>
  <c r="N19" i="46"/>
  <c r="N106" i="46"/>
  <c r="N193" i="46"/>
  <c r="M19" i="46"/>
  <c r="K131" i="46"/>
  <c r="K218" i="46"/>
  <c r="K138" i="46"/>
  <c r="K225" i="46"/>
  <c r="M95" i="46"/>
  <c r="M182" i="46"/>
  <c r="L156" i="46"/>
  <c r="L243" i="46"/>
  <c r="M21" i="46"/>
  <c r="K120" i="12"/>
  <c r="L122" i="46"/>
  <c r="L209" i="46"/>
  <c r="L56" i="46"/>
  <c r="L143" i="46"/>
  <c r="L230" i="46"/>
  <c r="L100" i="46"/>
  <c r="L187" i="46"/>
  <c r="L118" i="46"/>
  <c r="L205" i="46"/>
  <c r="K117" i="46"/>
  <c r="K204" i="46"/>
  <c r="L132" i="46"/>
  <c r="L219" i="46"/>
  <c r="L71" i="46"/>
  <c r="L153" i="46"/>
  <c r="L240" i="46"/>
  <c r="M100" i="46"/>
  <c r="M187" i="46"/>
  <c r="K16" i="12"/>
  <c r="K73" i="46"/>
  <c r="K160" i="46"/>
  <c r="M121" i="46"/>
  <c r="M208" i="46"/>
  <c r="K53" i="46"/>
  <c r="K71" i="12"/>
  <c r="M109" i="46"/>
  <c r="M196" i="46"/>
  <c r="L136" i="46"/>
  <c r="L223" i="46"/>
  <c r="K106" i="46"/>
  <c r="K193" i="46"/>
  <c r="K110" i="46"/>
  <c r="K197" i="46"/>
  <c r="K112" i="46"/>
  <c r="K199" i="46"/>
  <c r="L115" i="46"/>
  <c r="L202" i="46"/>
  <c r="M129" i="46"/>
  <c r="M216" i="46"/>
  <c r="K148" i="46"/>
  <c r="K235" i="46"/>
  <c r="K97" i="46"/>
  <c r="K184" i="46"/>
  <c r="K134" i="46"/>
  <c r="K221" i="46"/>
  <c r="K40" i="12"/>
  <c r="K54" i="46"/>
  <c r="K141" i="46"/>
  <c r="K228" i="46"/>
  <c r="K126" i="46"/>
  <c r="K213" i="46"/>
  <c r="K57" i="46"/>
  <c r="K144" i="46"/>
  <c r="K231" i="46"/>
  <c r="K118" i="46"/>
  <c r="K205" i="46"/>
  <c r="K139" i="46"/>
  <c r="K226" i="46"/>
  <c r="K100" i="46"/>
  <c r="K187" i="46"/>
  <c r="K128" i="46"/>
  <c r="K215" i="46"/>
  <c r="K115" i="46"/>
  <c r="K202" i="46"/>
  <c r="N47" i="46"/>
  <c r="N134" i="46"/>
  <c r="N221" i="46"/>
  <c r="K124" i="46"/>
  <c r="K211" i="46"/>
  <c r="M101" i="46"/>
  <c r="M188" i="46"/>
  <c r="N49" i="46"/>
  <c r="N136" i="46"/>
  <c r="N223" i="46"/>
  <c r="L58" i="46"/>
  <c r="AA152" i="12"/>
  <c r="K152" i="57"/>
  <c r="K56" i="46"/>
  <c r="K74" i="12"/>
  <c r="M49" i="46"/>
  <c r="K148" i="12"/>
  <c r="K86" i="46"/>
  <c r="K173" i="46"/>
  <c r="M47" i="46"/>
  <c r="M76" i="46"/>
  <c r="M163" i="46"/>
  <c r="M250" i="46"/>
  <c r="K185" i="12"/>
  <c r="K138" i="51"/>
  <c r="K225" i="51"/>
  <c r="K83" i="46"/>
  <c r="M83" i="46"/>
  <c r="K189" i="12"/>
  <c r="N76" i="46"/>
  <c r="N163" i="46"/>
  <c r="N250" i="46"/>
  <c r="K84" i="46"/>
  <c r="K91" i="12"/>
  <c r="K163" i="46"/>
  <c r="K250" i="46"/>
  <c r="L168" i="46"/>
  <c r="L255" i="46"/>
  <c r="L86" i="46"/>
  <c r="L260" i="46"/>
  <c r="K165" i="46"/>
  <c r="K252" i="46"/>
  <c r="M156" i="51"/>
  <c r="M243" i="51"/>
  <c r="N3" i="51"/>
  <c r="N90" i="51"/>
  <c r="N177" i="51"/>
  <c r="L177" i="51"/>
  <c r="L90" i="51"/>
  <c r="J24" i="12"/>
  <c r="L139" i="51"/>
  <c r="L226" i="51"/>
  <c r="L118" i="51"/>
  <c r="L205" i="51"/>
  <c r="K125" i="51"/>
  <c r="K212" i="51"/>
  <c r="N40" i="51"/>
  <c r="N127" i="51"/>
  <c r="N214" i="51"/>
  <c r="J146" i="57"/>
  <c r="L106" i="51"/>
  <c r="L193" i="51"/>
  <c r="K129" i="51"/>
  <c r="K216" i="51"/>
  <c r="Z159" i="12"/>
  <c r="J159" i="57"/>
  <c r="Z134" i="12"/>
  <c r="J134" i="57"/>
  <c r="K120" i="51"/>
  <c r="K207" i="51"/>
  <c r="M139" i="51"/>
  <c r="M226" i="51"/>
  <c r="K153" i="51"/>
  <c r="K240" i="51"/>
  <c r="K136" i="51"/>
  <c r="K223" i="51"/>
  <c r="J149" i="12"/>
  <c r="K132" i="51"/>
  <c r="K219" i="51"/>
  <c r="M40" i="51"/>
  <c r="M60" i="51"/>
  <c r="J153" i="12"/>
  <c r="J143" i="57"/>
  <c r="N11" i="51"/>
  <c r="N98" i="51"/>
  <c r="N185" i="51"/>
  <c r="M11" i="51"/>
  <c r="M98" i="51"/>
  <c r="M185" i="51"/>
  <c r="J25" i="12"/>
  <c r="K71" i="51"/>
  <c r="M71" i="51"/>
  <c r="J176" i="12"/>
  <c r="L71" i="51"/>
  <c r="Z177" i="12"/>
  <c r="J177" i="57"/>
  <c r="Z161" i="12"/>
  <c r="J161" i="57"/>
  <c r="L131" i="51"/>
  <c r="L218" i="51"/>
  <c r="K151" i="51"/>
  <c r="K238" i="51"/>
  <c r="N39" i="51"/>
  <c r="N126" i="51"/>
  <c r="N213" i="51"/>
  <c r="M67" i="51"/>
  <c r="J160" i="12"/>
  <c r="N67" i="51"/>
  <c r="N154" i="51"/>
  <c r="N241" i="51"/>
  <c r="N16" i="51"/>
  <c r="N103" i="51"/>
  <c r="N190" i="51"/>
  <c r="N46" i="46"/>
  <c r="N133" i="46"/>
  <c r="N220" i="46"/>
  <c r="L139" i="46"/>
  <c r="L226" i="46"/>
  <c r="M102" i="46"/>
  <c r="M189" i="46"/>
  <c r="K101" i="46"/>
  <c r="K188" i="46"/>
  <c r="L54" i="46"/>
  <c r="L151" i="46"/>
  <c r="L238" i="46"/>
  <c r="L99" i="46"/>
  <c r="L186" i="46"/>
  <c r="L155" i="46"/>
  <c r="L242" i="46"/>
  <c r="L106" i="46"/>
  <c r="L193" i="46"/>
  <c r="M46" i="46"/>
  <c r="K144" i="12"/>
  <c r="L95" i="46"/>
  <c r="L182" i="46"/>
  <c r="M16" i="51"/>
  <c r="J115" i="12"/>
  <c r="M39" i="51"/>
  <c r="M126" i="51"/>
  <c r="M213" i="51"/>
  <c r="K101" i="51"/>
  <c r="K188" i="51"/>
  <c r="K115" i="51"/>
  <c r="K202" i="51"/>
  <c r="N30" i="51"/>
  <c r="N117" i="51"/>
  <c r="N204" i="51"/>
  <c r="M31" i="51"/>
  <c r="J130" i="12"/>
  <c r="N31" i="51"/>
  <c r="N118" i="51"/>
  <c r="N205" i="51"/>
  <c r="K5" i="50"/>
  <c r="K179" i="50"/>
  <c r="L83" i="51"/>
  <c r="Z189" i="12"/>
  <c r="J189" i="57"/>
  <c r="N24" i="51"/>
  <c r="N111" i="51"/>
  <c r="N198" i="51"/>
  <c r="J135" i="12"/>
  <c r="AP131" i="12"/>
  <c r="K131" i="58"/>
  <c r="J117" i="12"/>
  <c r="K154" i="51"/>
  <c r="K241" i="51"/>
  <c r="L129" i="51"/>
  <c r="L216" i="51"/>
  <c r="M19" i="51"/>
  <c r="J118" i="12"/>
  <c r="L147" i="51"/>
  <c r="L234" i="51"/>
  <c r="L70" i="51"/>
  <c r="Z176" i="12"/>
  <c r="J176" i="57"/>
  <c r="K152" i="51"/>
  <c r="K239" i="51"/>
  <c r="L99" i="51"/>
  <c r="L186" i="51"/>
  <c r="L111" i="51"/>
  <c r="L198" i="51"/>
  <c r="K72" i="51"/>
  <c r="M72" i="51"/>
  <c r="N28" i="51"/>
  <c r="N115" i="51"/>
  <c r="N202" i="51"/>
  <c r="L119" i="51"/>
  <c r="L206" i="51"/>
  <c r="L148" i="51"/>
  <c r="L235" i="51"/>
  <c r="L54" i="51"/>
  <c r="Z171" i="12"/>
  <c r="K106" i="51"/>
  <c r="K193" i="51"/>
  <c r="K100" i="51"/>
  <c r="K187" i="51"/>
  <c r="K57" i="51"/>
  <c r="M57" i="51"/>
  <c r="J173" i="12"/>
  <c r="J21" i="12"/>
  <c r="O21" i="12"/>
  <c r="K122" i="51"/>
  <c r="K209" i="51"/>
  <c r="N4" i="51"/>
  <c r="N91" i="51"/>
  <c r="N178" i="51"/>
  <c r="M135" i="51"/>
  <c r="M222" i="51"/>
  <c r="M20" i="51"/>
  <c r="J119" i="12"/>
  <c r="Z165" i="12"/>
  <c r="J165" i="57"/>
  <c r="K99" i="51"/>
  <c r="K186" i="51"/>
  <c r="K135" i="51"/>
  <c r="K222" i="51"/>
  <c r="M117" i="51"/>
  <c r="M204" i="51"/>
  <c r="K126" i="51"/>
  <c r="K213" i="51"/>
  <c r="K113" i="51"/>
  <c r="K200" i="51"/>
  <c r="K98" i="51"/>
  <c r="K185" i="51"/>
  <c r="M128" i="51"/>
  <c r="M215" i="51"/>
  <c r="K107" i="51"/>
  <c r="K194" i="51"/>
  <c r="L124" i="51"/>
  <c r="L211" i="51"/>
  <c r="J13" i="12"/>
  <c r="Z156" i="12"/>
  <c r="J156" i="57"/>
  <c r="L102" i="51"/>
  <c r="L189" i="51"/>
  <c r="L132" i="51"/>
  <c r="L219" i="51"/>
  <c r="L120" i="51"/>
  <c r="L207" i="51"/>
  <c r="L96" i="51"/>
  <c r="L183" i="51"/>
  <c r="L56" i="51"/>
  <c r="L143" i="51"/>
  <c r="L230" i="51"/>
  <c r="J3" i="12"/>
  <c r="L152" i="51"/>
  <c r="L239" i="51"/>
  <c r="J19" i="12"/>
  <c r="M24" i="51"/>
  <c r="M111" i="51"/>
  <c r="M198" i="51"/>
  <c r="M102" i="51"/>
  <c r="M189" i="51"/>
  <c r="L55" i="51"/>
  <c r="Z172" i="12"/>
  <c r="J172" i="57"/>
  <c r="L130" i="51"/>
  <c r="L217" i="51"/>
  <c r="L137" i="51"/>
  <c r="L224" i="51"/>
  <c r="L167" i="51"/>
  <c r="L254" i="51"/>
  <c r="K108" i="51"/>
  <c r="K195" i="51"/>
  <c r="M122" i="51"/>
  <c r="M209" i="51"/>
  <c r="K124" i="51"/>
  <c r="K211" i="51"/>
  <c r="M129" i="51"/>
  <c r="M216" i="51"/>
  <c r="L103" i="51"/>
  <c r="L190" i="51"/>
  <c r="M116" i="51"/>
  <c r="M203" i="51"/>
  <c r="M62" i="51"/>
  <c r="M149" i="51"/>
  <c r="M236" i="51"/>
  <c r="L113" i="51"/>
  <c r="L200" i="51"/>
  <c r="J142" i="12"/>
  <c r="K118" i="51"/>
  <c r="K205" i="51"/>
  <c r="K121" i="51"/>
  <c r="K208" i="51"/>
  <c r="J137" i="12"/>
  <c r="K147" i="51"/>
  <c r="K234" i="51"/>
  <c r="L116" i="51"/>
  <c r="L203" i="51"/>
  <c r="L123" i="51"/>
  <c r="L210" i="51"/>
  <c r="L133" i="51"/>
  <c r="L220" i="51"/>
  <c r="L134" i="51"/>
  <c r="L221" i="51"/>
  <c r="J155" i="57"/>
  <c r="L127" i="51"/>
  <c r="L214" i="51"/>
  <c r="N46" i="51"/>
  <c r="N133" i="51"/>
  <c r="N220" i="51"/>
  <c r="M46" i="51"/>
  <c r="M133" i="51"/>
  <c r="M220" i="51"/>
  <c r="K53" i="51"/>
  <c r="M53" i="51"/>
  <c r="M140" i="51"/>
  <c r="M227" i="51"/>
  <c r="L114" i="51"/>
  <c r="L201" i="51"/>
  <c r="J112" i="12"/>
  <c r="L97" i="51"/>
  <c r="L184" i="51"/>
  <c r="Z125" i="12"/>
  <c r="L73" i="51"/>
  <c r="L160" i="51"/>
  <c r="L53" i="51"/>
  <c r="Z170" i="12"/>
  <c r="J170" i="57"/>
  <c r="K73" i="51"/>
  <c r="K247" i="51"/>
  <c r="L101" i="51"/>
  <c r="L188" i="51"/>
  <c r="L135" i="51"/>
  <c r="L222" i="51"/>
  <c r="K70" i="51"/>
  <c r="N21" i="51"/>
  <c r="N108" i="51"/>
  <c r="N195" i="51"/>
  <c r="K97" i="51"/>
  <c r="K184" i="51"/>
  <c r="N47" i="51"/>
  <c r="N134" i="51"/>
  <c r="N221" i="51"/>
  <c r="N19" i="51"/>
  <c r="N106" i="51"/>
  <c r="N193" i="51"/>
  <c r="L57" i="51"/>
  <c r="Z174" i="12"/>
  <c r="AP123" i="12"/>
  <c r="K123" i="58"/>
  <c r="Z139" i="12"/>
  <c r="AP121" i="12"/>
  <c r="K121" i="58"/>
  <c r="L72" i="51"/>
  <c r="Z178" i="12"/>
  <c r="J178" i="57"/>
  <c r="N62" i="51"/>
  <c r="N149" i="51"/>
  <c r="N236" i="51"/>
  <c r="J16" i="12"/>
  <c r="K58" i="51"/>
  <c r="M58" i="51"/>
  <c r="J152" i="12"/>
  <c r="N60" i="51"/>
  <c r="N147" i="51"/>
  <c r="N234" i="51"/>
  <c r="L136" i="51"/>
  <c r="L223" i="51"/>
  <c r="K133" i="51"/>
  <c r="K220" i="51"/>
  <c r="K119" i="51"/>
  <c r="K206" i="51"/>
  <c r="Z183" i="12"/>
  <c r="AP163" i="12"/>
  <c r="K163" i="58"/>
  <c r="Z187" i="12"/>
  <c r="J187" i="57"/>
  <c r="L84" i="51"/>
  <c r="L171" i="51"/>
  <c r="L258" i="51"/>
  <c r="L163" i="51"/>
  <c r="L250" i="51"/>
  <c r="K112" i="51"/>
  <c r="K199" i="51"/>
  <c r="J20" i="12"/>
  <c r="J38" i="12"/>
  <c r="K137" i="51"/>
  <c r="K224" i="51"/>
  <c r="J109" i="12"/>
  <c r="N25" i="51"/>
  <c r="N112" i="51"/>
  <c r="N199" i="51"/>
  <c r="K104" i="51"/>
  <c r="K191" i="51"/>
  <c r="K128" i="51"/>
  <c r="K215" i="51"/>
  <c r="K56" i="51"/>
  <c r="M56" i="51"/>
  <c r="J172" i="12"/>
  <c r="K114" i="51"/>
  <c r="K201" i="51"/>
  <c r="K110" i="51"/>
  <c r="K197" i="51"/>
  <c r="K54" i="51"/>
  <c r="K141" i="51"/>
  <c r="K228" i="51"/>
  <c r="L58" i="51"/>
  <c r="L232" i="51"/>
  <c r="K139" i="51"/>
  <c r="K226" i="51"/>
  <c r="K55" i="51"/>
  <c r="J73" i="12"/>
  <c r="K127" i="51"/>
  <c r="K214" i="51"/>
  <c r="J185" i="12"/>
  <c r="J122" i="57"/>
  <c r="L104" i="51"/>
  <c r="L191" i="51"/>
  <c r="M101" i="51"/>
  <c r="M188" i="51"/>
  <c r="L125" i="51"/>
  <c r="L212" i="51"/>
  <c r="L138" i="51"/>
  <c r="L225" i="51"/>
  <c r="K123" i="51"/>
  <c r="K210" i="51"/>
  <c r="K134" i="51"/>
  <c r="K221" i="51"/>
  <c r="J114" i="57"/>
  <c r="M148" i="51"/>
  <c r="M235" i="51"/>
  <c r="M95" i="51"/>
  <c r="M182" i="51"/>
  <c r="N49" i="51"/>
  <c r="N136" i="51"/>
  <c r="N223" i="51"/>
  <c r="K84" i="51"/>
  <c r="J184" i="12"/>
  <c r="J81" i="12"/>
  <c r="L86" i="51"/>
  <c r="L260" i="51"/>
  <c r="K162" i="51"/>
  <c r="K249" i="51"/>
  <c r="J83" i="12"/>
  <c r="N75" i="51"/>
  <c r="N162" i="51"/>
  <c r="N249" i="51"/>
  <c r="J85" i="12"/>
  <c r="M169" i="51"/>
  <c r="M256" i="51"/>
  <c r="K86" i="51"/>
  <c r="J89" i="12"/>
  <c r="J84" i="12"/>
  <c r="K167" i="51"/>
  <c r="K254" i="51"/>
  <c r="N76" i="51"/>
  <c r="N163" i="51"/>
  <c r="N250" i="51"/>
  <c r="K165" i="51"/>
  <c r="K252" i="51"/>
  <c r="AP156" i="12"/>
  <c r="K156" i="58"/>
  <c r="K163" i="51"/>
  <c r="K250" i="51"/>
  <c r="J183" i="12"/>
  <c r="K83" i="51"/>
  <c r="J82" i="12"/>
  <c r="M49" i="51"/>
  <c r="M99" i="51"/>
  <c r="M186" i="51"/>
  <c r="J88" i="12"/>
  <c r="J120" i="57"/>
  <c r="J132" i="12"/>
  <c r="J140" i="57"/>
  <c r="J159" i="12"/>
  <c r="N39" i="50"/>
  <c r="N126" i="50"/>
  <c r="N213" i="50"/>
  <c r="N24" i="50"/>
  <c r="N111" i="50"/>
  <c r="N198" i="50"/>
  <c r="N9" i="50"/>
  <c r="N96" i="50"/>
  <c r="N183" i="50"/>
  <c r="K98" i="50"/>
  <c r="K185" i="50"/>
  <c r="M95" i="50"/>
  <c r="M182" i="50"/>
  <c r="L178" i="50"/>
  <c r="K134" i="50"/>
  <c r="K221" i="50"/>
  <c r="M11" i="50"/>
  <c r="I110" i="12"/>
  <c r="L149" i="50"/>
  <c r="L236" i="50"/>
  <c r="N11" i="50"/>
  <c r="N98" i="50"/>
  <c r="N185" i="50"/>
  <c r="K109" i="50"/>
  <c r="K196" i="50"/>
  <c r="K135" i="50"/>
  <c r="K222" i="50"/>
  <c r="M125" i="50"/>
  <c r="M212" i="50"/>
  <c r="M75" i="50"/>
  <c r="I180" i="12"/>
  <c r="K127" i="50"/>
  <c r="K214" i="50"/>
  <c r="M7" i="50"/>
  <c r="M181" i="50"/>
  <c r="M19" i="50"/>
  <c r="I118" i="12"/>
  <c r="M119" i="50"/>
  <c r="M206" i="50"/>
  <c r="N79" i="50"/>
  <c r="N166" i="50"/>
  <c r="N253" i="50"/>
  <c r="L118" i="50"/>
  <c r="L205" i="50"/>
  <c r="K113" i="50"/>
  <c r="K200" i="50"/>
  <c r="L116" i="50"/>
  <c r="L203" i="50"/>
  <c r="L120" i="50"/>
  <c r="L207" i="50"/>
  <c r="L102" i="50"/>
  <c r="L189" i="50"/>
  <c r="N47" i="50"/>
  <c r="N134" i="50"/>
  <c r="N221" i="50"/>
  <c r="L125" i="50"/>
  <c r="L212" i="50"/>
  <c r="N38" i="50"/>
  <c r="N125" i="50"/>
  <c r="N212" i="50"/>
  <c r="N46" i="50"/>
  <c r="N133" i="50"/>
  <c r="N220" i="50"/>
  <c r="M9" i="50"/>
  <c r="M13" i="50"/>
  <c r="I112" i="12"/>
  <c r="L110" i="50"/>
  <c r="L197" i="50"/>
  <c r="L119" i="50"/>
  <c r="L206" i="50"/>
  <c r="L167" i="50"/>
  <c r="L254" i="50"/>
  <c r="I81" i="12"/>
  <c r="N75" i="50"/>
  <c r="N162" i="50"/>
  <c r="N249" i="50"/>
  <c r="N77" i="50"/>
  <c r="N164" i="50"/>
  <c r="N251" i="50"/>
  <c r="M77" i="50"/>
  <c r="M164" i="50"/>
  <c r="M251" i="50"/>
  <c r="L169" i="50"/>
  <c r="L256" i="50"/>
  <c r="L165" i="50"/>
  <c r="L252" i="50"/>
  <c r="K100" i="50"/>
  <c r="K187" i="50"/>
  <c r="K156" i="50"/>
  <c r="K243" i="50"/>
  <c r="K105" i="50"/>
  <c r="K192" i="50"/>
  <c r="L98" i="50"/>
  <c r="L185" i="50"/>
  <c r="L153" i="50"/>
  <c r="L240" i="50"/>
  <c r="K103" i="50"/>
  <c r="K190" i="50"/>
  <c r="K97" i="50"/>
  <c r="K184" i="50"/>
  <c r="L151" i="50"/>
  <c r="L238" i="50"/>
  <c r="I154" i="57"/>
  <c r="I139" i="57"/>
  <c r="K102" i="50"/>
  <c r="K189" i="50"/>
  <c r="I142" i="57"/>
  <c r="N25" i="50"/>
  <c r="N112" i="50"/>
  <c r="N199" i="50"/>
  <c r="K95" i="50"/>
  <c r="K182" i="50"/>
  <c r="L112" i="50"/>
  <c r="L199" i="50"/>
  <c r="L127" i="50"/>
  <c r="L214" i="50"/>
  <c r="L130" i="50"/>
  <c r="L217" i="50"/>
  <c r="K137" i="50"/>
  <c r="K224" i="50"/>
  <c r="I14" i="12"/>
  <c r="AO113" i="12"/>
  <c r="J113" i="58"/>
  <c r="L123" i="50"/>
  <c r="L210" i="50"/>
  <c r="L133" i="50"/>
  <c r="L220" i="50"/>
  <c r="L138" i="50"/>
  <c r="L225" i="50"/>
  <c r="M139" i="50"/>
  <c r="M226" i="50"/>
  <c r="L150" i="50"/>
  <c r="L237" i="50"/>
  <c r="L152" i="50"/>
  <c r="L239" i="50"/>
  <c r="M155" i="50"/>
  <c r="M242" i="50"/>
  <c r="K129" i="50"/>
  <c r="K216" i="50"/>
  <c r="M120" i="50"/>
  <c r="M207" i="50"/>
  <c r="N19" i="50"/>
  <c r="N106" i="50"/>
  <c r="N193" i="50"/>
  <c r="K154" i="50"/>
  <c r="K241" i="50"/>
  <c r="L109" i="50"/>
  <c r="L196" i="50"/>
  <c r="L135" i="50"/>
  <c r="L222" i="50"/>
  <c r="L101" i="50"/>
  <c r="L188" i="50"/>
  <c r="K110" i="50"/>
  <c r="K197" i="50"/>
  <c r="L108" i="50"/>
  <c r="L195" i="50"/>
  <c r="L103" i="50"/>
  <c r="L190" i="50"/>
  <c r="K155" i="50"/>
  <c r="K242" i="50"/>
  <c r="AO119" i="12"/>
  <c r="J119" i="58"/>
  <c r="AO145" i="12"/>
  <c r="J145" i="58"/>
  <c r="K73" i="50"/>
  <c r="AO131" i="12"/>
  <c r="J131" i="58"/>
  <c r="L126" i="50"/>
  <c r="L213" i="50"/>
  <c r="K86" i="50"/>
  <c r="K260" i="50"/>
  <c r="N76" i="50"/>
  <c r="N163" i="50"/>
  <c r="N250" i="50"/>
  <c r="M101" i="50"/>
  <c r="M188" i="50"/>
  <c r="K83" i="50"/>
  <c r="M85" i="50"/>
  <c r="K136" i="50"/>
  <c r="K223" i="50"/>
  <c r="L86" i="50"/>
  <c r="L260" i="50"/>
  <c r="N62" i="50"/>
  <c r="N149" i="50"/>
  <c r="N236" i="50"/>
  <c r="I23" i="12"/>
  <c r="O23" i="12"/>
  <c r="P23" i="12"/>
  <c r="I120" i="57"/>
  <c r="AO128" i="12"/>
  <c r="J128" i="58"/>
  <c r="L72" i="50"/>
  <c r="L71" i="50"/>
  <c r="K57" i="50"/>
  <c r="M57" i="50"/>
  <c r="M144" i="50"/>
  <c r="M231" i="50"/>
  <c r="K119" i="50"/>
  <c r="K206" i="50"/>
  <c r="K131" i="50"/>
  <c r="K218" i="50"/>
  <c r="L132" i="50"/>
  <c r="L219" i="50"/>
  <c r="L134" i="50"/>
  <c r="L221" i="50"/>
  <c r="K139" i="50"/>
  <c r="K226" i="50"/>
  <c r="AO147" i="12"/>
  <c r="J147" i="58"/>
  <c r="AO104" i="12"/>
  <c r="J104" i="58"/>
  <c r="M123" i="50"/>
  <c r="M210" i="50"/>
  <c r="I157" i="57"/>
  <c r="L97" i="50"/>
  <c r="L184" i="50"/>
  <c r="L70" i="50"/>
  <c r="K107" i="50"/>
  <c r="K194" i="50"/>
  <c r="L73" i="50"/>
  <c r="L53" i="50"/>
  <c r="Y170" i="12"/>
  <c r="L100" i="50"/>
  <c r="L187" i="50"/>
  <c r="N21" i="50"/>
  <c r="N108" i="50"/>
  <c r="N195" i="50"/>
  <c r="L113" i="50"/>
  <c r="L200" i="50"/>
  <c r="L124" i="50"/>
  <c r="L211" i="50"/>
  <c r="N49" i="50"/>
  <c r="N136" i="50"/>
  <c r="N223" i="50"/>
  <c r="L147" i="50"/>
  <c r="L234" i="50"/>
  <c r="M148" i="50"/>
  <c r="M235" i="50"/>
  <c r="N60" i="50"/>
  <c r="N147" i="50"/>
  <c r="N234" i="50"/>
  <c r="K117" i="50"/>
  <c r="K204" i="50"/>
  <c r="K121" i="50"/>
  <c r="K208" i="50"/>
  <c r="K56" i="50"/>
  <c r="K143" i="50"/>
  <c r="K230" i="50"/>
  <c r="I158" i="12"/>
  <c r="K96" i="50"/>
  <c r="K183" i="50"/>
  <c r="K99" i="50"/>
  <c r="K186" i="50"/>
  <c r="L105" i="50"/>
  <c r="L192" i="50"/>
  <c r="L111" i="50"/>
  <c r="L198" i="50"/>
  <c r="L122" i="50"/>
  <c r="L209" i="50"/>
  <c r="L128" i="50"/>
  <c r="L215" i="50"/>
  <c r="M129" i="50"/>
  <c r="M216" i="50"/>
  <c r="I114" i="12"/>
  <c r="M166" i="50"/>
  <c r="M253" i="50"/>
  <c r="L166" i="50"/>
  <c r="L253" i="50"/>
  <c r="L83" i="50"/>
  <c r="I92" i="12"/>
  <c r="I183" i="12"/>
  <c r="L168" i="50"/>
  <c r="L255" i="50"/>
  <c r="M49" i="50"/>
  <c r="I148" i="12"/>
  <c r="M49" i="49"/>
  <c r="M136" i="49"/>
  <c r="M223" i="49"/>
  <c r="M104" i="50"/>
  <c r="M191" i="50"/>
  <c r="I186" i="12"/>
  <c r="L58" i="50"/>
  <c r="Y152" i="12"/>
  <c r="I152" i="57"/>
  <c r="K104" i="50"/>
  <c r="K191" i="50"/>
  <c r="I82" i="12"/>
  <c r="K125" i="50"/>
  <c r="K212" i="50"/>
  <c r="M128" i="50"/>
  <c r="M215" i="50"/>
  <c r="L84" i="50"/>
  <c r="Y190" i="12"/>
  <c r="M4" i="50"/>
  <c r="K55" i="50"/>
  <c r="K54" i="50"/>
  <c r="K118" i="50"/>
  <c r="K205" i="50"/>
  <c r="M76" i="50"/>
  <c r="I86" i="12"/>
  <c r="M21" i="50"/>
  <c r="I61" i="12"/>
  <c r="K114" i="50"/>
  <c r="K201" i="50"/>
  <c r="K138" i="50"/>
  <c r="K225" i="50"/>
  <c r="M167" i="50"/>
  <c r="M254" i="50"/>
  <c r="L85" i="50"/>
  <c r="L54" i="50"/>
  <c r="L55" i="50"/>
  <c r="K178" i="50"/>
  <c r="I84" i="12"/>
  <c r="M99" i="50"/>
  <c r="M186" i="50"/>
  <c r="K120" i="50"/>
  <c r="K207" i="50"/>
  <c r="I134" i="12"/>
  <c r="K58" i="50"/>
  <c r="K53" i="50"/>
  <c r="L56" i="50"/>
  <c r="L57" i="50"/>
  <c r="K84" i="50"/>
  <c r="K116" i="50"/>
  <c r="K203" i="50"/>
  <c r="M121" i="50"/>
  <c r="M208" i="50"/>
  <c r="L96" i="50"/>
  <c r="L183" i="50"/>
  <c r="L99" i="50"/>
  <c r="L186" i="50"/>
  <c r="K148" i="50"/>
  <c r="K235" i="50"/>
  <c r="N31" i="49"/>
  <c r="N118" i="49"/>
  <c r="N205" i="49"/>
  <c r="X131" i="12"/>
  <c r="AE131" i="12"/>
  <c r="O131" i="57"/>
  <c r="H117" i="12"/>
  <c r="L124" i="49"/>
  <c r="L211" i="49"/>
  <c r="X140" i="12"/>
  <c r="X127" i="12"/>
  <c r="AN127" i="12"/>
  <c r="I127" i="58"/>
  <c r="X126" i="12"/>
  <c r="H126" i="57"/>
  <c r="M37" i="49"/>
  <c r="M124" i="49"/>
  <c r="M211" i="49"/>
  <c r="M78" i="48"/>
  <c r="G183" i="12"/>
  <c r="L110" i="49"/>
  <c r="L197" i="49"/>
  <c r="N11" i="48"/>
  <c r="N98" i="48"/>
  <c r="N185" i="48"/>
  <c r="M47" i="49"/>
  <c r="M134" i="49"/>
  <c r="M221" i="49"/>
  <c r="M102" i="49"/>
  <c r="M189" i="49"/>
  <c r="N37" i="49"/>
  <c r="N124" i="49"/>
  <c r="N211" i="49"/>
  <c r="K119" i="49"/>
  <c r="K206" i="49"/>
  <c r="M117" i="49"/>
  <c r="M204" i="49"/>
  <c r="X144" i="12"/>
  <c r="K134" i="49"/>
  <c r="K221" i="49"/>
  <c r="K156" i="49"/>
  <c r="K243" i="49"/>
  <c r="AN146" i="12"/>
  <c r="I146" i="58"/>
  <c r="X115" i="12"/>
  <c r="H115" i="57"/>
  <c r="K128" i="49"/>
  <c r="K215" i="49"/>
  <c r="L154" i="49"/>
  <c r="L241" i="49"/>
  <c r="L152" i="49"/>
  <c r="L239" i="49"/>
  <c r="N62" i="49"/>
  <c r="N149" i="49"/>
  <c r="N236" i="49"/>
  <c r="K113" i="49"/>
  <c r="K200" i="49"/>
  <c r="L56" i="49"/>
  <c r="L143" i="49"/>
  <c r="L230" i="49"/>
  <c r="M121" i="49"/>
  <c r="M208" i="49"/>
  <c r="K127" i="49"/>
  <c r="K214" i="49"/>
  <c r="H115" i="12"/>
  <c r="L112" i="49"/>
  <c r="L199" i="49"/>
  <c r="X128" i="12"/>
  <c r="K56" i="49"/>
  <c r="K143" i="49"/>
  <c r="K230" i="49"/>
  <c r="X119" i="12"/>
  <c r="AN117" i="12"/>
  <c r="I117" i="58"/>
  <c r="X146" i="12"/>
  <c r="H146" i="57"/>
  <c r="K125" i="49"/>
  <c r="K212" i="49"/>
  <c r="K71" i="48"/>
  <c r="M71" i="48"/>
  <c r="M158" i="48"/>
  <c r="M245" i="48"/>
  <c r="K148" i="48"/>
  <c r="K235" i="48"/>
  <c r="M153" i="48"/>
  <c r="M240" i="48"/>
  <c r="N3" i="48"/>
  <c r="N90" i="48"/>
  <c r="N177" i="48"/>
  <c r="K150" i="48"/>
  <c r="K237" i="48"/>
  <c r="K90" i="48"/>
  <c r="M65" i="48"/>
  <c r="G158" i="12"/>
  <c r="N40" i="49"/>
  <c r="N127" i="49"/>
  <c r="N214" i="49"/>
  <c r="H116" i="12"/>
  <c r="X139" i="12"/>
  <c r="H139" i="57"/>
  <c r="M60" i="49"/>
  <c r="M147" i="49"/>
  <c r="M234" i="49"/>
  <c r="K102" i="49"/>
  <c r="K189" i="49"/>
  <c r="L129" i="49"/>
  <c r="L216" i="49"/>
  <c r="H16" i="12"/>
  <c r="L138" i="49"/>
  <c r="L225" i="49"/>
  <c r="L127" i="49"/>
  <c r="L214" i="49"/>
  <c r="K115" i="49"/>
  <c r="K202" i="49"/>
  <c r="L106" i="49"/>
  <c r="L193" i="49"/>
  <c r="M9" i="49"/>
  <c r="M96" i="49"/>
  <c r="M183" i="49"/>
  <c r="H141" i="57"/>
  <c r="M128" i="49"/>
  <c r="M215" i="49"/>
  <c r="L121" i="49"/>
  <c r="L208" i="49"/>
  <c r="L122" i="49"/>
  <c r="L209" i="49"/>
  <c r="N46" i="49"/>
  <c r="N133" i="49"/>
  <c r="N220" i="49"/>
  <c r="L91" i="49"/>
  <c r="H154" i="12"/>
  <c r="L126" i="49"/>
  <c r="L213" i="49"/>
  <c r="L137" i="49"/>
  <c r="L224" i="49"/>
  <c r="K123" i="49"/>
  <c r="K210" i="49"/>
  <c r="N21" i="49"/>
  <c r="N108" i="49"/>
  <c r="N195" i="49"/>
  <c r="H8" i="12"/>
  <c r="O8" i="12"/>
  <c r="P112" i="12"/>
  <c r="AV8" i="12"/>
  <c r="Q8" i="58"/>
  <c r="N20" i="49"/>
  <c r="N107" i="49"/>
  <c r="N194" i="49"/>
  <c r="H84" i="12"/>
  <c r="K107" i="49"/>
  <c r="K194" i="49"/>
  <c r="M169" i="49"/>
  <c r="M256" i="49"/>
  <c r="M39" i="49"/>
  <c r="M126" i="49"/>
  <c r="M213" i="49"/>
  <c r="K109" i="49"/>
  <c r="K196" i="49"/>
  <c r="K108" i="49"/>
  <c r="K195" i="49"/>
  <c r="K95" i="49"/>
  <c r="K182" i="49"/>
  <c r="H82" i="12"/>
  <c r="K58" i="49"/>
  <c r="K145" i="49"/>
  <c r="M20" i="49"/>
  <c r="H119" i="12"/>
  <c r="H87" i="12"/>
  <c r="K126" i="49"/>
  <c r="K213" i="49"/>
  <c r="M168" i="49"/>
  <c r="M255" i="49"/>
  <c r="H24" i="12"/>
  <c r="M76" i="49"/>
  <c r="M163" i="49"/>
  <c r="M250" i="49"/>
  <c r="N39" i="49"/>
  <c r="N126" i="49"/>
  <c r="N213" i="49"/>
  <c r="H111" i="12"/>
  <c r="N24" i="49"/>
  <c r="N111" i="49"/>
  <c r="N198" i="49"/>
  <c r="AN147" i="12"/>
  <c r="I147" i="58"/>
  <c r="H53" i="12"/>
  <c r="O53" i="12"/>
  <c r="P157" i="12"/>
  <c r="AV53" i="12"/>
  <c r="X153" i="12"/>
  <c r="AN131" i="12"/>
  <c r="I131" i="58"/>
  <c r="L117" i="49"/>
  <c r="L204" i="49"/>
  <c r="K53" i="49"/>
  <c r="H71" i="12"/>
  <c r="H40" i="12"/>
  <c r="M25" i="49"/>
  <c r="H124" i="12"/>
  <c r="N60" i="49"/>
  <c r="N147" i="49"/>
  <c r="N234" i="49"/>
  <c r="H158" i="12"/>
  <c r="K73" i="49"/>
  <c r="H59" i="12"/>
  <c r="L99" i="49"/>
  <c r="L186" i="49"/>
  <c r="L123" i="49"/>
  <c r="L210" i="49"/>
  <c r="L125" i="49"/>
  <c r="L212" i="49"/>
  <c r="L156" i="49"/>
  <c r="L243" i="49"/>
  <c r="K71" i="49"/>
  <c r="H78" i="12"/>
  <c r="K138" i="49"/>
  <c r="K225" i="49"/>
  <c r="L102" i="49"/>
  <c r="L189" i="49"/>
  <c r="K153" i="49"/>
  <c r="K240" i="49"/>
  <c r="H19" i="12"/>
  <c r="M122" i="49"/>
  <c r="M209" i="49"/>
  <c r="L136" i="49"/>
  <c r="L223" i="49"/>
  <c r="L72" i="49"/>
  <c r="X178" i="12"/>
  <c r="H178" i="57"/>
  <c r="K110" i="49"/>
  <c r="K197" i="49"/>
  <c r="K111" i="49"/>
  <c r="K198" i="49"/>
  <c r="N25" i="49"/>
  <c r="N112" i="49"/>
  <c r="N199" i="49"/>
  <c r="K72" i="49"/>
  <c r="K159" i="49"/>
  <c r="K246" i="49"/>
  <c r="L97" i="49"/>
  <c r="L184" i="49"/>
  <c r="L131" i="49"/>
  <c r="L218" i="49"/>
  <c r="L120" i="49"/>
  <c r="L207" i="49"/>
  <c r="L55" i="49"/>
  <c r="K55" i="49"/>
  <c r="N55" i="49"/>
  <c r="N142" i="49"/>
  <c r="N229" i="49"/>
  <c r="K70" i="49"/>
  <c r="H77" i="12"/>
  <c r="L135" i="49"/>
  <c r="L222" i="49"/>
  <c r="L73" i="49"/>
  <c r="L247" i="49"/>
  <c r="H50" i="12"/>
  <c r="K57" i="49"/>
  <c r="M57" i="49"/>
  <c r="H173" i="12"/>
  <c r="M125" i="49"/>
  <c r="M212" i="49"/>
  <c r="K135" i="49"/>
  <c r="K222" i="49"/>
  <c r="M130" i="49"/>
  <c r="M217" i="49"/>
  <c r="H127" i="12"/>
  <c r="K122" i="49"/>
  <c r="K209" i="49"/>
  <c r="N9" i="49"/>
  <c r="N96" i="49"/>
  <c r="N183" i="49"/>
  <c r="K148" i="49"/>
  <c r="K235" i="49"/>
  <c r="L57" i="49"/>
  <c r="L144" i="49"/>
  <c r="L231" i="49"/>
  <c r="M123" i="49"/>
  <c r="M210" i="49"/>
  <c r="X156" i="12"/>
  <c r="AN137" i="12"/>
  <c r="I137" i="58"/>
  <c r="L53" i="49"/>
  <c r="X170" i="12"/>
  <c r="AN94" i="12"/>
  <c r="I94" i="58"/>
  <c r="L100" i="49"/>
  <c r="L187" i="49"/>
  <c r="L162" i="49"/>
  <c r="L249" i="49"/>
  <c r="L169" i="49"/>
  <c r="L256" i="49"/>
  <c r="L84" i="49"/>
  <c r="L171" i="49"/>
  <c r="L258" i="49"/>
  <c r="L83" i="49"/>
  <c r="L170" i="49"/>
  <c r="L257" i="49"/>
  <c r="X185" i="12"/>
  <c r="H185" i="57"/>
  <c r="L164" i="49"/>
  <c r="L251" i="49"/>
  <c r="H160" i="12"/>
  <c r="L101" i="49"/>
  <c r="L188" i="49"/>
  <c r="K104" i="49"/>
  <c r="K191" i="49"/>
  <c r="H123" i="57"/>
  <c r="L109" i="49"/>
  <c r="L196" i="49"/>
  <c r="M165" i="49"/>
  <c r="M252" i="49"/>
  <c r="H81" i="12"/>
  <c r="N77" i="49"/>
  <c r="N164" i="49"/>
  <c r="N251" i="49"/>
  <c r="H32" i="12"/>
  <c r="K54" i="49"/>
  <c r="K141" i="49"/>
  <c r="K228" i="49"/>
  <c r="K97" i="49"/>
  <c r="K184" i="49"/>
  <c r="K129" i="49"/>
  <c r="K216" i="49"/>
  <c r="N75" i="49"/>
  <c r="N162" i="49"/>
  <c r="N249" i="49"/>
  <c r="K86" i="49"/>
  <c r="K260" i="49"/>
  <c r="K162" i="49"/>
  <c r="K249" i="49"/>
  <c r="K164" i="49"/>
  <c r="K251" i="49"/>
  <c r="K118" i="49"/>
  <c r="K205" i="49"/>
  <c r="L58" i="49"/>
  <c r="X152" i="12"/>
  <c r="H152" i="57"/>
  <c r="K169" i="49"/>
  <c r="K256" i="49"/>
  <c r="N4" i="49"/>
  <c r="N91" i="49"/>
  <c r="N178" i="49"/>
  <c r="N19" i="49"/>
  <c r="N106" i="49"/>
  <c r="N193" i="49"/>
  <c r="L86" i="49"/>
  <c r="X188" i="12"/>
  <c r="H188" i="57"/>
  <c r="H86" i="12"/>
  <c r="K84" i="49"/>
  <c r="H91" i="12"/>
  <c r="M77" i="49"/>
  <c r="H182" i="12"/>
  <c r="M139" i="49"/>
  <c r="M226" i="49"/>
  <c r="K112" i="49"/>
  <c r="K199" i="49"/>
  <c r="H11" i="12"/>
  <c r="M55" i="49"/>
  <c r="M142" i="49"/>
  <c r="M229" i="49"/>
  <c r="K131" i="49"/>
  <c r="K218" i="49"/>
  <c r="K83" i="49"/>
  <c r="H90" i="12"/>
  <c r="K130" i="49"/>
  <c r="K217" i="49"/>
  <c r="K106" i="49"/>
  <c r="K193" i="49"/>
  <c r="H108" i="57"/>
  <c r="M113" i="49"/>
  <c r="M200" i="49"/>
  <c r="H144" i="12"/>
  <c r="M97" i="49"/>
  <c r="M184" i="49"/>
  <c r="H58" i="12"/>
  <c r="H124" i="57"/>
  <c r="M76" i="48"/>
  <c r="M163" i="48"/>
  <c r="M250" i="48"/>
  <c r="M24" i="48"/>
  <c r="M111" i="48"/>
  <c r="M198" i="48"/>
  <c r="L57" i="48"/>
  <c r="W174" i="12"/>
  <c r="AM123" i="12"/>
  <c r="H123" i="58"/>
  <c r="L137" i="48"/>
  <c r="L224" i="48"/>
  <c r="L53" i="48"/>
  <c r="L140" i="48"/>
  <c r="L227" i="48"/>
  <c r="K149" i="48"/>
  <c r="K236" i="48"/>
  <c r="AM119" i="12"/>
  <c r="H119" i="58"/>
  <c r="M138" i="48"/>
  <c r="M225" i="48"/>
  <c r="G143" i="57"/>
  <c r="L120" i="48"/>
  <c r="L207" i="48"/>
  <c r="K122" i="48"/>
  <c r="K209" i="48"/>
  <c r="K70" i="48"/>
  <c r="G77" i="12"/>
  <c r="M60" i="48"/>
  <c r="G153" i="12"/>
  <c r="G142" i="12"/>
  <c r="K147" i="48"/>
  <c r="K234" i="48"/>
  <c r="L131" i="48"/>
  <c r="L218" i="48"/>
  <c r="K117" i="48"/>
  <c r="K204" i="48"/>
  <c r="L135" i="48"/>
  <c r="L222" i="48"/>
  <c r="L133" i="48"/>
  <c r="L220" i="48"/>
  <c r="K73" i="48"/>
  <c r="G59" i="12"/>
  <c r="L118" i="48"/>
  <c r="L205" i="48"/>
  <c r="L126" i="48"/>
  <c r="L213" i="48"/>
  <c r="M62" i="48"/>
  <c r="G155" i="12"/>
  <c r="N46" i="48"/>
  <c r="N133" i="48"/>
  <c r="N220" i="48"/>
  <c r="M29" i="48"/>
  <c r="G128" i="12"/>
  <c r="K84" i="48"/>
  <c r="G91" i="12"/>
  <c r="G82" i="12"/>
  <c r="L168" i="48"/>
  <c r="L255" i="48"/>
  <c r="L166" i="48"/>
  <c r="L253" i="48"/>
  <c r="K152" i="48"/>
  <c r="K239" i="48"/>
  <c r="M114" i="48"/>
  <c r="M201" i="48"/>
  <c r="AM155" i="12"/>
  <c r="H155" i="58"/>
  <c r="N76" i="48"/>
  <c r="N163" i="48"/>
  <c r="N250" i="48"/>
  <c r="G88" i="12"/>
  <c r="L163" i="48"/>
  <c r="L250" i="48"/>
  <c r="M99" i="48"/>
  <c r="M186" i="48"/>
  <c r="M21" i="48"/>
  <c r="M117" i="48"/>
  <c r="M204" i="48"/>
  <c r="K5" i="48"/>
  <c r="K92" i="48"/>
  <c r="K55" i="48"/>
  <c r="G73" i="12"/>
  <c r="M31" i="48"/>
  <c r="G130" i="12"/>
  <c r="G154" i="57"/>
  <c r="L155" i="48"/>
  <c r="L242" i="48"/>
  <c r="L55" i="48"/>
  <c r="W172" i="12"/>
  <c r="AM108" i="12"/>
  <c r="H108" i="58"/>
  <c r="K131" i="48"/>
  <c r="K218" i="48"/>
  <c r="K118" i="48"/>
  <c r="K205" i="48"/>
  <c r="N39" i="48"/>
  <c r="N126" i="48"/>
  <c r="N213" i="48"/>
  <c r="L138" i="48"/>
  <c r="L225" i="48"/>
  <c r="M39" i="48"/>
  <c r="M126" i="48"/>
  <c r="M213" i="48"/>
  <c r="N41" i="48"/>
  <c r="N128" i="48"/>
  <c r="N215" i="48"/>
  <c r="K123" i="48"/>
  <c r="K210" i="48"/>
  <c r="M121" i="48"/>
  <c r="M208" i="48"/>
  <c r="M131" i="48"/>
  <c r="M218" i="48"/>
  <c r="G39" i="12"/>
  <c r="L150" i="48"/>
  <c r="L237" i="48"/>
  <c r="K137" i="48"/>
  <c r="K224" i="48"/>
  <c r="N31" i="48"/>
  <c r="N118" i="48"/>
  <c r="N205" i="48"/>
  <c r="G26" i="12"/>
  <c r="O26" i="12"/>
  <c r="P26" i="12"/>
  <c r="N24" i="48"/>
  <c r="N111" i="48"/>
  <c r="N198" i="48"/>
  <c r="L98" i="48"/>
  <c r="L185" i="48"/>
  <c r="AM109" i="12"/>
  <c r="H109" i="58"/>
  <c r="K120" i="48"/>
  <c r="K207" i="48"/>
  <c r="M139" i="48"/>
  <c r="M226" i="48"/>
  <c r="L152" i="48"/>
  <c r="L239" i="48"/>
  <c r="G114" i="12"/>
  <c r="L102" i="48"/>
  <c r="L189" i="48"/>
  <c r="K153" i="48"/>
  <c r="K240" i="48"/>
  <c r="L112" i="48"/>
  <c r="L199" i="48"/>
  <c r="L122" i="48"/>
  <c r="L209" i="48"/>
  <c r="L116" i="48"/>
  <c r="L203" i="48"/>
  <c r="L83" i="48"/>
  <c r="W189" i="12"/>
  <c r="G189" i="57"/>
  <c r="W182" i="12"/>
  <c r="AM162" i="12"/>
  <c r="H162" i="58"/>
  <c r="L162" i="48"/>
  <c r="L249" i="48"/>
  <c r="L84" i="48"/>
  <c r="W190" i="12"/>
  <c r="G190" i="57"/>
  <c r="L114" i="48"/>
  <c r="L201" i="48"/>
  <c r="K119" i="48"/>
  <c r="K206" i="48"/>
  <c r="M41" i="48"/>
  <c r="G186" i="12"/>
  <c r="K168" i="48"/>
  <c r="K255" i="48"/>
  <c r="K58" i="48"/>
  <c r="M58" i="48"/>
  <c r="M232" i="48"/>
  <c r="M98" i="48"/>
  <c r="M185" i="48"/>
  <c r="K83" i="48"/>
  <c r="K170" i="48"/>
  <c r="K257" i="48"/>
  <c r="M167" i="48"/>
  <c r="M254" i="48"/>
  <c r="K107" i="48"/>
  <c r="K194" i="48"/>
  <c r="M20" i="48"/>
  <c r="G119" i="12"/>
  <c r="K111" i="48"/>
  <c r="K198" i="48"/>
  <c r="K166" i="48"/>
  <c r="K253" i="48"/>
  <c r="M169" i="48"/>
  <c r="M256" i="48"/>
  <c r="L100" i="48"/>
  <c r="L187" i="48"/>
  <c r="G112" i="57"/>
  <c r="K115" i="48"/>
  <c r="K202" i="48"/>
  <c r="M96" i="48"/>
  <c r="M183" i="48"/>
  <c r="L73" i="48"/>
  <c r="L247" i="48"/>
  <c r="K156" i="48"/>
  <c r="K243" i="48"/>
  <c r="K129" i="48"/>
  <c r="K216" i="48"/>
  <c r="M101" i="48"/>
  <c r="M188" i="48"/>
  <c r="G139" i="57"/>
  <c r="N20" i="48"/>
  <c r="N107" i="48"/>
  <c r="N194" i="48"/>
  <c r="K56" i="48"/>
  <c r="M56" i="48"/>
  <c r="M143" i="48"/>
  <c r="M230" i="48"/>
  <c r="K54" i="48"/>
  <c r="K141" i="48"/>
  <c r="K228" i="48"/>
  <c r="K132" i="48"/>
  <c r="K219" i="48"/>
  <c r="L95" i="48"/>
  <c r="L182" i="48"/>
  <c r="K105" i="48"/>
  <c r="K192" i="48"/>
  <c r="N60" i="48"/>
  <c r="N147" i="48"/>
  <c r="N234" i="48"/>
  <c r="L121" i="48"/>
  <c r="L208" i="48"/>
  <c r="L125" i="48"/>
  <c r="L212" i="48"/>
  <c r="K136" i="48"/>
  <c r="K223" i="48"/>
  <c r="L147" i="48"/>
  <c r="L234" i="48"/>
  <c r="L151" i="48"/>
  <c r="L238" i="48"/>
  <c r="G137" i="57"/>
  <c r="L71" i="48"/>
  <c r="L158" i="48"/>
  <c r="L245" i="48"/>
  <c r="L72" i="48"/>
  <c r="W178" i="12"/>
  <c r="L70" i="48"/>
  <c r="W176" i="12"/>
  <c r="L58" i="48"/>
  <c r="L232" i="48"/>
  <c r="K113" i="48"/>
  <c r="K200" i="48"/>
  <c r="L54" i="48"/>
  <c r="W171" i="12"/>
  <c r="G171" i="57"/>
  <c r="K57" i="48"/>
  <c r="G75" i="12"/>
  <c r="G13" i="12"/>
  <c r="M154" i="48"/>
  <c r="M241" i="48"/>
  <c r="K109" i="48"/>
  <c r="K196" i="48"/>
  <c r="K72" i="48"/>
  <c r="L103" i="48"/>
  <c r="L190" i="48"/>
  <c r="L127" i="48"/>
  <c r="L214" i="48"/>
  <c r="L130" i="48"/>
  <c r="L217" i="48"/>
  <c r="K139" i="48"/>
  <c r="K226" i="48"/>
  <c r="G38" i="12"/>
  <c r="M122" i="48"/>
  <c r="M209" i="48"/>
  <c r="N62" i="48"/>
  <c r="N149" i="48"/>
  <c r="N236" i="48"/>
  <c r="L154" i="48"/>
  <c r="L241" i="48"/>
  <c r="L56" i="48"/>
  <c r="W173" i="12"/>
  <c r="G173" i="57"/>
  <c r="K53" i="48"/>
  <c r="G71" i="12"/>
  <c r="M125" i="48"/>
  <c r="M212" i="48"/>
  <c r="K134" i="48"/>
  <c r="K221" i="48"/>
  <c r="L119" i="48"/>
  <c r="L206" i="48"/>
  <c r="L129" i="48"/>
  <c r="L216" i="48"/>
  <c r="N47" i="48"/>
  <c r="N134" i="48"/>
  <c r="N221" i="48"/>
  <c r="N49" i="48"/>
  <c r="N136" i="48"/>
  <c r="N223" i="48"/>
  <c r="G83" i="12"/>
  <c r="K86" i="48"/>
  <c r="K260" i="48"/>
  <c r="L86" i="48"/>
  <c r="W188" i="12"/>
  <c r="G188" i="57"/>
  <c r="N75" i="48"/>
  <c r="N162" i="48"/>
  <c r="N249" i="48"/>
  <c r="L167" i="48"/>
  <c r="L254" i="48"/>
  <c r="N77" i="48"/>
  <c r="N164" i="48"/>
  <c r="N251" i="48"/>
  <c r="M77" i="48"/>
  <c r="G182" i="12"/>
  <c r="K162" i="48"/>
  <c r="K249" i="48"/>
  <c r="K105" i="47"/>
  <c r="K192" i="47"/>
  <c r="N48" i="47"/>
  <c r="N135" i="47"/>
  <c r="N222" i="47"/>
  <c r="K95" i="47"/>
  <c r="K182" i="47"/>
  <c r="K135" i="47"/>
  <c r="K222" i="47"/>
  <c r="M32" i="47"/>
  <c r="M119" i="47"/>
  <c r="M206" i="47"/>
  <c r="K122" i="47"/>
  <c r="K209" i="47"/>
  <c r="M167" i="47"/>
  <c r="M254" i="47"/>
  <c r="K121" i="47"/>
  <c r="K208" i="47"/>
  <c r="N50" i="47"/>
  <c r="N137" i="47"/>
  <c r="N224" i="47"/>
  <c r="N23" i="47"/>
  <c r="N110" i="47"/>
  <c r="N197" i="47"/>
  <c r="M50" i="47"/>
  <c r="M137" i="47"/>
  <c r="M224" i="47"/>
  <c r="M94" i="48"/>
  <c r="K128" i="48"/>
  <c r="K215" i="48"/>
  <c r="M105" i="48"/>
  <c r="M192" i="48"/>
  <c r="M47" i="48"/>
  <c r="K91" i="48"/>
  <c r="N4" i="48"/>
  <c r="N91" i="48"/>
  <c r="N178" i="48"/>
  <c r="K96" i="48"/>
  <c r="K183" i="48"/>
  <c r="G156" i="12"/>
  <c r="L169" i="48"/>
  <c r="L256" i="48"/>
  <c r="G127" i="12"/>
  <c r="K112" i="47"/>
  <c r="K199" i="47"/>
  <c r="F183" i="12"/>
  <c r="N76" i="47"/>
  <c r="N163" i="47"/>
  <c r="N250" i="47"/>
  <c r="M76" i="47"/>
  <c r="M163" i="47"/>
  <c r="M250" i="47"/>
  <c r="L166" i="47"/>
  <c r="L253" i="47"/>
  <c r="F82" i="12"/>
  <c r="L168" i="47"/>
  <c r="L255" i="47"/>
  <c r="M15" i="45"/>
  <c r="E114" i="12"/>
  <c r="M97" i="47"/>
  <c r="M184" i="47"/>
  <c r="N39" i="47"/>
  <c r="N126" i="47"/>
  <c r="N213" i="47"/>
  <c r="M39" i="47"/>
  <c r="F138" i="12"/>
  <c r="K115" i="47"/>
  <c r="K202" i="47"/>
  <c r="F186" i="12"/>
  <c r="F17" i="12"/>
  <c r="O17" i="12"/>
  <c r="K103" i="47"/>
  <c r="K190" i="47"/>
  <c r="M138" i="47"/>
  <c r="M225" i="47"/>
  <c r="F45" i="12"/>
  <c r="L71" i="47"/>
  <c r="V177" i="12"/>
  <c r="F177" i="57"/>
  <c r="V156" i="12"/>
  <c r="F156" i="57"/>
  <c r="L109" i="47"/>
  <c r="L196" i="47"/>
  <c r="K118" i="47"/>
  <c r="K205" i="47"/>
  <c r="F113" i="12"/>
  <c r="M129" i="47"/>
  <c r="M216" i="47"/>
  <c r="F151" i="12"/>
  <c r="L57" i="47"/>
  <c r="L144" i="47"/>
  <c r="L231" i="47"/>
  <c r="L101" i="47"/>
  <c r="L188" i="47"/>
  <c r="K110" i="47"/>
  <c r="K197" i="47"/>
  <c r="N62" i="47"/>
  <c r="N149" i="47"/>
  <c r="N236" i="47"/>
  <c r="L133" i="47"/>
  <c r="L220" i="47"/>
  <c r="K138" i="47"/>
  <c r="K225" i="47"/>
  <c r="M25" i="47"/>
  <c r="F124" i="12"/>
  <c r="F142" i="57"/>
  <c r="L123" i="47"/>
  <c r="L210" i="47"/>
  <c r="K111" i="47"/>
  <c r="K198" i="47"/>
  <c r="K58" i="47"/>
  <c r="M58" i="47"/>
  <c r="M145" i="47"/>
  <c r="K155" i="47"/>
  <c r="K242" i="47"/>
  <c r="L136" i="47"/>
  <c r="L223" i="47"/>
  <c r="M62" i="47"/>
  <c r="M149" i="47"/>
  <c r="M236" i="47"/>
  <c r="K102" i="47"/>
  <c r="K189" i="47"/>
  <c r="K154" i="47"/>
  <c r="K241" i="47"/>
  <c r="F132" i="12"/>
  <c r="L124" i="47"/>
  <c r="L211" i="47"/>
  <c r="F4" i="12"/>
  <c r="O4" i="12"/>
  <c r="P108" i="12"/>
  <c r="AV4" i="12"/>
  <c r="Q4" i="58"/>
  <c r="L53" i="47"/>
  <c r="V170" i="12"/>
  <c r="AL94" i="12"/>
  <c r="G94" i="58"/>
  <c r="L137" i="47"/>
  <c r="L224" i="47"/>
  <c r="N28" i="47"/>
  <c r="N115" i="47"/>
  <c r="N202" i="47"/>
  <c r="M28" i="47"/>
  <c r="F127" i="12"/>
  <c r="M94" i="47"/>
  <c r="M96" i="47"/>
  <c r="M183" i="47"/>
  <c r="L112" i="47"/>
  <c r="L199" i="47"/>
  <c r="M111" i="47"/>
  <c r="M198" i="47"/>
  <c r="L118" i="47"/>
  <c r="L205" i="47"/>
  <c r="N46" i="45"/>
  <c r="N133" i="45"/>
  <c r="N220" i="45"/>
  <c r="M40" i="45"/>
  <c r="E139" i="12"/>
  <c r="N68" i="47"/>
  <c r="N155" i="47"/>
  <c r="N242" i="47"/>
  <c r="M153" i="47"/>
  <c r="M240" i="47"/>
  <c r="L73" i="47"/>
  <c r="L247" i="47"/>
  <c r="M150" i="47"/>
  <c r="M237" i="47"/>
  <c r="K72" i="47"/>
  <c r="M72" i="47"/>
  <c r="M159" i="47"/>
  <c r="M246" i="47"/>
  <c r="K153" i="47"/>
  <c r="K240" i="47"/>
  <c r="K71" i="47"/>
  <c r="K158" i="47"/>
  <c r="K245" i="47"/>
  <c r="F52" i="12"/>
  <c r="K150" i="47"/>
  <c r="K237" i="47"/>
  <c r="K73" i="47"/>
  <c r="K247" i="47"/>
  <c r="K152" i="47"/>
  <c r="K239" i="47"/>
  <c r="K70" i="47"/>
  <c r="N3" i="47"/>
  <c r="N90" i="47"/>
  <c r="N177" i="47"/>
  <c r="L177" i="47"/>
  <c r="M155" i="47"/>
  <c r="M242" i="47"/>
  <c r="L90" i="47"/>
  <c r="N40" i="44"/>
  <c r="N127" i="44"/>
  <c r="N214" i="44"/>
  <c r="N67" i="44"/>
  <c r="N154" i="44"/>
  <c r="N241" i="44"/>
  <c r="N67" i="45"/>
  <c r="N154" i="45"/>
  <c r="N241" i="45"/>
  <c r="M65" i="45"/>
  <c r="M148" i="45"/>
  <c r="M235" i="45"/>
  <c r="E181" i="57"/>
  <c r="F122" i="57"/>
  <c r="M125" i="47"/>
  <c r="M212" i="47"/>
  <c r="N77" i="47"/>
  <c r="N164" i="47"/>
  <c r="N251" i="47"/>
  <c r="L86" i="47"/>
  <c r="L173" i="47"/>
  <c r="L83" i="47"/>
  <c r="V189" i="12"/>
  <c r="F189" i="57"/>
  <c r="L84" i="47"/>
  <c r="V190" i="12"/>
  <c r="AL161" i="12"/>
  <c r="G161" i="58"/>
  <c r="L164" i="47"/>
  <c r="L251" i="47"/>
  <c r="L162" i="47"/>
  <c r="L249" i="47"/>
  <c r="E123" i="57"/>
  <c r="L151" i="45"/>
  <c r="L238" i="45"/>
  <c r="N31" i="45"/>
  <c r="N118" i="45"/>
  <c r="N205" i="45"/>
  <c r="L72" i="45"/>
  <c r="U178" i="12"/>
  <c r="E178" i="57"/>
  <c r="K86" i="47"/>
  <c r="K260" i="47"/>
  <c r="K133" i="47"/>
  <c r="K220" i="47"/>
  <c r="F87" i="12"/>
  <c r="K56" i="47"/>
  <c r="M56" i="47"/>
  <c r="F172" i="12"/>
  <c r="K106" i="47"/>
  <c r="K193" i="47"/>
  <c r="F35" i="12"/>
  <c r="L58" i="47"/>
  <c r="L232" i="47"/>
  <c r="K97" i="47"/>
  <c r="K184" i="47"/>
  <c r="K120" i="47"/>
  <c r="K207" i="47"/>
  <c r="M136" i="47"/>
  <c r="M223" i="47"/>
  <c r="N4" i="47"/>
  <c r="N91" i="47"/>
  <c r="N178" i="47"/>
  <c r="F41" i="12"/>
  <c r="M123" i="47"/>
  <c r="M210" i="47"/>
  <c r="K54" i="47"/>
  <c r="M54" i="47"/>
  <c r="F170" i="12"/>
  <c r="K83" i="47"/>
  <c r="K126" i="47"/>
  <c r="K213" i="47"/>
  <c r="K113" i="47"/>
  <c r="K200" i="47"/>
  <c r="L178" i="47"/>
  <c r="K117" i="47"/>
  <c r="K204" i="47"/>
  <c r="K99" i="47"/>
  <c r="K186" i="47"/>
  <c r="M169" i="47"/>
  <c r="M256" i="47"/>
  <c r="K53" i="47"/>
  <c r="F71" i="12"/>
  <c r="F85" i="12"/>
  <c r="K55" i="47"/>
  <c r="K142" i="47"/>
  <c r="K229" i="47"/>
  <c r="F114" i="12"/>
  <c r="K57" i="47"/>
  <c r="AL145" i="12"/>
  <c r="G145" i="58"/>
  <c r="N69" i="47"/>
  <c r="N156" i="47"/>
  <c r="N243" i="47"/>
  <c r="M107" i="47"/>
  <c r="M194" i="47"/>
  <c r="F144" i="12"/>
  <c r="F130" i="12"/>
  <c r="N46" i="47"/>
  <c r="N133" i="47"/>
  <c r="N220" i="47"/>
  <c r="M67" i="45"/>
  <c r="E160" i="12"/>
  <c r="N26" i="45"/>
  <c r="N113" i="45"/>
  <c r="N200" i="45"/>
  <c r="M26" i="45"/>
  <c r="E125" i="12"/>
  <c r="K135" i="45"/>
  <c r="K222" i="45"/>
  <c r="K95" i="45"/>
  <c r="K182" i="45"/>
  <c r="M122" i="45"/>
  <c r="M209" i="45"/>
  <c r="N32" i="45"/>
  <c r="N119" i="45"/>
  <c r="N206" i="45"/>
  <c r="E136" i="12"/>
  <c r="L91" i="45"/>
  <c r="E157" i="57"/>
  <c r="L70" i="45"/>
  <c r="U138" i="12"/>
  <c r="E138" i="57"/>
  <c r="AK125" i="12"/>
  <c r="F125" i="58"/>
  <c r="K72" i="45"/>
  <c r="M72" i="45"/>
  <c r="E177" i="12"/>
  <c r="L95" i="45"/>
  <c r="L182" i="45"/>
  <c r="U132" i="12"/>
  <c r="E132" i="57"/>
  <c r="AK131" i="12"/>
  <c r="F131" i="58"/>
  <c r="L149" i="45"/>
  <c r="L236" i="45"/>
  <c r="K123" i="45"/>
  <c r="K210" i="45"/>
  <c r="L106" i="45"/>
  <c r="L193" i="45"/>
  <c r="L71" i="45"/>
  <c r="L118" i="45"/>
  <c r="L205" i="45"/>
  <c r="K153" i="45"/>
  <c r="K240" i="45"/>
  <c r="M155" i="45"/>
  <c r="M242" i="45"/>
  <c r="M4" i="45"/>
  <c r="M178" i="45"/>
  <c r="K134" i="45"/>
  <c r="K221" i="45"/>
  <c r="M76" i="45"/>
  <c r="M163" i="45"/>
  <c r="M250" i="45"/>
  <c r="N25" i="45"/>
  <c r="N112" i="45"/>
  <c r="N199" i="45"/>
  <c r="K139" i="45"/>
  <c r="K226" i="45"/>
  <c r="K100" i="45"/>
  <c r="K187" i="45"/>
  <c r="N50" i="45"/>
  <c r="N137" i="45"/>
  <c r="N224" i="45"/>
  <c r="K112" i="45"/>
  <c r="K199" i="45"/>
  <c r="M32" i="45"/>
  <c r="E131" i="12"/>
  <c r="K106" i="45"/>
  <c r="K193" i="45"/>
  <c r="L99" i="45"/>
  <c r="L186" i="45"/>
  <c r="L96" i="45"/>
  <c r="L183" i="45"/>
  <c r="L111" i="45"/>
  <c r="L198" i="45"/>
  <c r="L102" i="45"/>
  <c r="L189" i="45"/>
  <c r="M19" i="45"/>
  <c r="E118" i="12"/>
  <c r="AK105" i="12"/>
  <c r="F105" i="58"/>
  <c r="K101" i="45"/>
  <c r="K188" i="45"/>
  <c r="K108" i="45"/>
  <c r="K195" i="45"/>
  <c r="K110" i="45"/>
  <c r="K197" i="45"/>
  <c r="K115" i="45"/>
  <c r="K202" i="45"/>
  <c r="L104" i="45"/>
  <c r="L191" i="45"/>
  <c r="K126" i="45"/>
  <c r="K213" i="45"/>
  <c r="E130" i="12"/>
  <c r="K120" i="45"/>
  <c r="K207" i="45"/>
  <c r="M50" i="45"/>
  <c r="M167" i="45"/>
  <c r="M254" i="45"/>
  <c r="L162" i="45"/>
  <c r="L249" i="45"/>
  <c r="E187" i="12"/>
  <c r="BJ260" i="12"/>
  <c r="O260" i="56"/>
  <c r="M7" i="45"/>
  <c r="E30" i="12"/>
  <c r="K131" i="45"/>
  <c r="K218" i="45"/>
  <c r="K91" i="45"/>
  <c r="N4" i="45"/>
  <c r="N91" i="45"/>
  <c r="N178" i="45"/>
  <c r="M120" i="45"/>
  <c r="M207" i="45"/>
  <c r="L55" i="45"/>
  <c r="U172" i="12"/>
  <c r="AK108" i="12"/>
  <c r="F108" i="58"/>
  <c r="N20" i="45"/>
  <c r="N107" i="45"/>
  <c r="N194" i="45"/>
  <c r="M101" i="45"/>
  <c r="M188" i="45"/>
  <c r="K119" i="45"/>
  <c r="K206" i="45"/>
  <c r="K85" i="45"/>
  <c r="E92" i="12"/>
  <c r="K5" i="45"/>
  <c r="M21" i="45"/>
  <c r="M108" i="45"/>
  <c r="M195" i="45"/>
  <c r="E61" i="12"/>
  <c r="K178" i="45"/>
  <c r="K97" i="45"/>
  <c r="K184" i="45"/>
  <c r="M39" i="45"/>
  <c r="E138" i="12"/>
  <c r="L137" i="45"/>
  <c r="L224" i="45"/>
  <c r="L105" i="45"/>
  <c r="L192" i="45"/>
  <c r="L147" i="45"/>
  <c r="L234" i="45"/>
  <c r="L154" i="45"/>
  <c r="L241" i="45"/>
  <c r="M165" i="45"/>
  <c r="M252" i="45"/>
  <c r="K109" i="45"/>
  <c r="K196" i="45"/>
  <c r="L73" i="45"/>
  <c r="L160" i="45"/>
  <c r="U182" i="12"/>
  <c r="E182" i="57"/>
  <c r="K166" i="45"/>
  <c r="K253" i="45"/>
  <c r="K168" i="45"/>
  <c r="K255" i="45"/>
  <c r="E147" i="57"/>
  <c r="L129" i="45"/>
  <c r="L216" i="45"/>
  <c r="K105" i="45"/>
  <c r="K192" i="45"/>
  <c r="U161" i="12"/>
  <c r="E161" i="57"/>
  <c r="M62" i="45"/>
  <c r="M149" i="45"/>
  <c r="M236" i="45"/>
  <c r="N39" i="45"/>
  <c r="N126" i="45"/>
  <c r="N213" i="45"/>
  <c r="L56" i="45"/>
  <c r="U173" i="12"/>
  <c r="AK116" i="12"/>
  <c r="F116" i="58"/>
  <c r="K53" i="45"/>
  <c r="K140" i="45"/>
  <c r="K227" i="45"/>
  <c r="E141" i="57"/>
  <c r="K103" i="45"/>
  <c r="K190" i="45"/>
  <c r="M25" i="45"/>
  <c r="M112" i="45"/>
  <c r="M199" i="45"/>
  <c r="M96" i="45"/>
  <c r="M183" i="45"/>
  <c r="N62" i="45"/>
  <c r="N149" i="45"/>
  <c r="N236" i="45"/>
  <c r="L115" i="45"/>
  <c r="L202" i="45"/>
  <c r="L155" i="45"/>
  <c r="L242" i="45"/>
  <c r="E40" i="12"/>
  <c r="M130" i="45"/>
  <c r="M217" i="45"/>
  <c r="K137" i="45"/>
  <c r="K224" i="45"/>
  <c r="K117" i="45"/>
  <c r="K204" i="45"/>
  <c r="E123" i="12"/>
  <c r="L57" i="45"/>
  <c r="L144" i="45"/>
  <c r="L231" i="45"/>
  <c r="N19" i="45"/>
  <c r="N106" i="45"/>
  <c r="N193" i="45"/>
  <c r="K128" i="45"/>
  <c r="K215" i="45"/>
  <c r="M60" i="45"/>
  <c r="N60" i="45"/>
  <c r="N147" i="45"/>
  <c r="N234" i="45"/>
  <c r="L110" i="45"/>
  <c r="L197" i="45"/>
  <c r="L135" i="45"/>
  <c r="L222" i="45"/>
  <c r="L138" i="45"/>
  <c r="L225" i="45"/>
  <c r="K151" i="45"/>
  <c r="K238" i="45"/>
  <c r="M156" i="45"/>
  <c r="M243" i="45"/>
  <c r="L54" i="45"/>
  <c r="L141" i="45"/>
  <c r="L228" i="45"/>
  <c r="N21" i="45"/>
  <c r="N108" i="45"/>
  <c r="N195" i="45"/>
  <c r="K98" i="45"/>
  <c r="K185" i="45"/>
  <c r="L101" i="45"/>
  <c r="L188" i="45"/>
  <c r="L124" i="45"/>
  <c r="L211" i="45"/>
  <c r="K147" i="45"/>
  <c r="K234" i="45"/>
  <c r="N77" i="45"/>
  <c r="N164" i="45"/>
  <c r="N251" i="45"/>
  <c r="M75" i="45"/>
  <c r="E180" i="12"/>
  <c r="K84" i="45"/>
  <c r="E91" i="12"/>
  <c r="E81" i="12"/>
  <c r="K164" i="45"/>
  <c r="K251" i="45"/>
  <c r="N76" i="45"/>
  <c r="N163" i="45"/>
  <c r="N250" i="45"/>
  <c r="L163" i="45"/>
  <c r="L250" i="45"/>
  <c r="E183" i="57"/>
  <c r="L83" i="45"/>
  <c r="L170" i="45"/>
  <c r="L257" i="45"/>
  <c r="M138" i="45"/>
  <c r="M225" i="45"/>
  <c r="M77" i="45"/>
  <c r="E182" i="12"/>
  <c r="K56" i="45"/>
  <c r="K143" i="45"/>
  <c r="K230" i="45"/>
  <c r="K148" i="45"/>
  <c r="K235" i="45"/>
  <c r="E29" i="12"/>
  <c r="E52" i="12"/>
  <c r="E121" i="57"/>
  <c r="M151" i="45"/>
  <c r="M238" i="45"/>
  <c r="L114" i="45"/>
  <c r="L201" i="45"/>
  <c r="K113" i="45"/>
  <c r="K200" i="45"/>
  <c r="M105" i="45"/>
  <c r="M192" i="45"/>
  <c r="K57" i="45"/>
  <c r="L139" i="45"/>
  <c r="L226" i="45"/>
  <c r="L153" i="45"/>
  <c r="L240" i="45"/>
  <c r="K73" i="45"/>
  <c r="E59" i="12"/>
  <c r="L119" i="45"/>
  <c r="L206" i="45"/>
  <c r="K152" i="45"/>
  <c r="K239" i="45"/>
  <c r="L58" i="45"/>
  <c r="L232" i="45"/>
  <c r="M125" i="45"/>
  <c r="M212" i="45"/>
  <c r="K58" i="45"/>
  <c r="K145" i="45"/>
  <c r="E115" i="12"/>
  <c r="AK147" i="12"/>
  <c r="F147" i="58"/>
  <c r="L109" i="45"/>
  <c r="L196" i="45"/>
  <c r="K71" i="45"/>
  <c r="K104" i="45"/>
  <c r="K191" i="45"/>
  <c r="L107" i="45"/>
  <c r="L194" i="45"/>
  <c r="K111" i="45"/>
  <c r="K198" i="45"/>
  <c r="L127" i="45"/>
  <c r="L214" i="45"/>
  <c r="L131" i="45"/>
  <c r="L218" i="45"/>
  <c r="K55" i="45"/>
  <c r="K142" i="45"/>
  <c r="K229" i="45"/>
  <c r="L122" i="45"/>
  <c r="L209" i="45"/>
  <c r="K54" i="45"/>
  <c r="K141" i="45"/>
  <c r="K228" i="45"/>
  <c r="L53" i="45"/>
  <c r="L140" i="45"/>
  <c r="L227" i="45"/>
  <c r="E10" i="12"/>
  <c r="L97" i="45"/>
  <c r="L184" i="45"/>
  <c r="M134" i="45"/>
  <c r="M221" i="45"/>
  <c r="K116" i="45"/>
  <c r="K203" i="45"/>
  <c r="K133" i="45"/>
  <c r="K220" i="45"/>
  <c r="K136" i="45"/>
  <c r="K223" i="45"/>
  <c r="K156" i="45"/>
  <c r="K243" i="45"/>
  <c r="N75" i="45"/>
  <c r="N162" i="45"/>
  <c r="N249" i="45"/>
  <c r="L86" i="45"/>
  <c r="U188" i="12"/>
  <c r="E188" i="57"/>
  <c r="L165" i="45"/>
  <c r="L252" i="45"/>
  <c r="K169" i="45"/>
  <c r="K256" i="45"/>
  <c r="E86" i="12"/>
  <c r="L84" i="45"/>
  <c r="L171" i="45"/>
  <c r="L258" i="45"/>
  <c r="K83" i="45"/>
  <c r="M83" i="45"/>
  <c r="M170" i="45"/>
  <c r="M257" i="45"/>
  <c r="M98" i="45"/>
  <c r="M185" i="45"/>
  <c r="L167" i="45"/>
  <c r="L254" i="45"/>
  <c r="K86" i="45"/>
  <c r="K173" i="45"/>
  <c r="L169" i="45"/>
  <c r="L256" i="45"/>
  <c r="L112" i="45"/>
  <c r="L199" i="45"/>
  <c r="L117" i="45"/>
  <c r="L204" i="45"/>
  <c r="L134" i="45"/>
  <c r="L221" i="45"/>
  <c r="M132" i="45"/>
  <c r="M219" i="45"/>
  <c r="L132" i="45"/>
  <c r="L219" i="45"/>
  <c r="K118" i="45"/>
  <c r="K205" i="45"/>
  <c r="L136" i="45"/>
  <c r="L223" i="45"/>
  <c r="L148" i="45"/>
  <c r="L235" i="45"/>
  <c r="M168" i="45"/>
  <c r="M255" i="45"/>
  <c r="L116" i="45"/>
  <c r="L203" i="45"/>
  <c r="L121" i="45"/>
  <c r="L208" i="45"/>
  <c r="K129" i="45"/>
  <c r="K216" i="45"/>
  <c r="L133" i="45"/>
  <c r="L220" i="45"/>
  <c r="L156" i="45"/>
  <c r="L243" i="45"/>
  <c r="D57" i="12"/>
  <c r="T92" i="12"/>
  <c r="D92" i="57"/>
  <c r="L108" i="44"/>
  <c r="L195" i="44"/>
  <c r="D151" i="12"/>
  <c r="AJ47" i="12"/>
  <c r="E47" i="58"/>
  <c r="M39" i="44"/>
  <c r="M126" i="44"/>
  <c r="M213" i="44"/>
  <c r="D20" i="12"/>
  <c r="T20" i="12"/>
  <c r="D20" i="57"/>
  <c r="D50" i="12"/>
  <c r="T50" i="12"/>
  <c r="D50" i="57"/>
  <c r="D6" i="12"/>
  <c r="L95" i="44"/>
  <c r="L182" i="44"/>
  <c r="M35" i="44"/>
  <c r="M122" i="44"/>
  <c r="M209" i="44"/>
  <c r="T110" i="12"/>
  <c r="D110" i="57"/>
  <c r="D137" i="57"/>
  <c r="K138" i="44"/>
  <c r="K225" i="44"/>
  <c r="D13" i="12"/>
  <c r="T13" i="12"/>
  <c r="D13" i="57"/>
  <c r="L135" i="44"/>
  <c r="L222" i="44"/>
  <c r="K70" i="44"/>
  <c r="M70" i="44"/>
  <c r="D175" i="12"/>
  <c r="K70" i="38"/>
  <c r="M70" i="38"/>
  <c r="C175" i="12"/>
  <c r="AJ77" i="12"/>
  <c r="E77" i="58"/>
  <c r="AJ106" i="12"/>
  <c r="E106" i="58"/>
  <c r="M60" i="44"/>
  <c r="M147" i="44"/>
  <c r="M234" i="44"/>
  <c r="N28" i="44"/>
  <c r="N115" i="44"/>
  <c r="N202" i="44"/>
  <c r="G237" i="57"/>
  <c r="N21" i="44"/>
  <c r="N108" i="44"/>
  <c r="N195" i="44"/>
  <c r="M25" i="44"/>
  <c r="D124" i="12"/>
  <c r="AJ20" i="12"/>
  <c r="E20" i="58"/>
  <c r="N60" i="44"/>
  <c r="N147" i="44"/>
  <c r="N234" i="44"/>
  <c r="L125" i="44"/>
  <c r="L212" i="44"/>
  <c r="BR54" i="12"/>
  <c r="BR249" i="12"/>
  <c r="D249" i="59"/>
  <c r="BE259" i="12"/>
  <c r="J259" i="56"/>
  <c r="D181" i="57"/>
  <c r="K167" i="44"/>
  <c r="K254" i="44"/>
  <c r="L83" i="44"/>
  <c r="L170" i="44"/>
  <c r="L257" i="44"/>
  <c r="T183" i="12"/>
  <c r="BR84" i="12"/>
  <c r="BR266" i="12"/>
  <c r="D266" i="59"/>
  <c r="L84" i="44"/>
  <c r="T190" i="12"/>
  <c r="AJ161" i="12"/>
  <c r="E161" i="58"/>
  <c r="D88" i="12"/>
  <c r="L163" i="44"/>
  <c r="L250" i="44"/>
  <c r="K118" i="44"/>
  <c r="K205" i="44"/>
  <c r="M101" i="44"/>
  <c r="M188" i="44"/>
  <c r="H81" i="56"/>
  <c r="N31" i="44"/>
  <c r="N118" i="44"/>
  <c r="N205" i="44"/>
  <c r="K124" i="44"/>
  <c r="K211" i="44"/>
  <c r="N35" i="44"/>
  <c r="N122" i="44"/>
  <c r="N209" i="44"/>
  <c r="D125" i="12"/>
  <c r="AJ21" i="12"/>
  <c r="E21" i="58"/>
  <c r="K129" i="44"/>
  <c r="K216" i="44"/>
  <c r="O242" i="57"/>
  <c r="K147" i="44"/>
  <c r="K234" i="44"/>
  <c r="AJ88" i="12"/>
  <c r="E88" i="58"/>
  <c r="AJ87" i="12"/>
  <c r="E87" i="58"/>
  <c r="M167" i="44"/>
  <c r="M254" i="44"/>
  <c r="N18" i="44"/>
  <c r="N105" i="44"/>
  <c r="N192" i="44"/>
  <c r="M28" i="44"/>
  <c r="K103" i="44"/>
  <c r="K190" i="44"/>
  <c r="L138" i="44"/>
  <c r="L225" i="44"/>
  <c r="L110" i="44"/>
  <c r="L197" i="44"/>
  <c r="L129" i="44"/>
  <c r="L216" i="44"/>
  <c r="L132" i="44"/>
  <c r="L219" i="44"/>
  <c r="N44" i="44"/>
  <c r="N131" i="44"/>
  <c r="N218" i="44"/>
  <c r="L152" i="44"/>
  <c r="L239" i="44"/>
  <c r="AJ275" i="12"/>
  <c r="E275" i="58"/>
  <c r="F267" i="57"/>
  <c r="N75" i="44"/>
  <c r="N162" i="44"/>
  <c r="N249" i="44"/>
  <c r="M77" i="44"/>
  <c r="D182" i="12"/>
  <c r="AJ83" i="12"/>
  <c r="E83" i="58"/>
  <c r="D83" i="12"/>
  <c r="T83" i="12"/>
  <c r="D83" i="57"/>
  <c r="L169" i="44"/>
  <c r="L256" i="44"/>
  <c r="M165" i="44"/>
  <c r="M252" i="44"/>
  <c r="N77" i="44"/>
  <c r="N164" i="44"/>
  <c r="N251" i="44"/>
  <c r="BC260" i="12"/>
  <c r="H260" i="56"/>
  <c r="K84" i="44"/>
  <c r="D91" i="12"/>
  <c r="T91" i="12"/>
  <c r="T264" i="12"/>
  <c r="D264" i="57"/>
  <c r="K162" i="44"/>
  <c r="K249" i="44"/>
  <c r="L167" i="44"/>
  <c r="L254" i="44"/>
  <c r="M40" i="44"/>
  <c r="M127" i="44"/>
  <c r="M214" i="44"/>
  <c r="M21" i="44"/>
  <c r="D120" i="12"/>
  <c r="AJ16" i="12"/>
  <c r="E16" i="58"/>
  <c r="M7" i="44"/>
  <c r="D165" i="12"/>
  <c r="C165" i="12"/>
  <c r="AJ64" i="12"/>
  <c r="E64" i="58"/>
  <c r="M91" i="44"/>
  <c r="M97" i="44"/>
  <c r="M184" i="44"/>
  <c r="K154" i="44"/>
  <c r="K241" i="44"/>
  <c r="L117" i="44"/>
  <c r="L204" i="44"/>
  <c r="M67" i="44"/>
  <c r="K151" i="44"/>
  <c r="K238" i="44"/>
  <c r="N81" i="44"/>
  <c r="N168" i="44"/>
  <c r="N255" i="44"/>
  <c r="L97" i="44"/>
  <c r="L184" i="44"/>
  <c r="M29" i="44"/>
  <c r="N29" i="44"/>
  <c r="N116" i="44"/>
  <c r="N203" i="44"/>
  <c r="L136" i="44"/>
  <c r="L223" i="44"/>
  <c r="N43" i="44"/>
  <c r="N130" i="44"/>
  <c r="N217" i="44"/>
  <c r="K119" i="44"/>
  <c r="K206" i="44"/>
  <c r="N16" i="44"/>
  <c r="N103" i="44"/>
  <c r="N190" i="44"/>
  <c r="N80" i="44"/>
  <c r="N167" i="44"/>
  <c r="N254" i="44"/>
  <c r="N82" i="44"/>
  <c r="N169" i="44"/>
  <c r="N256" i="44"/>
  <c r="L178" i="44"/>
  <c r="N30" i="44"/>
  <c r="N117" i="44"/>
  <c r="N204" i="44"/>
  <c r="N79" i="38"/>
  <c r="N166" i="38"/>
  <c r="N253" i="38"/>
  <c r="M30" i="44"/>
  <c r="D129" i="12"/>
  <c r="D186" i="12"/>
  <c r="D165" i="57"/>
  <c r="BD258" i="12"/>
  <c r="I258" i="56"/>
  <c r="AR236" i="12"/>
  <c r="M236" i="58"/>
  <c r="M105" i="44"/>
  <c r="M192" i="44"/>
  <c r="K109" i="44"/>
  <c r="K196" i="44"/>
  <c r="L86" i="44"/>
  <c r="L173" i="44"/>
  <c r="D41" i="12"/>
  <c r="T41" i="12"/>
  <c r="N242" i="57"/>
  <c r="AJ242" i="12"/>
  <c r="E242" i="58"/>
  <c r="AQ236" i="12"/>
  <c r="L236" i="58"/>
  <c r="D29" i="12"/>
  <c r="T29" i="12"/>
  <c r="D29" i="57"/>
  <c r="K132" i="44"/>
  <c r="K219" i="44"/>
  <c r="K86" i="44"/>
  <c r="K173" i="44"/>
  <c r="K101" i="44"/>
  <c r="K188" i="44"/>
  <c r="M16" i="44"/>
  <c r="N25" i="44"/>
  <c r="N112" i="44"/>
  <c r="N199" i="44"/>
  <c r="D164" i="12"/>
  <c r="C164" i="12"/>
  <c r="AJ61" i="12"/>
  <c r="E61" i="58"/>
  <c r="AK236" i="12"/>
  <c r="F236" i="58"/>
  <c r="L115" i="44"/>
  <c r="L202" i="44"/>
  <c r="J242" i="57"/>
  <c r="L148" i="44"/>
  <c r="L235" i="44"/>
  <c r="L137" i="44"/>
  <c r="L224" i="44"/>
  <c r="L118" i="44"/>
  <c r="L205" i="44"/>
  <c r="AJ109" i="12"/>
  <c r="E109" i="58"/>
  <c r="D115" i="57"/>
  <c r="K125" i="44"/>
  <c r="K212" i="44"/>
  <c r="L111" i="44"/>
  <c r="L198" i="44"/>
  <c r="L53" i="44"/>
  <c r="L140" i="44"/>
  <c r="L227" i="44"/>
  <c r="AJ119" i="12"/>
  <c r="E119" i="58"/>
  <c r="K57" i="44"/>
  <c r="K144" i="44"/>
  <c r="K231" i="44"/>
  <c r="L55" i="44"/>
  <c r="L142" i="44"/>
  <c r="L229" i="44"/>
  <c r="K136" i="44"/>
  <c r="K223" i="44"/>
  <c r="K54" i="44"/>
  <c r="M54" i="44"/>
  <c r="D170" i="12"/>
  <c r="K53" i="44"/>
  <c r="M53" i="44"/>
  <c r="D169" i="12"/>
  <c r="K53" i="38"/>
  <c r="M53" i="38"/>
  <c r="C169" i="12"/>
  <c r="AJ72" i="12"/>
  <c r="E72" i="58"/>
  <c r="K58" i="44"/>
  <c r="M58" i="44"/>
  <c r="M145" i="44"/>
  <c r="K55" i="44"/>
  <c r="D73" i="12"/>
  <c r="T73" i="12"/>
  <c r="D73" i="57"/>
  <c r="AJ128" i="12"/>
  <c r="E128" i="58"/>
  <c r="D146" i="57"/>
  <c r="K156" i="44"/>
  <c r="K243" i="44"/>
  <c r="K115" i="44"/>
  <c r="K202" i="44"/>
  <c r="L58" i="44"/>
  <c r="T152" i="12"/>
  <c r="L58" i="38"/>
  <c r="S152" i="12"/>
  <c r="BR48" i="12"/>
  <c r="D48" i="59"/>
  <c r="K153" i="44"/>
  <c r="K240" i="44"/>
  <c r="L103" i="44"/>
  <c r="L190" i="44"/>
  <c r="BI266" i="12"/>
  <c r="N266" i="56"/>
  <c r="D120" i="57"/>
  <c r="L119" i="44"/>
  <c r="L206" i="44"/>
  <c r="K73" i="44"/>
  <c r="K247" i="44"/>
  <c r="M121" i="44"/>
  <c r="M208" i="44"/>
  <c r="M119" i="44"/>
  <c r="M206" i="44"/>
  <c r="L57" i="44"/>
  <c r="T174" i="12"/>
  <c r="T170" i="12"/>
  <c r="BR75" i="12"/>
  <c r="L56" i="44"/>
  <c r="T173" i="12"/>
  <c r="AJ116" i="12"/>
  <c r="E116" i="58"/>
  <c r="K56" i="44"/>
  <c r="M56" i="44"/>
  <c r="D172" i="12"/>
  <c r="AJ74" i="12"/>
  <c r="K99" i="44"/>
  <c r="K186" i="44"/>
  <c r="D15" i="12"/>
  <c r="T15" i="12"/>
  <c r="D15" i="57"/>
  <c r="D71" i="12"/>
  <c r="T71" i="12"/>
  <c r="D71" i="57"/>
  <c r="L99" i="44"/>
  <c r="L186" i="44"/>
  <c r="L70" i="44"/>
  <c r="K71" i="44"/>
  <c r="D78" i="12"/>
  <c r="L128" i="44"/>
  <c r="L215" i="44"/>
  <c r="L96" i="44"/>
  <c r="L183" i="44"/>
  <c r="BR16" i="12"/>
  <c r="D16" i="59"/>
  <c r="K100" i="44"/>
  <c r="K187" i="44"/>
  <c r="L71" i="44"/>
  <c r="L158" i="44"/>
  <c r="L245" i="44"/>
  <c r="L73" i="44"/>
  <c r="T163" i="12"/>
  <c r="S163" i="12"/>
  <c r="BR59" i="12"/>
  <c r="D59" i="59"/>
  <c r="K114" i="44"/>
  <c r="K201" i="44"/>
  <c r="L150" i="44"/>
  <c r="L237" i="44"/>
  <c r="L54" i="44"/>
  <c r="T171" i="12"/>
  <c r="BR72" i="12"/>
  <c r="K126" i="44"/>
  <c r="K213" i="44"/>
  <c r="K72" i="44"/>
  <c r="K159" i="44"/>
  <c r="K246" i="44"/>
  <c r="L147" i="44"/>
  <c r="L234" i="44"/>
  <c r="K117" i="44"/>
  <c r="K204" i="44"/>
  <c r="L134" i="44"/>
  <c r="L221" i="44"/>
  <c r="L121" i="44"/>
  <c r="L208" i="44"/>
  <c r="K102" i="44"/>
  <c r="K189" i="44"/>
  <c r="M156" i="44"/>
  <c r="M243" i="44"/>
  <c r="M43" i="44"/>
  <c r="M133" i="44"/>
  <c r="M220" i="44"/>
  <c r="BR28" i="12"/>
  <c r="D28" i="59"/>
  <c r="D132" i="57"/>
  <c r="D111" i="57"/>
  <c r="BR7" i="12"/>
  <c r="D7" i="59"/>
  <c r="AJ113" i="12"/>
  <c r="E113" i="58"/>
  <c r="K92" i="44"/>
  <c r="D144" i="12"/>
  <c r="AJ40" i="12"/>
  <c r="E40" i="58"/>
  <c r="N69" i="44"/>
  <c r="N156" i="44"/>
  <c r="N243" i="44"/>
  <c r="BI258" i="12"/>
  <c r="N258" i="56"/>
  <c r="M38" i="38"/>
  <c r="C137" i="12"/>
  <c r="AI33" i="12"/>
  <c r="D33" i="58"/>
  <c r="K178" i="38"/>
  <c r="M20" i="38"/>
  <c r="M107" i="38"/>
  <c r="M194" i="38"/>
  <c r="M46" i="38"/>
  <c r="C145" i="12"/>
  <c r="AI41" i="12"/>
  <c r="D41" i="58"/>
  <c r="AI87" i="12"/>
  <c r="D87" i="58"/>
  <c r="N31" i="38"/>
  <c r="N118" i="38"/>
  <c r="N205" i="38"/>
  <c r="C159" i="57"/>
  <c r="C8" i="59"/>
  <c r="O82" i="56"/>
  <c r="BE258" i="12"/>
  <c r="J258" i="56"/>
  <c r="AS242" i="12"/>
  <c r="N242" i="58"/>
  <c r="AI242" i="12"/>
  <c r="D242" i="58"/>
  <c r="K136" i="38"/>
  <c r="K223" i="38"/>
  <c r="S136" i="12"/>
  <c r="C136" i="57"/>
  <c r="C108" i="12"/>
  <c r="AI4" i="12"/>
  <c r="D4" i="58"/>
  <c r="C112" i="57"/>
  <c r="C126" i="57"/>
  <c r="L119" i="38"/>
  <c r="L206" i="38"/>
  <c r="L104" i="38"/>
  <c r="L191" i="38"/>
  <c r="N20" i="38"/>
  <c r="N107" i="38"/>
  <c r="N194" i="38"/>
  <c r="C118" i="57"/>
  <c r="K152" i="38"/>
  <c r="K239" i="38"/>
  <c r="L138" i="38"/>
  <c r="L225" i="38"/>
  <c r="C15" i="12"/>
  <c r="S15" i="12"/>
  <c r="C15" i="57"/>
  <c r="L135" i="38"/>
  <c r="L222" i="38"/>
  <c r="K151" i="38"/>
  <c r="K238" i="38"/>
  <c r="N29" i="38"/>
  <c r="N116" i="38"/>
  <c r="N203" i="38"/>
  <c r="N52" i="38"/>
  <c r="N139" i="38"/>
  <c r="N226" i="38"/>
  <c r="N11" i="38"/>
  <c r="N98" i="38"/>
  <c r="N185" i="38"/>
  <c r="BE265" i="12"/>
  <c r="J265" i="56"/>
  <c r="I82" i="56"/>
  <c r="L123" i="38"/>
  <c r="L210" i="38"/>
  <c r="BC266" i="12"/>
  <c r="H266" i="56"/>
  <c r="BQ12" i="12"/>
  <c r="C12" i="59"/>
  <c r="N27" i="38"/>
  <c r="N114" i="38"/>
  <c r="N201" i="38"/>
  <c r="BQ43" i="12"/>
  <c r="C43" i="59"/>
  <c r="C123" i="57"/>
  <c r="L128" i="38"/>
  <c r="L215" i="38"/>
  <c r="L114" i="38"/>
  <c r="L201" i="38"/>
  <c r="S125" i="12"/>
  <c r="C125" i="57"/>
  <c r="L151" i="38"/>
  <c r="L238" i="38"/>
  <c r="K107" i="38"/>
  <c r="K194" i="38"/>
  <c r="L99" i="38"/>
  <c r="L186" i="38"/>
  <c r="L102" i="38"/>
  <c r="L189" i="38"/>
  <c r="L137" i="38"/>
  <c r="L224" i="38"/>
  <c r="M10" i="38"/>
  <c r="M27" i="38"/>
  <c r="M114" i="38"/>
  <c r="M201" i="38"/>
  <c r="M52" i="38"/>
  <c r="C151" i="12"/>
  <c r="AI47" i="12"/>
  <c r="D47" i="58"/>
  <c r="L139" i="38"/>
  <c r="L226" i="38"/>
  <c r="M82" i="56"/>
  <c r="BI265" i="12"/>
  <c r="N265" i="56"/>
  <c r="M79" i="38"/>
  <c r="C184" i="12"/>
  <c r="AI85" i="12"/>
  <c r="D85" i="58"/>
  <c r="N10" i="38"/>
  <c r="N97" i="38"/>
  <c r="N184" i="38"/>
  <c r="AR272" i="12"/>
  <c r="M272" i="58"/>
  <c r="AJ274" i="12"/>
  <c r="E274" i="58"/>
  <c r="AL272" i="12"/>
  <c r="G272" i="58"/>
  <c r="G272" i="57"/>
  <c r="L148" i="38"/>
  <c r="L235" i="38"/>
  <c r="AI236" i="12"/>
  <c r="D236" i="58"/>
  <c r="I272" i="57"/>
  <c r="AQ275" i="12"/>
  <c r="L275" i="58"/>
  <c r="BI260" i="12"/>
  <c r="N260" i="56"/>
  <c r="AU269" i="12"/>
  <c r="P269" i="58"/>
  <c r="AQ262" i="12"/>
  <c r="L262" i="58"/>
  <c r="K274" i="57"/>
  <c r="AS272" i="12"/>
  <c r="N272" i="58"/>
  <c r="AR242" i="12"/>
  <c r="M242" i="58"/>
  <c r="AI272" i="12"/>
  <c r="D272" i="58"/>
  <c r="I85" i="56"/>
  <c r="H272" i="57"/>
  <c r="J272" i="57"/>
  <c r="J236" i="57"/>
  <c r="AI112" i="12"/>
  <c r="D112" i="58"/>
  <c r="C19" i="12"/>
  <c r="S19" i="12"/>
  <c r="C19" i="57"/>
  <c r="C32" i="12"/>
  <c r="S32" i="12"/>
  <c r="C32" i="57"/>
  <c r="BQ19" i="12"/>
  <c r="K96" i="38"/>
  <c r="K183" i="38"/>
  <c r="L54" i="38"/>
  <c r="L141" i="38"/>
  <c r="L228" i="38"/>
  <c r="K54" i="38"/>
  <c r="M54" i="38"/>
  <c r="C170" i="12"/>
  <c r="C129" i="12"/>
  <c r="K106" i="38"/>
  <c r="K193" i="38"/>
  <c r="L120" i="38"/>
  <c r="L207" i="38"/>
  <c r="K153" i="38"/>
  <c r="K240" i="38"/>
  <c r="AT272" i="12"/>
  <c r="O272" i="58"/>
  <c r="C6" i="12"/>
  <c r="S6" i="12"/>
  <c r="C6" i="57"/>
  <c r="K109" i="38"/>
  <c r="K196" i="38"/>
  <c r="L111" i="38"/>
  <c r="L198" i="38"/>
  <c r="N19" i="38"/>
  <c r="N106" i="38"/>
  <c r="N193" i="38"/>
  <c r="K155" i="38"/>
  <c r="K242" i="38"/>
  <c r="C142" i="57"/>
  <c r="M19" i="38"/>
  <c r="C118" i="12"/>
  <c r="AI14" i="12"/>
  <c r="D14" i="58"/>
  <c r="N16" i="38"/>
  <c r="N103" i="38"/>
  <c r="N190" i="38"/>
  <c r="L103" i="38"/>
  <c r="L190" i="38"/>
  <c r="AL273" i="12"/>
  <c r="G273" i="58"/>
  <c r="AQ242" i="12"/>
  <c r="L242" i="58"/>
  <c r="H236" i="57"/>
  <c r="O272" i="57"/>
  <c r="M11" i="38"/>
  <c r="C110" i="12"/>
  <c r="K55" i="38"/>
  <c r="K142" i="38"/>
  <c r="K229" i="38"/>
  <c r="L130" i="38"/>
  <c r="L217" i="38"/>
  <c r="L150" i="38"/>
  <c r="L237" i="38"/>
  <c r="N38" i="38"/>
  <c r="N125" i="38"/>
  <c r="N212" i="38"/>
  <c r="H242" i="57"/>
  <c r="F242" i="57"/>
  <c r="K83" i="38"/>
  <c r="K150" i="38"/>
  <c r="K237" i="38"/>
  <c r="J262" i="57"/>
  <c r="C187" i="57"/>
  <c r="M85" i="56"/>
  <c r="BH258" i="12"/>
  <c r="M258" i="56"/>
  <c r="H269" i="57"/>
  <c r="BJ266" i="12"/>
  <c r="O266" i="56"/>
  <c r="M29" i="38"/>
  <c r="L86" i="38"/>
  <c r="L173" i="38"/>
  <c r="M16" i="38"/>
  <c r="M103" i="38"/>
  <c r="M190" i="38"/>
  <c r="AI146" i="12"/>
  <c r="D146" i="58"/>
  <c r="AK242" i="12"/>
  <c r="F242" i="58"/>
  <c r="J85" i="56"/>
  <c r="AN268" i="12"/>
  <c r="I268" i="58"/>
  <c r="AI88" i="12"/>
  <c r="D88" i="58"/>
  <c r="K164" i="38"/>
  <c r="K251" i="38"/>
  <c r="M162" i="38"/>
  <c r="M249" i="38"/>
  <c r="N48" i="38"/>
  <c r="N135" i="38"/>
  <c r="N222" i="38"/>
  <c r="C12" i="12"/>
  <c r="S12" i="12"/>
  <c r="C12" i="57"/>
  <c r="M25" i="38"/>
  <c r="C124" i="12"/>
  <c r="AI20" i="12"/>
  <c r="D20" i="58"/>
  <c r="M167" i="38"/>
  <c r="M254" i="38"/>
  <c r="C65" i="12"/>
  <c r="BD265" i="12"/>
  <c r="I265" i="56"/>
  <c r="AI86" i="12"/>
  <c r="D86" i="58"/>
  <c r="C41" i="12"/>
  <c r="C71" i="12"/>
  <c r="S71" i="12"/>
  <c r="C71" i="57"/>
  <c r="K114" i="38"/>
  <c r="K201" i="38"/>
  <c r="AT236" i="12"/>
  <c r="O236" i="58"/>
  <c r="M48" i="38"/>
  <c r="C147" i="12"/>
  <c r="AI43" i="12"/>
  <c r="D43" i="58"/>
  <c r="K162" i="38"/>
  <c r="K249" i="38"/>
  <c r="M115" i="38"/>
  <c r="M202" i="38"/>
  <c r="K84" i="38"/>
  <c r="C91" i="12"/>
  <c r="S91" i="12"/>
  <c r="K154" i="38"/>
  <c r="K241" i="38"/>
  <c r="BQ54" i="12"/>
  <c r="M17" i="38"/>
  <c r="N17" i="38"/>
  <c r="N104" i="38"/>
  <c r="N191" i="38"/>
  <c r="C81" i="12"/>
  <c r="M165" i="38"/>
  <c r="M252" i="38"/>
  <c r="L262" i="57"/>
  <c r="M83" i="56"/>
  <c r="E272" i="57"/>
  <c r="BC265" i="12"/>
  <c r="H265" i="56"/>
  <c r="AI218" i="12"/>
  <c r="D218" i="58"/>
  <c r="AN262" i="12"/>
  <c r="I262" i="58"/>
  <c r="L167" i="38"/>
  <c r="L254" i="38"/>
  <c r="K86" i="38"/>
  <c r="K173" i="38"/>
  <c r="N77" i="38"/>
  <c r="N164" i="38"/>
  <c r="N251" i="38"/>
  <c r="L169" i="38"/>
  <c r="L256" i="38"/>
  <c r="BI259" i="12"/>
  <c r="N259" i="56"/>
  <c r="N75" i="38"/>
  <c r="N162" i="38"/>
  <c r="N249" i="38"/>
  <c r="M77" i="38"/>
  <c r="M164" i="38"/>
  <c r="M251" i="38"/>
  <c r="N13" i="38"/>
  <c r="N100" i="38"/>
  <c r="N187" i="38"/>
  <c r="M66" i="38"/>
  <c r="S106" i="12"/>
  <c r="C106" i="57"/>
  <c r="S87" i="12"/>
  <c r="C87" i="57"/>
  <c r="S57" i="12"/>
  <c r="C57" i="57"/>
  <c r="S92" i="12"/>
  <c r="C92" i="57"/>
  <c r="S86" i="12"/>
  <c r="C86" i="57"/>
  <c r="M156" i="12"/>
  <c r="J180" i="57"/>
  <c r="M99" i="47"/>
  <c r="M186" i="47"/>
  <c r="M105" i="54"/>
  <c r="M192" i="54"/>
  <c r="M99" i="53"/>
  <c r="M186" i="53"/>
  <c r="M124" i="52"/>
  <c r="M211" i="52"/>
  <c r="M104" i="52"/>
  <c r="M191" i="52"/>
  <c r="L155" i="57"/>
  <c r="H125" i="57"/>
  <c r="G153" i="57"/>
  <c r="AM138" i="12"/>
  <c r="H138" i="58"/>
  <c r="F139" i="12"/>
  <c r="M127" i="47"/>
  <c r="M214" i="47"/>
  <c r="AM147" i="12"/>
  <c r="H147" i="58"/>
  <c r="E184" i="57"/>
  <c r="BR5" i="12"/>
  <c r="D5" i="59"/>
  <c r="BR11" i="12"/>
  <c r="D11" i="59"/>
  <c r="BB249" i="12"/>
  <c r="G249" i="56"/>
  <c r="BG249" i="12"/>
  <c r="L249" i="56"/>
  <c r="AX249" i="12"/>
  <c r="C249" i="56"/>
  <c r="BB257" i="12"/>
  <c r="G257" i="56"/>
  <c r="T46" i="12"/>
  <c r="D46" i="57"/>
  <c r="BB214" i="12"/>
  <c r="G214" i="56"/>
  <c r="BR35" i="12"/>
  <c r="D35" i="59"/>
  <c r="T49" i="12"/>
  <c r="D49" i="57"/>
  <c r="W275" i="12"/>
  <c r="C10" i="56"/>
  <c r="BM205" i="12"/>
  <c r="R205" i="56"/>
  <c r="B197" i="57"/>
  <c r="AX197" i="12"/>
  <c r="C197" i="56"/>
  <c r="J227" i="44"/>
  <c r="J140" i="44"/>
  <c r="AH250" i="12"/>
  <c r="C250" i="58"/>
  <c r="B250" i="57"/>
  <c r="B249" i="57"/>
  <c r="BM249" i="12"/>
  <c r="R249" i="56"/>
  <c r="AJ70" i="12"/>
  <c r="E70" i="58"/>
  <c r="BR4" i="12"/>
  <c r="BP257" i="12"/>
  <c r="B257" i="59"/>
  <c r="T218" i="12"/>
  <c r="D218" i="57"/>
  <c r="AX71" i="12"/>
  <c r="C71" i="56"/>
  <c r="AH71" i="12"/>
  <c r="C71" i="58"/>
  <c r="X275" i="12"/>
  <c r="Y275" i="12"/>
  <c r="AB275" i="12"/>
  <c r="BG275" i="12"/>
  <c r="L275" i="56"/>
  <c r="BD275" i="12"/>
  <c r="I275" i="56"/>
  <c r="BC275" i="12"/>
  <c r="H275" i="56"/>
  <c r="J170" i="38"/>
  <c r="J119" i="44"/>
  <c r="I147" i="44"/>
  <c r="R204" i="12"/>
  <c r="V243" i="12"/>
  <c r="X243" i="12"/>
  <c r="AD243" i="12"/>
  <c r="Z243" i="12"/>
  <c r="AF262" i="12"/>
  <c r="P262" i="57"/>
  <c r="T262" i="12"/>
  <c r="J170" i="44"/>
  <c r="L156" i="54"/>
  <c r="L243" i="54"/>
  <c r="BL205" i="12"/>
  <c r="Q205" i="56"/>
  <c r="J228" i="45"/>
  <c r="J142" i="44"/>
  <c r="J170" i="49"/>
  <c r="J126" i="44"/>
  <c r="J207" i="45"/>
  <c r="I222" i="45"/>
  <c r="R247" i="12"/>
  <c r="M132" i="50"/>
  <c r="M219" i="50"/>
  <c r="H151" i="57"/>
  <c r="J116" i="12"/>
  <c r="H154" i="57"/>
  <c r="E156" i="12"/>
  <c r="AK146" i="12"/>
  <c r="F146" i="58"/>
  <c r="AH146" i="12"/>
  <c r="C146" i="58"/>
  <c r="T88" i="12"/>
  <c r="D88" i="57"/>
  <c r="AX239" i="12"/>
  <c r="C239" i="56"/>
  <c r="AH154" i="12"/>
  <c r="C154" i="58"/>
  <c r="T70" i="12"/>
  <c r="D70" i="57"/>
  <c r="AJ65" i="12"/>
  <c r="E65" i="58"/>
  <c r="BR37" i="12"/>
  <c r="T37" i="12"/>
  <c r="C34" i="56"/>
  <c r="BB209" i="12"/>
  <c r="G209" i="56"/>
  <c r="T61" i="12"/>
  <c r="D61" i="57"/>
  <c r="T87" i="12"/>
  <c r="D87" i="57"/>
  <c r="T58" i="12"/>
  <c r="D58" i="57"/>
  <c r="BP239" i="12"/>
  <c r="B239" i="59"/>
  <c r="BB222" i="12"/>
  <c r="G222" i="56"/>
  <c r="BM224" i="12"/>
  <c r="R224" i="56"/>
  <c r="T86" i="12"/>
  <c r="D86" i="57"/>
  <c r="T106" i="12"/>
  <c r="D106" i="57"/>
  <c r="D2" i="59"/>
  <c r="T65" i="12"/>
  <c r="D65" i="57"/>
  <c r="BR10" i="12"/>
  <c r="BR2" i="12"/>
  <c r="E1" i="12"/>
  <c r="BS45" i="12"/>
  <c r="E45" i="59"/>
  <c r="BR64" i="12"/>
  <c r="D64" i="59"/>
  <c r="BL209" i="12"/>
  <c r="Q209" i="56"/>
  <c r="C261" i="58"/>
  <c r="Z275" i="12"/>
  <c r="J227" i="47"/>
  <c r="J171" i="46"/>
  <c r="J230" i="46"/>
  <c r="AH105" i="12"/>
  <c r="C105" i="58"/>
  <c r="C45" i="56"/>
  <c r="BL216" i="12"/>
  <c r="Q216" i="56"/>
  <c r="BM216" i="12"/>
  <c r="R216" i="56"/>
  <c r="BB216" i="12"/>
  <c r="G216" i="56"/>
  <c r="B43" i="57"/>
  <c r="AJ103" i="12"/>
  <c r="E103" i="58"/>
  <c r="B229" i="57"/>
  <c r="AH126" i="12"/>
  <c r="C126" i="58"/>
  <c r="BM229" i="12"/>
  <c r="R229" i="56"/>
  <c r="AK126" i="12"/>
  <c r="F126" i="58"/>
  <c r="AP126" i="12"/>
  <c r="K126" i="58"/>
  <c r="AR126" i="12"/>
  <c r="M126" i="58"/>
  <c r="AS126" i="12"/>
  <c r="N126" i="58"/>
  <c r="BP229" i="12"/>
  <c r="B229" i="59"/>
  <c r="BB229" i="12"/>
  <c r="G229" i="56"/>
  <c r="AM126" i="12"/>
  <c r="H126" i="58"/>
  <c r="AL126" i="12"/>
  <c r="G126" i="58"/>
  <c r="AQ126" i="12"/>
  <c r="L126" i="58"/>
  <c r="AX229" i="12"/>
  <c r="C229" i="56"/>
  <c r="AO126" i="12"/>
  <c r="J126" i="58"/>
  <c r="BL229" i="12"/>
  <c r="Q229" i="56"/>
  <c r="AN126" i="12"/>
  <c r="I126" i="58"/>
  <c r="AH229" i="12"/>
  <c r="C229" i="58"/>
  <c r="AT126" i="12"/>
  <c r="O126" i="58"/>
  <c r="BR43" i="12"/>
  <c r="D43" i="59"/>
  <c r="BG229" i="12"/>
  <c r="L229" i="56"/>
  <c r="F149" i="57"/>
  <c r="M151" i="57"/>
  <c r="BG205" i="12"/>
  <c r="L205" i="56"/>
  <c r="AE147" i="12"/>
  <c r="L147" i="57"/>
  <c r="AF147" i="12"/>
  <c r="AH118" i="12"/>
  <c r="C118" i="58"/>
  <c r="BL221" i="12"/>
  <c r="Q221" i="56"/>
  <c r="AL118" i="12"/>
  <c r="G118" i="58"/>
  <c r="AS118" i="12"/>
  <c r="N118" i="58"/>
  <c r="B221" i="57"/>
  <c r="BP221" i="12"/>
  <c r="B221" i="59"/>
  <c r="AM118" i="12"/>
  <c r="H118" i="58"/>
  <c r="AP118" i="12"/>
  <c r="K118" i="58"/>
  <c r="AQ118" i="12"/>
  <c r="L118" i="58"/>
  <c r="AX221" i="12"/>
  <c r="C221" i="56"/>
  <c r="BM221" i="12"/>
  <c r="R221" i="56"/>
  <c r="BG221" i="12"/>
  <c r="L221" i="56"/>
  <c r="AN118" i="12"/>
  <c r="I118" i="58"/>
  <c r="AR118" i="12"/>
  <c r="M118" i="58"/>
  <c r="AH221" i="12"/>
  <c r="C221" i="58"/>
  <c r="BB221" i="12"/>
  <c r="G221" i="56"/>
  <c r="J150" i="57"/>
  <c r="AP113" i="12"/>
  <c r="K113" i="58"/>
  <c r="D150" i="12"/>
  <c r="AJ46" i="12"/>
  <c r="E46" i="58"/>
  <c r="I135" i="50"/>
  <c r="I137" i="38"/>
  <c r="I222" i="50"/>
  <c r="AK127" i="12"/>
  <c r="F127" i="58"/>
  <c r="AH213" i="12"/>
  <c r="C213" i="58"/>
  <c r="BG212" i="12"/>
  <c r="L212" i="56"/>
  <c r="BB213" i="12"/>
  <c r="G213" i="56"/>
  <c r="M124" i="38"/>
  <c r="M211" i="38"/>
  <c r="C114" i="12"/>
  <c r="AI10" i="12"/>
  <c r="D10" i="58"/>
  <c r="K116" i="38"/>
  <c r="K203" i="38"/>
  <c r="L57" i="38"/>
  <c r="S174" i="12"/>
  <c r="BQ75" i="12"/>
  <c r="K56" i="38"/>
  <c r="C74" i="12"/>
  <c r="S74" i="12"/>
  <c r="M130" i="38"/>
  <c r="M217" i="38"/>
  <c r="C121" i="57"/>
  <c r="BQ17" i="12"/>
  <c r="BC259" i="12"/>
  <c r="H259" i="56"/>
  <c r="H82" i="56"/>
  <c r="S120" i="12"/>
  <c r="AI117" i="12"/>
  <c r="D117" i="58"/>
  <c r="K118" i="38"/>
  <c r="K205" i="38"/>
  <c r="S153" i="12"/>
  <c r="C153" i="57"/>
  <c r="L101" i="38"/>
  <c r="L188" i="38"/>
  <c r="C132" i="57"/>
  <c r="M156" i="38"/>
  <c r="M243" i="38"/>
  <c r="L55" i="38"/>
  <c r="S172" i="12"/>
  <c r="K126" i="38"/>
  <c r="K213" i="38"/>
  <c r="L145" i="38"/>
  <c r="AI111" i="12"/>
  <c r="D111" i="58"/>
  <c r="C108" i="57"/>
  <c r="K72" i="38"/>
  <c r="K112" i="38"/>
  <c r="K199" i="38"/>
  <c r="K73" i="38"/>
  <c r="M73" i="38"/>
  <c r="C163" i="12"/>
  <c r="AI59" i="12"/>
  <c r="D59" i="58"/>
  <c r="K128" i="38"/>
  <c r="K215" i="38"/>
  <c r="BQ6" i="12"/>
  <c r="C6" i="59"/>
  <c r="L147" i="38"/>
  <c r="L234" i="38"/>
  <c r="C43" i="12"/>
  <c r="S43" i="12"/>
  <c r="C43" i="57"/>
  <c r="S113" i="12"/>
  <c r="L96" i="38"/>
  <c r="L183" i="38"/>
  <c r="C34" i="12"/>
  <c r="K133" i="38"/>
  <c r="K220" i="38"/>
  <c r="C137" i="57"/>
  <c r="BQ52" i="12"/>
  <c r="K99" i="38"/>
  <c r="K186" i="38"/>
  <c r="L125" i="38"/>
  <c r="L212" i="38"/>
  <c r="N46" i="38"/>
  <c r="N133" i="38"/>
  <c r="N220" i="38"/>
  <c r="L70" i="38"/>
  <c r="S176" i="12"/>
  <c r="N60" i="38"/>
  <c r="N147" i="38"/>
  <c r="N234" i="38"/>
  <c r="L98" i="38"/>
  <c r="L185" i="38"/>
  <c r="K57" i="38"/>
  <c r="K144" i="38"/>
  <c r="K231" i="38"/>
  <c r="K58" i="38"/>
  <c r="M58" i="38"/>
  <c r="M145" i="38"/>
  <c r="L106" i="38"/>
  <c r="L193" i="38"/>
  <c r="L71" i="38"/>
  <c r="K123" i="38"/>
  <c r="K210" i="38"/>
  <c r="K132" i="38"/>
  <c r="K219" i="38"/>
  <c r="M62" i="38"/>
  <c r="K149" i="38"/>
  <c r="K236" i="38"/>
  <c r="C129" i="57"/>
  <c r="BQ25" i="12"/>
  <c r="AI147" i="12"/>
  <c r="D147" i="58"/>
  <c r="C109" i="57"/>
  <c r="BQ5" i="12"/>
  <c r="C5" i="59"/>
  <c r="BQ44" i="12"/>
  <c r="C44" i="59"/>
  <c r="C148" i="57"/>
  <c r="AF148" i="12"/>
  <c r="AM104" i="12"/>
  <c r="H104" i="58"/>
  <c r="BR20" i="12"/>
  <c r="AX198" i="12"/>
  <c r="C198" i="56"/>
  <c r="AH257" i="12"/>
  <c r="C257" i="58"/>
  <c r="B257" i="57"/>
  <c r="AH136" i="12"/>
  <c r="C136" i="58"/>
  <c r="D2" i="57"/>
  <c r="T256" i="12"/>
  <c r="D256" i="57"/>
  <c r="T252" i="12"/>
  <c r="D252" i="57"/>
  <c r="BR21" i="12"/>
  <c r="AJ2" i="12"/>
  <c r="L77" i="56"/>
  <c r="BM209" i="12"/>
  <c r="R209" i="56"/>
  <c r="BG224" i="12"/>
  <c r="L224" i="56"/>
  <c r="BL222" i="12"/>
  <c r="Q222" i="56"/>
  <c r="T8" i="12"/>
  <c r="D8" i="57"/>
  <c r="BG257" i="12"/>
  <c r="L257" i="56"/>
  <c r="BG222" i="12"/>
  <c r="L222" i="56"/>
  <c r="BB224" i="12"/>
  <c r="G224" i="56"/>
  <c r="T51" i="12"/>
  <c r="BG209" i="12"/>
  <c r="L209" i="56"/>
  <c r="BL224" i="12"/>
  <c r="Q224" i="56"/>
  <c r="C273" i="58"/>
  <c r="BL258" i="12"/>
  <c r="Q258" i="56"/>
  <c r="BL200" i="12"/>
  <c r="Q200" i="56"/>
  <c r="BB201" i="12"/>
  <c r="G201" i="56"/>
  <c r="AR102" i="12"/>
  <c r="M102" i="58"/>
  <c r="T38" i="12"/>
  <c r="AJ41" i="12"/>
  <c r="E41" i="58"/>
  <c r="T44" i="12"/>
  <c r="D44" i="57"/>
  <c r="BR52" i="12"/>
  <c r="AJ13" i="12"/>
  <c r="E13" i="58"/>
  <c r="BM201" i="12"/>
  <c r="R201" i="56"/>
  <c r="BG200" i="12"/>
  <c r="L200" i="56"/>
  <c r="BM260" i="12"/>
  <c r="R260" i="56"/>
  <c r="AJ9" i="12"/>
  <c r="E9" i="58"/>
  <c r="BR15" i="12"/>
  <c r="T17" i="12"/>
  <c r="T22" i="12"/>
  <c r="D22" i="57"/>
  <c r="AJ27" i="12"/>
  <c r="E27" i="58"/>
  <c r="BB200" i="12"/>
  <c r="G200" i="56"/>
  <c r="T11" i="12"/>
  <c r="D11" i="57"/>
  <c r="T9" i="12"/>
  <c r="D9" i="57"/>
  <c r="T21" i="12"/>
  <c r="T23" i="12"/>
  <c r="D23" i="57"/>
  <c r="T36" i="12"/>
  <c r="D36" i="57"/>
  <c r="AJ84" i="12"/>
  <c r="E84" i="58"/>
  <c r="T24" i="12"/>
  <c r="AJ29" i="12"/>
  <c r="E29" i="58"/>
  <c r="T33" i="12"/>
  <c r="T39" i="12"/>
  <c r="T42" i="12"/>
  <c r="AK124" i="12"/>
  <c r="F124" i="58"/>
  <c r="AI99" i="12"/>
  <c r="D99" i="58"/>
  <c r="S83" i="12"/>
  <c r="C83" i="57"/>
  <c r="T3" i="12"/>
  <c r="D3" i="57"/>
  <c r="AJ5" i="12"/>
  <c r="E5" i="58"/>
  <c r="T43" i="12"/>
  <c r="D43" i="57"/>
  <c r="AJ8" i="12"/>
  <c r="E8" i="58"/>
  <c r="T35" i="12"/>
  <c r="D35" i="57"/>
  <c r="B63" i="57"/>
  <c r="AX63" i="12"/>
  <c r="C63" i="56"/>
  <c r="R233" i="12"/>
  <c r="R271" i="12"/>
  <c r="BB61" i="12"/>
  <c r="BJ265" i="12"/>
  <c r="O265" i="56"/>
  <c r="BL4" i="12"/>
  <c r="BM17" i="12"/>
  <c r="R17" i="56"/>
  <c r="BM25" i="12"/>
  <c r="BM33" i="12"/>
  <c r="R33" i="56"/>
  <c r="BM41" i="12"/>
  <c r="R41" i="56"/>
  <c r="BJ258" i="12"/>
  <c r="O258" i="56"/>
  <c r="N111" i="57"/>
  <c r="AT110" i="12"/>
  <c r="O110" i="58"/>
  <c r="AT145" i="12"/>
  <c r="O145" i="58"/>
  <c r="N155" i="57"/>
  <c r="AT128" i="12"/>
  <c r="O128" i="58"/>
  <c r="N146" i="57"/>
  <c r="N138" i="57"/>
  <c r="AT119" i="12"/>
  <c r="O119" i="58"/>
  <c r="AT162" i="12"/>
  <c r="O162" i="58"/>
  <c r="N182" i="57"/>
  <c r="N109" i="57"/>
  <c r="N154" i="57"/>
  <c r="AT132" i="12"/>
  <c r="O132" i="58"/>
  <c r="N130" i="57"/>
  <c r="AT118" i="12"/>
  <c r="O118" i="58"/>
  <c r="N133" i="57"/>
  <c r="N127" i="57"/>
  <c r="AT113" i="12"/>
  <c r="O113" i="58"/>
  <c r="N150" i="57"/>
  <c r="N110" i="57"/>
  <c r="AT117" i="12"/>
  <c r="O117" i="58"/>
  <c r="N119" i="57"/>
  <c r="N159" i="57"/>
  <c r="N132" i="12"/>
  <c r="AT147" i="12"/>
  <c r="O147" i="58"/>
  <c r="N164" i="57"/>
  <c r="N165" i="57"/>
  <c r="M96" i="54"/>
  <c r="M183" i="54"/>
  <c r="AF129" i="12"/>
  <c r="M129" i="57"/>
  <c r="AE129" i="12"/>
  <c r="M144" i="57"/>
  <c r="AS102" i="12"/>
  <c r="N102" i="58"/>
  <c r="M114" i="57"/>
  <c r="M121" i="57"/>
  <c r="AS97" i="12"/>
  <c r="N97" i="58"/>
  <c r="M127" i="57"/>
  <c r="AS113" i="12"/>
  <c r="N113" i="58"/>
  <c r="M150" i="57"/>
  <c r="AE150" i="12"/>
  <c r="AE107" i="12"/>
  <c r="CC46" i="12"/>
  <c r="O46" i="59"/>
  <c r="AF150" i="12"/>
  <c r="M156" i="57"/>
  <c r="AS137" i="12"/>
  <c r="N137" i="58"/>
  <c r="M149" i="57"/>
  <c r="M109" i="57"/>
  <c r="M108" i="57"/>
  <c r="AS109" i="12"/>
  <c r="N109" i="58"/>
  <c r="M146" i="57"/>
  <c r="M185" i="57"/>
  <c r="M113" i="57"/>
  <c r="AS125" i="12"/>
  <c r="N125" i="58"/>
  <c r="M117" i="57"/>
  <c r="M119" i="57"/>
  <c r="AS117" i="12"/>
  <c r="N117" i="58"/>
  <c r="M155" i="57"/>
  <c r="AS145" i="12"/>
  <c r="N145" i="58"/>
  <c r="M184" i="57"/>
  <c r="AS157" i="12"/>
  <c r="N157" i="58"/>
  <c r="M158" i="57"/>
  <c r="AS146" i="12"/>
  <c r="N146" i="58"/>
  <c r="M140" i="57"/>
  <c r="M134" i="57"/>
  <c r="M122" i="57"/>
  <c r="AS103" i="12"/>
  <c r="N103" i="58"/>
  <c r="M157" i="57"/>
  <c r="AS138" i="12"/>
  <c r="N138" i="58"/>
  <c r="M116" i="57"/>
  <c r="N52" i="53"/>
  <c r="N139" i="53"/>
  <c r="N226" i="53"/>
  <c r="N86" i="53"/>
  <c r="N173" i="53"/>
  <c r="M122" i="53"/>
  <c r="M209" i="53"/>
  <c r="AL236" i="12"/>
  <c r="G236" i="58"/>
  <c r="M58" i="12"/>
  <c r="M180" i="57"/>
  <c r="AS155" i="12"/>
  <c r="N155" i="58"/>
  <c r="N68" i="53"/>
  <c r="N155" i="53"/>
  <c r="N242" i="53"/>
  <c r="AR110" i="12"/>
  <c r="M110" i="58"/>
  <c r="L111" i="57"/>
  <c r="L137" i="57"/>
  <c r="AR95" i="12"/>
  <c r="M95" i="58"/>
  <c r="L118" i="57"/>
  <c r="L126" i="57"/>
  <c r="AR162" i="12"/>
  <c r="M162" i="58"/>
  <c r="L182" i="57"/>
  <c r="L140" i="57"/>
  <c r="L110" i="57"/>
  <c r="L131" i="57"/>
  <c r="L143" i="57"/>
  <c r="AR99" i="12"/>
  <c r="M99" i="58"/>
  <c r="O37" i="12"/>
  <c r="P141" i="12"/>
  <c r="AV37" i="12"/>
  <c r="L149" i="57"/>
  <c r="L157" i="12"/>
  <c r="L58" i="12"/>
  <c r="K272" i="57"/>
  <c r="AQ272" i="12"/>
  <c r="L272" i="58"/>
  <c r="I242" i="57"/>
  <c r="AO242" i="12"/>
  <c r="J242" i="58"/>
  <c r="AM242" i="12"/>
  <c r="H242" i="58"/>
  <c r="G242" i="57"/>
  <c r="AJ272" i="12"/>
  <c r="E272" i="58"/>
  <c r="D272" i="57"/>
  <c r="BH266" i="12"/>
  <c r="M266" i="56"/>
  <c r="M84" i="56"/>
  <c r="D2" i="58"/>
  <c r="AI256" i="12"/>
  <c r="D256" i="58"/>
  <c r="AI196" i="12"/>
  <c r="D196" i="58"/>
  <c r="AS236" i="12"/>
  <c r="N236" i="58"/>
  <c r="M236" i="57"/>
  <c r="K104" i="52"/>
  <c r="K191" i="52"/>
  <c r="L104" i="52"/>
  <c r="L191" i="52"/>
  <c r="L6" i="12"/>
  <c r="N11" i="52"/>
  <c r="N98" i="52"/>
  <c r="N185" i="52"/>
  <c r="L39" i="12"/>
  <c r="K131" i="52"/>
  <c r="K218" i="52"/>
  <c r="AB145" i="12"/>
  <c r="AR128" i="12"/>
  <c r="M128" i="58"/>
  <c r="N46" i="52"/>
  <c r="N133" i="52"/>
  <c r="N220" i="52"/>
  <c r="AQ109" i="12"/>
  <c r="L109" i="58"/>
  <c r="K108" i="57"/>
  <c r="K112" i="57"/>
  <c r="K117" i="57"/>
  <c r="K123" i="57"/>
  <c r="AQ104" i="12"/>
  <c r="L104" i="58"/>
  <c r="K126" i="57"/>
  <c r="K134" i="57"/>
  <c r="K143" i="57"/>
  <c r="AQ99" i="12"/>
  <c r="L99" i="58"/>
  <c r="AQ157" i="12"/>
  <c r="L157" i="58"/>
  <c r="K184" i="57"/>
  <c r="K107" i="57"/>
  <c r="K142" i="57"/>
  <c r="AQ112" i="12"/>
  <c r="L112" i="58"/>
  <c r="K148" i="57"/>
  <c r="AE148" i="12"/>
  <c r="CC44" i="12"/>
  <c r="O44" i="59"/>
  <c r="K156" i="57"/>
  <c r="AQ137" i="12"/>
  <c r="L137" i="58"/>
  <c r="K165" i="57"/>
  <c r="K168" i="57"/>
  <c r="K116" i="57"/>
  <c r="AQ96" i="12"/>
  <c r="L96" i="58"/>
  <c r="K120" i="57"/>
  <c r="K122" i="57"/>
  <c r="AQ103" i="12"/>
  <c r="L103" i="58"/>
  <c r="AQ124" i="12"/>
  <c r="L124" i="58"/>
  <c r="K128" i="57"/>
  <c r="AQ156" i="12"/>
  <c r="L156" i="58"/>
  <c r="K181" i="57"/>
  <c r="AQ163" i="12"/>
  <c r="L163" i="58"/>
  <c r="K183" i="57"/>
  <c r="K130" i="57"/>
  <c r="K147" i="57"/>
  <c r="K159" i="12"/>
  <c r="K164" i="57"/>
  <c r="K157" i="12"/>
  <c r="M78" i="46"/>
  <c r="J116" i="57"/>
  <c r="J127" i="57"/>
  <c r="O33" i="12"/>
  <c r="P137" i="12"/>
  <c r="AV33" i="12"/>
  <c r="Q33" i="58"/>
  <c r="J168" i="57"/>
  <c r="J112" i="57"/>
  <c r="J124" i="57"/>
  <c r="J113" i="57"/>
  <c r="AP125" i="12"/>
  <c r="K125" i="58"/>
  <c r="J154" i="57"/>
  <c r="AP132" i="12"/>
  <c r="K132" i="58"/>
  <c r="J164" i="57"/>
  <c r="J115" i="57"/>
  <c r="J137" i="57"/>
  <c r="AP111" i="12"/>
  <c r="K111" i="58"/>
  <c r="J144" i="12"/>
  <c r="M152" i="51"/>
  <c r="M239" i="51"/>
  <c r="J158" i="12"/>
  <c r="J125" i="12"/>
  <c r="M113" i="51"/>
  <c r="M200" i="51"/>
  <c r="AP146" i="12"/>
  <c r="K146" i="58"/>
  <c r="J133" i="57"/>
  <c r="J129" i="57"/>
  <c r="AP97" i="12"/>
  <c r="K97" i="58"/>
  <c r="J121" i="57"/>
  <c r="J147" i="57"/>
  <c r="L155" i="51"/>
  <c r="L242" i="51"/>
  <c r="M149" i="49"/>
  <c r="M236" i="49"/>
  <c r="AN155" i="12"/>
  <c r="I155" i="58"/>
  <c r="N86" i="49"/>
  <c r="H128" i="12"/>
  <c r="L71" i="49"/>
  <c r="AO125" i="12"/>
  <c r="J125" i="58"/>
  <c r="I113" i="57"/>
  <c r="I122" i="57"/>
  <c r="AE122" i="12"/>
  <c r="AF122" i="12"/>
  <c r="I134" i="57"/>
  <c r="O55" i="12"/>
  <c r="P55" i="12"/>
  <c r="I184" i="57"/>
  <c r="AO157" i="12"/>
  <c r="J157" i="58"/>
  <c r="AF186" i="12"/>
  <c r="P186" i="57"/>
  <c r="I186" i="57"/>
  <c r="I108" i="57"/>
  <c r="I109" i="57"/>
  <c r="I112" i="57"/>
  <c r="I121" i="57"/>
  <c r="AO97" i="12"/>
  <c r="J97" i="58"/>
  <c r="I133" i="57"/>
  <c r="AO118" i="12"/>
  <c r="J118" i="58"/>
  <c r="I111" i="57"/>
  <c r="I130" i="57"/>
  <c r="I140" i="57"/>
  <c r="I158" i="57"/>
  <c r="AO146" i="12"/>
  <c r="J146" i="58"/>
  <c r="I117" i="12"/>
  <c r="I128" i="12"/>
  <c r="I115" i="57"/>
  <c r="I136" i="12"/>
  <c r="I180" i="57"/>
  <c r="H164" i="57"/>
  <c r="AF162" i="12"/>
  <c r="P162" i="57"/>
  <c r="AE162" i="12"/>
  <c r="O162" i="57"/>
  <c r="H129" i="57"/>
  <c r="H130" i="57"/>
  <c r="H148" i="57"/>
  <c r="H138" i="57"/>
  <c r="G120" i="57"/>
  <c r="G149" i="57"/>
  <c r="G184" i="57"/>
  <c r="AM157" i="12"/>
  <c r="H157" i="58"/>
  <c r="G140" i="57"/>
  <c r="G168" i="57"/>
  <c r="G144" i="57"/>
  <c r="G160" i="57"/>
  <c r="AF160" i="12"/>
  <c r="P160" i="57"/>
  <c r="AE160" i="12"/>
  <c r="G121" i="12"/>
  <c r="M97" i="48"/>
  <c r="M184" i="48"/>
  <c r="AM97" i="12"/>
  <c r="H97" i="58"/>
  <c r="M127" i="48"/>
  <c r="M214" i="48"/>
  <c r="G121" i="57"/>
  <c r="G84" i="12"/>
  <c r="K151" i="48"/>
  <c r="K238" i="48"/>
  <c r="L124" i="48"/>
  <c r="L211" i="48"/>
  <c r="L132" i="48"/>
  <c r="L219" i="48"/>
  <c r="G148" i="12"/>
  <c r="L117" i="48"/>
  <c r="L204" i="48"/>
  <c r="K154" i="48"/>
  <c r="K241" i="48"/>
  <c r="G164" i="57"/>
  <c r="G165" i="57"/>
  <c r="G122" i="57"/>
  <c r="F108" i="57"/>
  <c r="AE108" i="12"/>
  <c r="O108" i="57"/>
  <c r="AF108" i="12"/>
  <c r="AF117" i="12"/>
  <c r="P117" i="57"/>
  <c r="AE117" i="12"/>
  <c r="F117" i="57"/>
  <c r="O47" i="12"/>
  <c r="P151" i="12"/>
  <c r="AV47" i="12"/>
  <c r="Q47" i="58"/>
  <c r="F110" i="57"/>
  <c r="AL146" i="12"/>
  <c r="G146" i="58"/>
  <c r="F158" i="57"/>
  <c r="F111" i="57"/>
  <c r="AE111" i="12"/>
  <c r="AF111" i="12"/>
  <c r="F119" i="57"/>
  <c r="AL117" i="12"/>
  <c r="G117" i="58"/>
  <c r="AL97" i="12"/>
  <c r="G97" i="58"/>
  <c r="F121" i="57"/>
  <c r="F140" i="57"/>
  <c r="F126" i="57"/>
  <c r="AL163" i="12"/>
  <c r="G163" i="58"/>
  <c r="F183" i="57"/>
  <c r="F185" i="57"/>
  <c r="F112" i="57"/>
  <c r="AE112" i="12"/>
  <c r="AF112" i="12"/>
  <c r="AL98" i="12"/>
  <c r="G98" i="58"/>
  <c r="F124" i="57"/>
  <c r="AL155" i="12"/>
  <c r="G155" i="58"/>
  <c r="F180" i="57"/>
  <c r="AL162" i="12"/>
  <c r="G162" i="58"/>
  <c r="F182" i="57"/>
  <c r="AL106" i="12"/>
  <c r="G106" i="58"/>
  <c r="F113" i="57"/>
  <c r="E164" i="57"/>
  <c r="E165" i="57"/>
  <c r="M99" i="45"/>
  <c r="M186" i="45"/>
  <c r="AK155" i="12"/>
  <c r="F155" i="58"/>
  <c r="E180" i="57"/>
  <c r="E109" i="57"/>
  <c r="AK98" i="12"/>
  <c r="F98" i="58"/>
  <c r="E124" i="57"/>
  <c r="E108" i="57"/>
  <c r="E130" i="57"/>
  <c r="E120" i="57"/>
  <c r="AK96" i="12"/>
  <c r="F96" i="58"/>
  <c r="E122" i="57"/>
  <c r="E154" i="57"/>
  <c r="AK132" i="12"/>
  <c r="F132" i="58"/>
  <c r="E155" i="57"/>
  <c r="M46" i="45"/>
  <c r="T12" i="12"/>
  <c r="D12" i="57"/>
  <c r="T10" i="12"/>
  <c r="O27" i="12"/>
  <c r="P131" i="12"/>
  <c r="AV27" i="12"/>
  <c r="Q27" i="58"/>
  <c r="T27" i="12"/>
  <c r="T30" i="12"/>
  <c r="L172" i="44"/>
  <c r="L259" i="44"/>
  <c r="BR26" i="12"/>
  <c r="D26" i="59"/>
  <c r="D130" i="57"/>
  <c r="D113" i="57"/>
  <c r="BR9" i="12"/>
  <c r="AJ125" i="12"/>
  <c r="E125" i="58"/>
  <c r="BR13" i="12"/>
  <c r="D13" i="59"/>
  <c r="D117" i="57"/>
  <c r="BR27" i="12"/>
  <c r="D27" i="59"/>
  <c r="D131" i="57"/>
  <c r="AJ145" i="12"/>
  <c r="E145" i="58"/>
  <c r="BR51" i="12"/>
  <c r="D155" i="57"/>
  <c r="BR88" i="12"/>
  <c r="D88" i="59"/>
  <c r="BR92" i="12"/>
  <c r="D92" i="59"/>
  <c r="BR87" i="12"/>
  <c r="D87" i="59"/>
  <c r="BR86" i="12"/>
  <c r="D86" i="59"/>
  <c r="D185" i="57"/>
  <c r="D127" i="57"/>
  <c r="BR23" i="12"/>
  <c r="D23" i="59"/>
  <c r="D123" i="57"/>
  <c r="BR19" i="12"/>
  <c r="AJ104" i="12"/>
  <c r="E104" i="58"/>
  <c r="D153" i="57"/>
  <c r="BR49" i="12"/>
  <c r="AJ131" i="12"/>
  <c r="E131" i="58"/>
  <c r="BR29" i="12"/>
  <c r="AJ118" i="12"/>
  <c r="E118" i="58"/>
  <c r="D133" i="57"/>
  <c r="D92" i="12"/>
  <c r="N85" i="44"/>
  <c r="N172" i="44"/>
  <c r="N259" i="44"/>
  <c r="D62" i="12"/>
  <c r="O60" i="12"/>
  <c r="T60" i="12"/>
  <c r="BR60" i="12"/>
  <c r="D60" i="59"/>
  <c r="AE164" i="12"/>
  <c r="D164" i="57"/>
  <c r="AF164" i="12"/>
  <c r="D156" i="12"/>
  <c r="D139" i="57"/>
  <c r="AJ121" i="12"/>
  <c r="E121" i="58"/>
  <c r="N46" i="44"/>
  <c r="N133" i="44"/>
  <c r="N220" i="44"/>
  <c r="K133" i="44"/>
  <c r="K220" i="44"/>
  <c r="AI57" i="12"/>
  <c r="D57" i="58"/>
  <c r="C133" i="12"/>
  <c r="BQ55" i="12"/>
  <c r="BQ57" i="12"/>
  <c r="C57" i="59"/>
  <c r="BQ58" i="12"/>
  <c r="C58" i="59"/>
  <c r="C151" i="57"/>
  <c r="BQ47" i="12"/>
  <c r="C47" i="59"/>
  <c r="C124" i="57"/>
  <c r="BQ20" i="12"/>
  <c r="BQ86" i="12"/>
  <c r="C86" i="59"/>
  <c r="BQ87" i="12"/>
  <c r="C87" i="59"/>
  <c r="BQ92" i="12"/>
  <c r="C92" i="59"/>
  <c r="C185" i="57"/>
  <c r="M152" i="38"/>
  <c r="M239" i="38"/>
  <c r="AI84" i="12"/>
  <c r="D84" i="58"/>
  <c r="BQ81" i="12"/>
  <c r="C180" i="57"/>
  <c r="AI155" i="12"/>
  <c r="D155" i="58"/>
  <c r="AF180" i="12"/>
  <c r="C182" i="57"/>
  <c r="BQ83" i="12"/>
  <c r="AI162" i="12"/>
  <c r="D162" i="58"/>
  <c r="S85" i="12"/>
  <c r="BQ82" i="12"/>
  <c r="BQ64" i="12"/>
  <c r="C64" i="59"/>
  <c r="C168" i="57"/>
  <c r="AE168" i="12"/>
  <c r="S64" i="12"/>
  <c r="O64" i="12"/>
  <c r="BQ88" i="12"/>
  <c r="C88" i="59"/>
  <c r="S157" i="12"/>
  <c r="AX214" i="12"/>
  <c r="C214" i="56"/>
  <c r="AH214" i="12"/>
  <c r="AH111" i="12"/>
  <c r="C111" i="58"/>
  <c r="B214" i="57"/>
  <c r="BP214" i="12"/>
  <c r="B214" i="59"/>
  <c r="BG75" i="12"/>
  <c r="L75" i="56"/>
  <c r="BG71" i="12"/>
  <c r="BL231" i="12"/>
  <c r="Q231" i="56"/>
  <c r="BB75" i="12"/>
  <c r="BG72" i="12"/>
  <c r="BB71" i="12"/>
  <c r="BB73" i="12"/>
  <c r="C37" i="56"/>
  <c r="BB72" i="12"/>
  <c r="BB74" i="12"/>
  <c r="BG74" i="12"/>
  <c r="BG73" i="12"/>
  <c r="BG216" i="12"/>
  <c r="L216" i="56"/>
  <c r="BG202" i="12"/>
  <c r="L202" i="56"/>
  <c r="BL202" i="12"/>
  <c r="Q202" i="56"/>
  <c r="AI95" i="12"/>
  <c r="D95" i="58"/>
  <c r="BG206" i="12"/>
  <c r="L206" i="56"/>
  <c r="BM208" i="12"/>
  <c r="R208" i="56"/>
  <c r="AJ105" i="12"/>
  <c r="E105" i="58"/>
  <c r="AQ120" i="12"/>
  <c r="L120" i="58"/>
  <c r="BL208" i="12"/>
  <c r="Q208" i="56"/>
  <c r="BP223" i="12"/>
  <c r="B223" i="59"/>
  <c r="AH199" i="12"/>
  <c r="AX199" i="12"/>
  <c r="C199" i="56"/>
  <c r="AK38" i="12"/>
  <c r="F38" i="58"/>
  <c r="B215" i="57"/>
  <c r="BM215" i="12"/>
  <c r="R215" i="56"/>
  <c r="AH215" i="12"/>
  <c r="BL215" i="12"/>
  <c r="Q215" i="56"/>
  <c r="BB215" i="12"/>
  <c r="G215" i="56"/>
  <c r="BG215" i="12"/>
  <c r="L215" i="56"/>
  <c r="BB208" i="12"/>
  <c r="G208" i="56"/>
  <c r="AX208" i="12"/>
  <c r="C208" i="56"/>
  <c r="BB205" i="12"/>
  <c r="G205" i="56"/>
  <c r="I216" i="45"/>
  <c r="AK110" i="12"/>
  <c r="F110" i="58"/>
  <c r="AL110" i="12"/>
  <c r="G110" i="58"/>
  <c r="B213" i="57"/>
  <c r="BM213" i="12"/>
  <c r="R213" i="56"/>
  <c r="AH103" i="12"/>
  <c r="C103" i="58"/>
  <c r="AM103" i="12"/>
  <c r="H103" i="58"/>
  <c r="BL206" i="12"/>
  <c r="Q206" i="56"/>
  <c r="BB206" i="12"/>
  <c r="G206" i="56"/>
  <c r="AJ110" i="12"/>
  <c r="E110" i="58"/>
  <c r="B206" i="57"/>
  <c r="AI110" i="12"/>
  <c r="D110" i="58"/>
  <c r="AO110" i="12"/>
  <c r="J110" i="58"/>
  <c r="BP213" i="12"/>
  <c r="B213" i="59"/>
  <c r="BG213" i="12"/>
  <c r="L213" i="56"/>
  <c r="BL213" i="12"/>
  <c r="Q213" i="56"/>
  <c r="AX213" i="12"/>
  <c r="C213" i="56"/>
  <c r="AO103" i="12"/>
  <c r="J103" i="58"/>
  <c r="BP206" i="12"/>
  <c r="B206" i="59"/>
  <c r="BM206" i="12"/>
  <c r="R206" i="56"/>
  <c r="AH206" i="12"/>
  <c r="AH222" i="12"/>
  <c r="AM128" i="12"/>
  <c r="H128" i="58"/>
  <c r="AS128" i="12"/>
  <c r="N128" i="58"/>
  <c r="AX228" i="12"/>
  <c r="C228" i="56"/>
  <c r="M47" i="51"/>
  <c r="M46" i="48"/>
  <c r="K133" i="48"/>
  <c r="K220" i="48"/>
  <c r="M47" i="50"/>
  <c r="AN112" i="12"/>
  <c r="I112" i="58"/>
  <c r="AN111" i="12"/>
  <c r="I111" i="58"/>
  <c r="M109" i="49"/>
  <c r="M196" i="49"/>
  <c r="X191" i="12"/>
  <c r="H191" i="57"/>
  <c r="M53" i="49"/>
  <c r="H157" i="57"/>
  <c r="H132" i="12"/>
  <c r="M138" i="49"/>
  <c r="M225" i="49"/>
  <c r="H141" i="12"/>
  <c r="M129" i="48"/>
  <c r="M216" i="48"/>
  <c r="M91" i="49"/>
  <c r="M58" i="49"/>
  <c r="M232" i="49"/>
  <c r="M178" i="49"/>
  <c r="H123" i="12"/>
  <c r="AN103" i="12"/>
  <c r="I103" i="58"/>
  <c r="M151" i="49"/>
  <c r="M238" i="49"/>
  <c r="H126" i="12"/>
  <c r="H130" i="12"/>
  <c r="H145" i="12"/>
  <c r="M162" i="49"/>
  <c r="M249" i="49"/>
  <c r="H147" i="12"/>
  <c r="M135" i="49"/>
  <c r="M222" i="49"/>
  <c r="M110" i="48"/>
  <c r="M197" i="48"/>
  <c r="M166" i="48"/>
  <c r="M253" i="48"/>
  <c r="M100" i="47"/>
  <c r="M187" i="47"/>
  <c r="M148" i="48"/>
  <c r="M235" i="48"/>
  <c r="M151" i="48"/>
  <c r="M238" i="48"/>
  <c r="M91" i="48"/>
  <c r="M178" i="48"/>
  <c r="M132" i="48"/>
  <c r="M219" i="48"/>
  <c r="G125" i="12"/>
  <c r="W191" i="12"/>
  <c r="G191" i="57"/>
  <c r="M154" i="47"/>
  <c r="M241" i="47"/>
  <c r="AE113" i="12"/>
  <c r="O113" i="57"/>
  <c r="G151" i="57"/>
  <c r="N85" i="48"/>
  <c r="N172" i="48"/>
  <c r="N259" i="48"/>
  <c r="G113" i="57"/>
  <c r="AM163" i="12"/>
  <c r="H163" i="58"/>
  <c r="K172" i="48"/>
  <c r="K259" i="48"/>
  <c r="G107" i="12"/>
  <c r="M95" i="48"/>
  <c r="M182" i="48"/>
  <c r="O22" i="12"/>
  <c r="P126" i="12"/>
  <c r="AV22" i="12"/>
  <c r="Q22" i="58"/>
  <c r="M104" i="48"/>
  <c r="M191" i="48"/>
  <c r="AJ269" i="12"/>
  <c r="E269" i="58"/>
  <c r="AQ267" i="12"/>
  <c r="L267" i="58"/>
  <c r="AQ269" i="12"/>
  <c r="L269" i="58"/>
  <c r="AQ268" i="12"/>
  <c r="L268" i="58"/>
  <c r="AK37" i="12"/>
  <c r="F37" i="58"/>
  <c r="G62" i="12"/>
  <c r="AP106" i="12"/>
  <c r="K106" i="58"/>
  <c r="AV242" i="12"/>
  <c r="Q242" i="58"/>
  <c r="AJ144" i="12"/>
  <c r="E144" i="58"/>
  <c r="B222" i="57"/>
  <c r="AR161" i="12"/>
  <c r="M161" i="58"/>
  <c r="BP231" i="12"/>
  <c r="B231" i="59"/>
  <c r="AX226" i="12"/>
  <c r="C226" i="56"/>
  <c r="AH123" i="12"/>
  <c r="C123" i="58"/>
  <c r="AH226" i="12"/>
  <c r="C226" i="58"/>
  <c r="BP226" i="12"/>
  <c r="B226" i="59"/>
  <c r="B226" i="57"/>
  <c r="M151" i="53"/>
  <c r="M238" i="53"/>
  <c r="AK128" i="12"/>
  <c r="F128" i="58"/>
  <c r="AM96" i="12"/>
  <c r="H96" i="58"/>
  <c r="AF118" i="12"/>
  <c r="P118" i="57"/>
  <c r="G147" i="12"/>
  <c r="N57" i="48"/>
  <c r="N144" i="48"/>
  <c r="N231" i="48"/>
  <c r="G174" i="57"/>
  <c r="G180" i="12"/>
  <c r="M112" i="48"/>
  <c r="M199" i="48"/>
  <c r="L159" i="48"/>
  <c r="L246" i="48"/>
  <c r="M95" i="47"/>
  <c r="M182" i="47"/>
  <c r="F125" i="12"/>
  <c r="F153" i="12"/>
  <c r="M181" i="47"/>
  <c r="M109" i="47"/>
  <c r="M196" i="47"/>
  <c r="M128" i="45"/>
  <c r="M215" i="45"/>
  <c r="L158" i="47"/>
  <c r="L245" i="47"/>
  <c r="F123" i="57"/>
  <c r="AF123" i="12"/>
  <c r="AF107" i="12"/>
  <c r="CD19" i="12"/>
  <c r="AE123" i="12"/>
  <c r="O123" i="57"/>
  <c r="AF141" i="12"/>
  <c r="P141" i="57"/>
  <c r="F147" i="12"/>
  <c r="F62" i="12"/>
  <c r="AL130" i="12"/>
  <c r="G130" i="58"/>
  <c r="AF154" i="12"/>
  <c r="AV132" i="12"/>
  <c r="Q132" i="58"/>
  <c r="F180" i="12"/>
  <c r="M116" i="47"/>
  <c r="M203" i="47"/>
  <c r="M136" i="45"/>
  <c r="M223" i="45"/>
  <c r="M114" i="45"/>
  <c r="M201" i="45"/>
  <c r="F116" i="12"/>
  <c r="C122" i="12"/>
  <c r="AI18" i="12"/>
  <c r="D18" i="58"/>
  <c r="AF143" i="12"/>
  <c r="P143" i="57"/>
  <c r="F138" i="57"/>
  <c r="AE143" i="12"/>
  <c r="O143" i="57"/>
  <c r="F158" i="12"/>
  <c r="AE109" i="12"/>
  <c r="O109" i="57"/>
  <c r="AL105" i="12"/>
  <c r="G105" i="58"/>
  <c r="K92" i="47"/>
  <c r="O46" i="12"/>
  <c r="P46" i="12"/>
  <c r="D143" i="12"/>
  <c r="AJ39" i="12"/>
  <c r="E39" i="58"/>
  <c r="M134" i="38"/>
  <c r="M221" i="38"/>
  <c r="M153" i="44"/>
  <c r="M240" i="44"/>
  <c r="D140" i="12"/>
  <c r="AJ36" i="12"/>
  <c r="E36" i="58"/>
  <c r="D122" i="12"/>
  <c r="AJ18" i="12"/>
  <c r="E18" i="58"/>
  <c r="D116" i="12"/>
  <c r="AJ12" i="12"/>
  <c r="E12" i="58"/>
  <c r="AI58" i="12"/>
  <c r="D58" i="58"/>
  <c r="AF137" i="12"/>
  <c r="P137" i="57"/>
  <c r="M109" i="45"/>
  <c r="M196" i="45"/>
  <c r="M121" i="45"/>
  <c r="M208" i="45"/>
  <c r="M166" i="45"/>
  <c r="M253" i="45"/>
  <c r="M107" i="45"/>
  <c r="M194" i="45"/>
  <c r="M129" i="45"/>
  <c r="M216" i="45"/>
  <c r="M116" i="45"/>
  <c r="M203" i="45"/>
  <c r="AE137" i="12"/>
  <c r="O137" i="57"/>
  <c r="M139" i="45"/>
  <c r="M226" i="45"/>
  <c r="E143" i="12"/>
  <c r="AK39" i="12"/>
  <c r="F39" i="58"/>
  <c r="M95" i="45"/>
  <c r="M182" i="45"/>
  <c r="M104" i="45"/>
  <c r="M191" i="45"/>
  <c r="M70" i="45"/>
  <c r="M157" i="45"/>
  <c r="M244" i="45"/>
  <c r="N70" i="45"/>
  <c r="N157" i="45"/>
  <c r="N244" i="45"/>
  <c r="E77" i="12"/>
  <c r="U77" i="12"/>
  <c r="U233" i="12"/>
  <c r="E233" i="57"/>
  <c r="M117" i="45"/>
  <c r="M204" i="45"/>
  <c r="M135" i="45"/>
  <c r="M222" i="45"/>
  <c r="AK118" i="12"/>
  <c r="F118" i="58"/>
  <c r="BL79" i="12"/>
  <c r="BL78" i="12"/>
  <c r="Q78" i="56"/>
  <c r="BB239" i="12"/>
  <c r="G239" i="56"/>
  <c r="AJ81" i="12"/>
  <c r="E81" i="58"/>
  <c r="M107" i="44"/>
  <c r="M194" i="44"/>
  <c r="D155" i="12"/>
  <c r="AJ51" i="12"/>
  <c r="E51" i="58"/>
  <c r="BR58" i="12"/>
  <c r="D58" i="59"/>
  <c r="M115" i="45"/>
  <c r="M202" i="45"/>
  <c r="BL214" i="12"/>
  <c r="Q214" i="56"/>
  <c r="M109" i="44"/>
  <c r="M196" i="44"/>
  <c r="M152" i="44"/>
  <c r="M239" i="44"/>
  <c r="BM207" i="12"/>
  <c r="R207" i="56"/>
  <c r="BL220" i="12"/>
  <c r="Q220" i="56"/>
  <c r="AJ102" i="12"/>
  <c r="E102" i="58"/>
  <c r="AR120" i="12"/>
  <c r="M120" i="58"/>
  <c r="AX223" i="12"/>
  <c r="C223" i="56"/>
  <c r="BL223" i="12"/>
  <c r="Q223" i="56"/>
  <c r="AX230" i="12"/>
  <c r="C230" i="56"/>
  <c r="AP124" i="12"/>
  <c r="K124" i="58"/>
  <c r="AQ127" i="12"/>
  <c r="L127" i="58"/>
  <c r="AR127" i="12"/>
  <c r="M127" i="58"/>
  <c r="K232" i="48"/>
  <c r="BG208" i="12"/>
  <c r="L208" i="56"/>
  <c r="AX227" i="12"/>
  <c r="C227" i="56"/>
  <c r="BM223" i="12"/>
  <c r="R223" i="56"/>
  <c r="B223" i="57"/>
  <c r="BP208" i="12"/>
  <c r="B208" i="59"/>
  <c r="BP230" i="12"/>
  <c r="B230" i="59"/>
  <c r="AK109" i="12"/>
  <c r="F109" i="58"/>
  <c r="AL109" i="12"/>
  <c r="G109" i="58"/>
  <c r="AS120" i="12"/>
  <c r="N120" i="58"/>
  <c r="BB223" i="12"/>
  <c r="G223" i="56"/>
  <c r="AJ95" i="12"/>
  <c r="E95" i="58"/>
  <c r="BB212" i="12"/>
  <c r="G212" i="56"/>
  <c r="AJ127" i="12"/>
  <c r="E127" i="58"/>
  <c r="B198" i="57"/>
  <c r="BL198" i="12"/>
  <c r="Q198" i="56"/>
  <c r="AH230" i="12"/>
  <c r="C230" i="58"/>
  <c r="BG230" i="12"/>
  <c r="L230" i="56"/>
  <c r="AS95" i="12"/>
  <c r="N95" i="58"/>
  <c r="BB227" i="12"/>
  <c r="G227" i="56"/>
  <c r="AN109" i="12"/>
  <c r="I109" i="58"/>
  <c r="AP127" i="12"/>
  <c r="K127" i="58"/>
  <c r="AS105" i="12"/>
  <c r="N105" i="58"/>
  <c r="AT105" i="12"/>
  <c r="O105" i="58"/>
  <c r="BM212" i="12"/>
  <c r="R212" i="56"/>
  <c r="AX212" i="12"/>
  <c r="C212" i="56"/>
  <c r="BP227" i="12"/>
  <c r="B227" i="59"/>
  <c r="AN95" i="12"/>
  <c r="I95" i="58"/>
  <c r="B230" i="57"/>
  <c r="L141" i="48"/>
  <c r="L228" i="48"/>
  <c r="AL120" i="12"/>
  <c r="G120" i="58"/>
  <c r="AO120" i="12"/>
  <c r="J120" i="58"/>
  <c r="AS127" i="12"/>
  <c r="N127" i="58"/>
  <c r="BG198" i="12"/>
  <c r="L198" i="56"/>
  <c r="BM198" i="12"/>
  <c r="R198" i="56"/>
  <c r="AN120" i="12"/>
  <c r="I120" i="58"/>
  <c r="BL227" i="12"/>
  <c r="Q227" i="56"/>
  <c r="BM227" i="12"/>
  <c r="R227" i="56"/>
  <c r="F173" i="57"/>
  <c r="AH120" i="12"/>
  <c r="C120" i="58"/>
  <c r="AH227" i="12"/>
  <c r="C227" i="58"/>
  <c r="AH208" i="12"/>
  <c r="AH223" i="12"/>
  <c r="B208" i="57"/>
  <c r="AH95" i="12"/>
  <c r="C95" i="58"/>
  <c r="BB198" i="12"/>
  <c r="G198" i="56"/>
  <c r="M53" i="48"/>
  <c r="M140" i="48"/>
  <c r="M227" i="48"/>
  <c r="AM120" i="12"/>
  <c r="H120" i="58"/>
  <c r="AO109" i="12"/>
  <c r="J109" i="58"/>
  <c r="AP98" i="12"/>
  <c r="K98" i="58"/>
  <c r="BG201" i="12"/>
  <c r="L201" i="56"/>
  <c r="BP198" i="12"/>
  <c r="B198" i="59"/>
  <c r="BG223" i="12"/>
  <c r="L223" i="56"/>
  <c r="BB230" i="12"/>
  <c r="G230" i="56"/>
  <c r="AQ95" i="12"/>
  <c r="L95" i="58"/>
  <c r="M117" i="47"/>
  <c r="M204" i="47"/>
  <c r="AL127" i="12"/>
  <c r="G127" i="58"/>
  <c r="AN98" i="12"/>
  <c r="I98" i="58"/>
  <c r="AO105" i="12"/>
  <c r="J105" i="58"/>
  <c r="AP105" i="12"/>
  <c r="K105" i="58"/>
  <c r="AM105" i="12"/>
  <c r="H105" i="58"/>
  <c r="AR124" i="12"/>
  <c r="M124" i="58"/>
  <c r="AT127" i="12"/>
  <c r="O127" i="58"/>
  <c r="AT95" i="12"/>
  <c r="O95" i="58"/>
  <c r="AR98" i="12"/>
  <c r="M98" i="58"/>
  <c r="AT120" i="12"/>
  <c r="O120" i="58"/>
  <c r="BG227" i="12"/>
  <c r="L227" i="56"/>
  <c r="AL95" i="12"/>
  <c r="G95" i="58"/>
  <c r="AH109" i="12"/>
  <c r="C109" i="58"/>
  <c r="BP212" i="12"/>
  <c r="B212" i="59"/>
  <c r="AJ98" i="12"/>
  <c r="E98" i="58"/>
  <c r="AM124" i="12"/>
  <c r="H124" i="58"/>
  <c r="AM98" i="12"/>
  <c r="H98" i="58"/>
  <c r="AS98" i="12"/>
  <c r="N98" i="58"/>
  <c r="AH119" i="12"/>
  <c r="C119" i="58"/>
  <c r="BP222" i="12"/>
  <c r="B222" i="59"/>
  <c r="AJ120" i="12"/>
  <c r="E120" i="58"/>
  <c r="AN97" i="12"/>
  <c r="I97" i="58"/>
  <c r="AI103" i="12"/>
  <c r="D103" i="58"/>
  <c r="M125" i="44"/>
  <c r="M212" i="44"/>
  <c r="BS28" i="12"/>
  <c r="E28" i="59"/>
  <c r="AE132" i="12"/>
  <c r="O132" i="57"/>
  <c r="M159" i="45"/>
  <c r="M246" i="45"/>
  <c r="U163" i="12"/>
  <c r="E163" i="57"/>
  <c r="L247" i="45"/>
  <c r="BM214" i="12"/>
  <c r="R214" i="56"/>
  <c r="BM222" i="12"/>
  <c r="R222" i="56"/>
  <c r="AI126" i="12"/>
  <c r="D126" i="58"/>
  <c r="AI127" i="12"/>
  <c r="D127" i="58"/>
  <c r="C117" i="12"/>
  <c r="AI13" i="12"/>
  <c r="D13" i="58"/>
  <c r="BM77" i="12"/>
  <c r="R77" i="56"/>
  <c r="BL249" i="12"/>
  <c r="Q249" i="56"/>
  <c r="BG63" i="12"/>
  <c r="L63" i="56"/>
  <c r="M166" i="44"/>
  <c r="M253" i="44"/>
  <c r="BR79" i="12"/>
  <c r="BR247" i="12"/>
  <c r="D247" i="59"/>
  <c r="M124" i="44"/>
  <c r="M211" i="44"/>
  <c r="M129" i="44"/>
  <c r="M216" i="44"/>
  <c r="S208" i="12"/>
  <c r="C208" i="57"/>
  <c r="BQ33" i="12"/>
  <c r="C33" i="59"/>
  <c r="S33" i="12"/>
  <c r="C33" i="57"/>
  <c r="AH201" i="12"/>
  <c r="C201" i="58"/>
  <c r="AH98" i="12"/>
  <c r="C98" i="58"/>
  <c r="AX201" i="12"/>
  <c r="C201" i="56"/>
  <c r="AI97" i="12"/>
  <c r="D97" i="58"/>
  <c r="M106" i="44"/>
  <c r="M193" i="44"/>
  <c r="AH128" i="12"/>
  <c r="C128" i="58"/>
  <c r="AL124" i="12"/>
  <c r="G124" i="58"/>
  <c r="AM95" i="12"/>
  <c r="H95" i="58"/>
  <c r="AO124" i="12"/>
  <c r="J124" i="58"/>
  <c r="AN110" i="12"/>
  <c r="I110" i="58"/>
  <c r="AM117" i="12"/>
  <c r="H117" i="58"/>
  <c r="AN96" i="12"/>
  <c r="I96" i="58"/>
  <c r="AN124" i="12"/>
  <c r="I124" i="58"/>
  <c r="AK120" i="12"/>
  <c r="F120" i="58"/>
  <c r="AQ105" i="12"/>
  <c r="L105" i="58"/>
  <c r="AP96" i="12"/>
  <c r="K96" i="58"/>
  <c r="AR111" i="12"/>
  <c r="M111" i="58"/>
  <c r="AI119" i="12"/>
  <c r="D119" i="58"/>
  <c r="AJ3" i="12"/>
  <c r="E3" i="58"/>
  <c r="M111" i="44"/>
  <c r="M198" i="44"/>
  <c r="C113" i="12"/>
  <c r="AI9" i="12"/>
  <c r="D9" i="58"/>
  <c r="M151" i="38"/>
  <c r="M238" i="38"/>
  <c r="AF133" i="12"/>
  <c r="CD29" i="12"/>
  <c r="P29" i="59"/>
  <c r="C134" i="12"/>
  <c r="AI30" i="12"/>
  <c r="D30" i="58"/>
  <c r="C141" i="12"/>
  <c r="AI37" i="12"/>
  <c r="D37" i="58"/>
  <c r="C143" i="12"/>
  <c r="AI39" i="12"/>
  <c r="D39" i="58"/>
  <c r="D178" i="57"/>
  <c r="L159" i="44"/>
  <c r="L246" i="44"/>
  <c r="AE133" i="12"/>
  <c r="O133" i="57"/>
  <c r="BQ29" i="12"/>
  <c r="C29" i="59"/>
  <c r="M132" i="38"/>
  <c r="M219" i="38"/>
  <c r="M113" i="38"/>
  <c r="M200" i="38"/>
  <c r="AI61" i="12"/>
  <c r="D61" i="58"/>
  <c r="M128" i="38"/>
  <c r="M215" i="38"/>
  <c r="AI118" i="12"/>
  <c r="D118" i="58"/>
  <c r="C111" i="12"/>
  <c r="AI7" i="12"/>
  <c r="D7" i="58"/>
  <c r="AI109" i="12"/>
  <c r="D109" i="58"/>
  <c r="M136" i="44"/>
  <c r="M223" i="44"/>
  <c r="D147" i="12"/>
  <c r="AJ43" i="12"/>
  <c r="E43" i="58"/>
  <c r="M99" i="44"/>
  <c r="M186" i="44"/>
  <c r="D183" i="57"/>
  <c r="S209" i="12"/>
  <c r="C209" i="57"/>
  <c r="D134" i="57"/>
  <c r="M134" i="44"/>
  <c r="M221" i="44"/>
  <c r="AF121" i="12"/>
  <c r="BR17" i="12"/>
  <c r="D17" i="59"/>
  <c r="AJ97" i="12"/>
  <c r="E97" i="58"/>
  <c r="D121" i="57"/>
  <c r="M143" i="44"/>
  <c r="M230" i="44"/>
  <c r="D74" i="12"/>
  <c r="T74" i="12"/>
  <c r="T219" i="12"/>
  <c r="D219" i="57"/>
  <c r="M163" i="44"/>
  <c r="M250" i="44"/>
  <c r="M137" i="44"/>
  <c r="M224" i="44"/>
  <c r="O54" i="12"/>
  <c r="P158" i="12"/>
  <c r="AV54" i="12"/>
  <c r="Q54" i="58"/>
  <c r="D163" i="57"/>
  <c r="AJ163" i="12"/>
  <c r="E163" i="58"/>
  <c r="BR53" i="12"/>
  <c r="BR241" i="12"/>
  <c r="D241" i="59"/>
  <c r="M57" i="44"/>
  <c r="M144" i="44"/>
  <c r="M231" i="44"/>
  <c r="S241" i="12"/>
  <c r="C241" i="57"/>
  <c r="B227" i="57"/>
  <c r="AH124" i="12"/>
  <c r="C124" i="58"/>
  <c r="AT124" i="12"/>
  <c r="O124" i="58"/>
  <c r="AK121" i="12"/>
  <c r="F121" i="58"/>
  <c r="BQ224" i="12"/>
  <c r="C224" i="59"/>
  <c r="AN106" i="12"/>
  <c r="I106" i="58"/>
  <c r="BR222" i="12"/>
  <c r="D222" i="59"/>
  <c r="AK99" i="12"/>
  <c r="F99" i="58"/>
  <c r="AL111" i="12"/>
  <c r="G111" i="58"/>
  <c r="AP120" i="12"/>
  <c r="K120" i="58"/>
  <c r="AO111" i="12"/>
  <c r="J111" i="58"/>
  <c r="T209" i="12"/>
  <c r="D209" i="57"/>
  <c r="BR214" i="12"/>
  <c r="D214" i="59"/>
  <c r="S42" i="12"/>
  <c r="C42" i="57"/>
  <c r="AL121" i="12"/>
  <c r="G121" i="58"/>
  <c r="AI42" i="12"/>
  <c r="D42" i="58"/>
  <c r="AJ147" i="12"/>
  <c r="E147" i="58"/>
  <c r="K158" i="44"/>
  <c r="K245" i="44"/>
  <c r="BR55" i="12"/>
  <c r="D55" i="59"/>
  <c r="BR12" i="12"/>
  <c r="D12" i="59"/>
  <c r="AJ138" i="12"/>
  <c r="E138" i="58"/>
  <c r="C181" i="57"/>
  <c r="S213" i="12"/>
  <c r="C213" i="57"/>
  <c r="M100" i="38"/>
  <c r="M187" i="38"/>
  <c r="AI98" i="12"/>
  <c r="D98" i="58"/>
  <c r="C131" i="12"/>
  <c r="AI27" i="12"/>
  <c r="D27" i="58"/>
  <c r="C61" i="57"/>
  <c r="C52" i="57"/>
  <c r="S230" i="12"/>
  <c r="AI230" i="12"/>
  <c r="D230" i="58"/>
  <c r="S205" i="12"/>
  <c r="C205" i="57"/>
  <c r="BQ209" i="12"/>
  <c r="C209" i="59"/>
  <c r="C121" i="12"/>
  <c r="AI17" i="12"/>
  <c r="D17" i="58"/>
  <c r="S202" i="12"/>
  <c r="C202" i="57"/>
  <c r="AN99" i="12"/>
  <c r="I99" i="58"/>
  <c r="AT99" i="12"/>
  <c r="O99" i="58"/>
  <c r="BM202" i="12"/>
  <c r="R202" i="56"/>
  <c r="BP202" i="12"/>
  <c r="B202" i="59"/>
  <c r="BQ202" i="12"/>
  <c r="C202" i="59"/>
  <c r="AL99" i="12"/>
  <c r="G99" i="58"/>
  <c r="AO99" i="12"/>
  <c r="J99" i="58"/>
  <c r="BQ231" i="12"/>
  <c r="C231" i="59"/>
  <c r="AP99" i="12"/>
  <c r="K99" i="58"/>
  <c r="BR202" i="12"/>
  <c r="D202" i="59"/>
  <c r="AM99" i="12"/>
  <c r="H99" i="58"/>
  <c r="BB202" i="12"/>
  <c r="G202" i="56"/>
  <c r="AH99" i="12"/>
  <c r="C99" i="58"/>
  <c r="AJ99" i="12"/>
  <c r="E99" i="58"/>
  <c r="AS99" i="12"/>
  <c r="N99" i="58"/>
  <c r="K144" i="48"/>
  <c r="K231" i="48"/>
  <c r="L144" i="48"/>
  <c r="L231" i="48"/>
  <c r="G152" i="12"/>
  <c r="BQ214" i="12"/>
  <c r="C214" i="59"/>
  <c r="S212" i="12"/>
  <c r="C212" i="57"/>
  <c r="T6" i="12"/>
  <c r="D6" i="57"/>
  <c r="M57" i="48"/>
  <c r="G173" i="12"/>
  <c r="T207" i="12"/>
  <c r="D207" i="57"/>
  <c r="T198" i="12"/>
  <c r="D198" i="57"/>
  <c r="S199" i="12"/>
  <c r="C199" i="57"/>
  <c r="AU102" i="12"/>
  <c r="P102" i="58"/>
  <c r="E173" i="57"/>
  <c r="T230" i="12"/>
  <c r="D230" i="57"/>
  <c r="T199" i="12"/>
  <c r="D199" i="57"/>
  <c r="AN105" i="12"/>
  <c r="I105" i="58"/>
  <c r="AI102" i="12"/>
  <c r="D102" i="58"/>
  <c r="C15" i="59"/>
  <c r="M123" i="38"/>
  <c r="M210" i="38"/>
  <c r="BQ84" i="12"/>
  <c r="BQ266" i="12"/>
  <c r="C266" i="59"/>
  <c r="S190" i="12"/>
  <c r="BQ91" i="12"/>
  <c r="C91" i="59"/>
  <c r="AI163" i="12"/>
  <c r="D163" i="58"/>
  <c r="K172" i="38"/>
  <c r="K259" i="38"/>
  <c r="C189" i="57"/>
  <c r="AI154" i="12"/>
  <c r="D154" i="58"/>
  <c r="M71" i="38"/>
  <c r="C176" i="12"/>
  <c r="AI78" i="12"/>
  <c r="D78" i="58"/>
  <c r="K158" i="38"/>
  <c r="K245" i="38"/>
  <c r="K6" i="38"/>
  <c r="K180" i="38"/>
  <c r="M85" i="38"/>
  <c r="M172" i="38"/>
  <c r="M259" i="38"/>
  <c r="M127" i="38"/>
  <c r="M214" i="38"/>
  <c r="N72" i="38"/>
  <c r="N159" i="38"/>
  <c r="N246" i="38"/>
  <c r="AI64" i="12"/>
  <c r="D64" i="58"/>
  <c r="M91" i="38"/>
  <c r="C107" i="57"/>
  <c r="S178" i="12"/>
  <c r="C178" i="57"/>
  <c r="CD3" i="12"/>
  <c r="P3" i="59"/>
  <c r="M150" i="38"/>
  <c r="M237" i="38"/>
  <c r="BQ30" i="12"/>
  <c r="C30" i="59"/>
  <c r="O11" i="12"/>
  <c r="P11" i="12"/>
  <c r="BM231" i="12"/>
  <c r="R231" i="56"/>
  <c r="BL230" i="12"/>
  <c r="Q230" i="56"/>
  <c r="BL201" i="12"/>
  <c r="Q201" i="56"/>
  <c r="M113" i="53"/>
  <c r="M200" i="53"/>
  <c r="M94" i="52"/>
  <c r="M154" i="46"/>
  <c r="M241" i="46"/>
  <c r="K110" i="12"/>
  <c r="M119" i="51"/>
  <c r="M206" i="51"/>
  <c r="M115" i="51"/>
  <c r="M202" i="51"/>
  <c r="J150" i="12"/>
  <c r="AE126" i="12"/>
  <c r="CC22" i="12"/>
  <c r="O22" i="59"/>
  <c r="AE120" i="12"/>
  <c r="O120" i="57"/>
  <c r="L157" i="49"/>
  <c r="L244" i="49"/>
  <c r="N85" i="49"/>
  <c r="N172" i="49"/>
  <c r="N259" i="49"/>
  <c r="H131" i="12"/>
  <c r="K179" i="49"/>
  <c r="M127" i="49"/>
  <c r="M214" i="49"/>
  <c r="H62" i="12"/>
  <c r="AE186" i="12"/>
  <c r="O186" i="57"/>
  <c r="H48" i="12"/>
  <c r="AF151" i="12"/>
  <c r="CD47" i="12"/>
  <c r="P47" i="59"/>
  <c r="K172" i="49"/>
  <c r="K259" i="49"/>
  <c r="O107" i="57"/>
  <c r="G155" i="57"/>
  <c r="AF155" i="12"/>
  <c r="AV145" i="12"/>
  <c r="Q145" i="58"/>
  <c r="L145" i="48"/>
  <c r="G118" i="12"/>
  <c r="M106" i="47"/>
  <c r="M193" i="47"/>
  <c r="O162" i="12"/>
  <c r="AF109" i="12"/>
  <c r="CD5" i="12"/>
  <c r="P5" i="59"/>
  <c r="O44" i="12"/>
  <c r="P148" i="12"/>
  <c r="AV44" i="12"/>
  <c r="Q44" i="58"/>
  <c r="O187" i="12"/>
  <c r="AU88" i="12"/>
  <c r="P88" i="58"/>
  <c r="O51" i="12"/>
  <c r="P155" i="12"/>
  <c r="AV51" i="12"/>
  <c r="Q51" i="58"/>
  <c r="M83" i="44"/>
  <c r="M170" i="44"/>
  <c r="M257" i="44"/>
  <c r="T28" i="12"/>
  <c r="D28" i="57"/>
  <c r="M85" i="44"/>
  <c r="D191" i="12"/>
  <c r="D90" i="12"/>
  <c r="T90" i="12"/>
  <c r="T257" i="12"/>
  <c r="D257" i="57"/>
  <c r="D138" i="12"/>
  <c r="AJ34" i="12"/>
  <c r="E34" i="58"/>
  <c r="O57" i="12"/>
  <c r="P57" i="12"/>
  <c r="M118" i="44"/>
  <c r="M205" i="44"/>
  <c r="T5" i="12"/>
  <c r="D5" i="57"/>
  <c r="AF135" i="12"/>
  <c r="CD31" i="12"/>
  <c r="P31" i="59"/>
  <c r="AE135" i="12"/>
  <c r="CC31" i="12"/>
  <c r="O31" i="59"/>
  <c r="C160" i="12"/>
  <c r="AI56" i="12"/>
  <c r="D56" i="58"/>
  <c r="M138" i="38"/>
  <c r="M225" i="38"/>
  <c r="M94" i="38"/>
  <c r="K92" i="38"/>
  <c r="C120" i="12"/>
  <c r="AI16" i="12"/>
  <c r="D16" i="58"/>
  <c r="C62" i="12"/>
  <c r="S62" i="12"/>
  <c r="M128" i="54"/>
  <c r="M215" i="54"/>
  <c r="M107" i="54"/>
  <c r="M194" i="54"/>
  <c r="N146" i="12"/>
  <c r="N184" i="12"/>
  <c r="M130" i="54"/>
  <c r="M217" i="54"/>
  <c r="M129" i="54"/>
  <c r="M216" i="54"/>
  <c r="N181" i="57"/>
  <c r="AD177" i="12"/>
  <c r="N177" i="57"/>
  <c r="P37" i="12"/>
  <c r="AE158" i="12"/>
  <c r="AU146" i="12"/>
  <c r="P146" i="58"/>
  <c r="M111" i="54"/>
  <c r="M198" i="54"/>
  <c r="M112" i="54"/>
  <c r="M199" i="54"/>
  <c r="N116" i="12"/>
  <c r="AD178" i="12"/>
  <c r="N178" i="57"/>
  <c r="M133" i="54"/>
  <c r="M220" i="54"/>
  <c r="M114" i="54"/>
  <c r="M201" i="54"/>
  <c r="M127" i="54"/>
  <c r="M214" i="54"/>
  <c r="AF114" i="12"/>
  <c r="CD10" i="12"/>
  <c r="P10" i="59"/>
  <c r="AE114" i="12"/>
  <c r="O114" i="57"/>
  <c r="N156" i="12"/>
  <c r="N189" i="57"/>
  <c r="AD190" i="12"/>
  <c r="N190" i="57"/>
  <c r="L170" i="54"/>
  <c r="L257" i="54"/>
  <c r="N86" i="54"/>
  <c r="N173" i="54"/>
  <c r="N127" i="12"/>
  <c r="M91" i="54"/>
  <c r="O45" i="12"/>
  <c r="P45" i="12"/>
  <c r="N164" i="12"/>
  <c r="M157" i="54"/>
  <c r="M244" i="54"/>
  <c r="N92" i="12"/>
  <c r="N62" i="12"/>
  <c r="N171" i="12"/>
  <c r="K157" i="54"/>
  <c r="K244" i="54"/>
  <c r="N77" i="12"/>
  <c r="N70" i="54"/>
  <c r="N157" i="54"/>
  <c r="N244" i="54"/>
  <c r="M159" i="54"/>
  <c r="M246" i="54"/>
  <c r="AF158" i="12"/>
  <c r="CD54" i="12"/>
  <c r="AT146" i="12"/>
  <c r="O146" i="58"/>
  <c r="N110" i="12"/>
  <c r="O25" i="12"/>
  <c r="P25" i="12"/>
  <c r="N157" i="57"/>
  <c r="N73" i="54"/>
  <c r="N247" i="54"/>
  <c r="L247" i="54"/>
  <c r="M151" i="54"/>
  <c r="M238" i="54"/>
  <c r="N153" i="12"/>
  <c r="K92" i="54"/>
  <c r="O9" i="12"/>
  <c r="P9" i="12"/>
  <c r="M54" i="54"/>
  <c r="N170" i="12"/>
  <c r="AF144" i="12"/>
  <c r="P144" i="57"/>
  <c r="AU58" i="12"/>
  <c r="P58" i="58"/>
  <c r="N57" i="53"/>
  <c r="N144" i="53"/>
  <c r="N231" i="53"/>
  <c r="M149" i="12"/>
  <c r="M120" i="53"/>
  <c r="M207" i="53"/>
  <c r="M155" i="12"/>
  <c r="M71" i="12"/>
  <c r="N53" i="53"/>
  <c r="N140" i="53"/>
  <c r="N227" i="53"/>
  <c r="M110" i="12"/>
  <c r="N85" i="53"/>
  <c r="N172" i="53"/>
  <c r="N259" i="53"/>
  <c r="M112" i="53"/>
  <c r="M199" i="53"/>
  <c r="AC191" i="12"/>
  <c r="M191" i="57"/>
  <c r="M124" i="53"/>
  <c r="M211" i="53"/>
  <c r="L123" i="12"/>
  <c r="M164" i="52"/>
  <c r="M251" i="52"/>
  <c r="M127" i="52"/>
  <c r="M214" i="52"/>
  <c r="M120" i="52"/>
  <c r="M207" i="52"/>
  <c r="AE130" i="12"/>
  <c r="CC26" i="12"/>
  <c r="O26" i="59"/>
  <c r="M154" i="52"/>
  <c r="M241" i="52"/>
  <c r="M123" i="52"/>
  <c r="M210" i="52"/>
  <c r="L62" i="12"/>
  <c r="K172" i="52"/>
  <c r="K259" i="52"/>
  <c r="K92" i="52"/>
  <c r="M85" i="52"/>
  <c r="M172" i="52"/>
  <c r="M259" i="52"/>
  <c r="M178" i="52"/>
  <c r="M91" i="52"/>
  <c r="L124" i="12"/>
  <c r="M110" i="52"/>
  <c r="M197" i="52"/>
  <c r="L158" i="52"/>
  <c r="L245" i="52"/>
  <c r="L172" i="52"/>
  <c r="L259" i="52"/>
  <c r="N85" i="52"/>
  <c r="N172" i="52"/>
  <c r="N259" i="52"/>
  <c r="H149" i="12"/>
  <c r="H144" i="57"/>
  <c r="M108" i="49"/>
  <c r="M195" i="49"/>
  <c r="M98" i="49"/>
  <c r="M185" i="49"/>
  <c r="M70" i="49"/>
  <c r="M157" i="49"/>
  <c r="M244" i="49"/>
  <c r="N71" i="49"/>
  <c r="N158" i="49"/>
  <c r="N245" i="49"/>
  <c r="H118" i="12"/>
  <c r="J184" i="57"/>
  <c r="J143" i="12"/>
  <c r="J124" i="12"/>
  <c r="AE184" i="12"/>
  <c r="O184" i="57"/>
  <c r="J156" i="12"/>
  <c r="J119" i="57"/>
  <c r="M131" i="46"/>
  <c r="M218" i="46"/>
  <c r="K123" i="12"/>
  <c r="M108" i="51"/>
  <c r="M195" i="51"/>
  <c r="M164" i="51"/>
  <c r="M251" i="51"/>
  <c r="K135" i="12"/>
  <c r="AA176" i="12"/>
  <c r="K176" i="57"/>
  <c r="AA163" i="12"/>
  <c r="K163" i="57"/>
  <c r="AE180" i="12"/>
  <c r="AU155" i="12"/>
  <c r="P155" i="58"/>
  <c r="M133" i="50"/>
  <c r="M220" i="50"/>
  <c r="K159" i="50"/>
  <c r="K246" i="50"/>
  <c r="I124" i="12"/>
  <c r="I155" i="12"/>
  <c r="I127" i="12"/>
  <c r="I79" i="12"/>
  <c r="I156" i="12"/>
  <c r="O30" i="12"/>
  <c r="P134" i="12"/>
  <c r="AV30" i="12"/>
  <c r="Q30" i="58"/>
  <c r="N72" i="50"/>
  <c r="N159" i="50"/>
  <c r="N246" i="50"/>
  <c r="M107" i="50"/>
  <c r="M194" i="50"/>
  <c r="M154" i="50"/>
  <c r="M241" i="50"/>
  <c r="I129" i="12"/>
  <c r="AE127" i="12"/>
  <c r="O127" i="57"/>
  <c r="M105" i="46"/>
  <c r="M192" i="46"/>
  <c r="M147" i="46"/>
  <c r="M234" i="46"/>
  <c r="AE124" i="12"/>
  <c r="AU104" i="12"/>
  <c r="P104" i="58"/>
  <c r="K147" i="12"/>
  <c r="K127" i="12"/>
  <c r="M115" i="46"/>
  <c r="M202" i="46"/>
  <c r="M71" i="46"/>
  <c r="K176" i="12"/>
  <c r="K158" i="46"/>
  <c r="K245" i="46"/>
  <c r="L142" i="46"/>
  <c r="L229" i="46"/>
  <c r="AQ108" i="12"/>
  <c r="L108" i="58"/>
  <c r="L144" i="46"/>
  <c r="L231" i="46"/>
  <c r="K156" i="12"/>
  <c r="M149" i="46"/>
  <c r="M236" i="46"/>
  <c r="M118" i="46"/>
  <c r="M205" i="46"/>
  <c r="M94" i="51"/>
  <c r="J165" i="12"/>
  <c r="M162" i="51"/>
  <c r="M249" i="51"/>
  <c r="M118" i="50"/>
  <c r="M205" i="50"/>
  <c r="M110" i="50"/>
  <c r="M197" i="50"/>
  <c r="M97" i="50"/>
  <c r="M184" i="50"/>
  <c r="I115" i="12"/>
  <c r="Z163" i="12"/>
  <c r="J163" i="57"/>
  <c r="AF159" i="12"/>
  <c r="P159" i="57"/>
  <c r="M110" i="51"/>
  <c r="M197" i="51"/>
  <c r="J157" i="12"/>
  <c r="O157" i="12"/>
  <c r="L172" i="51"/>
  <c r="L259" i="51"/>
  <c r="N85" i="51"/>
  <c r="N172" i="51"/>
  <c r="N259" i="51"/>
  <c r="M124" i="51"/>
  <c r="M211" i="51"/>
  <c r="K92" i="51"/>
  <c r="L144" i="51"/>
  <c r="L231" i="51"/>
  <c r="J62" i="12"/>
  <c r="AP147" i="12"/>
  <c r="K147" i="58"/>
  <c r="M111" i="50"/>
  <c r="M198" i="50"/>
  <c r="AE149" i="12"/>
  <c r="O149" i="57"/>
  <c r="M114" i="50"/>
  <c r="M201" i="50"/>
  <c r="S259" i="12"/>
  <c r="C259" i="57"/>
  <c r="AF149" i="12"/>
  <c r="P149" i="57"/>
  <c r="J164" i="12"/>
  <c r="M178" i="51"/>
  <c r="AF134" i="12"/>
  <c r="CD30" i="12"/>
  <c r="P30" i="59"/>
  <c r="J157" i="57"/>
  <c r="AE134" i="12"/>
  <c r="CC30" i="12"/>
  <c r="O30" i="59"/>
  <c r="AE159" i="12"/>
  <c r="AU147" i="12"/>
  <c r="P147" i="58"/>
  <c r="K172" i="51"/>
  <c r="K259" i="51"/>
  <c r="J174" i="57"/>
  <c r="J110" i="12"/>
  <c r="J138" i="57"/>
  <c r="M71" i="50"/>
  <c r="M158" i="50"/>
  <c r="M245" i="50"/>
  <c r="M159" i="50"/>
  <c r="M246" i="50"/>
  <c r="I153" i="12"/>
  <c r="M131" i="50"/>
  <c r="M218" i="50"/>
  <c r="M135" i="50"/>
  <c r="M222" i="50"/>
  <c r="K92" i="50"/>
  <c r="I78" i="12"/>
  <c r="J48" i="12"/>
  <c r="M158" i="51"/>
  <c r="M245" i="51"/>
  <c r="C35" i="59"/>
  <c r="J155" i="12"/>
  <c r="C84" i="57"/>
  <c r="J181" i="12"/>
  <c r="O3" i="12"/>
  <c r="P3" i="12"/>
  <c r="BE266" i="12"/>
  <c r="J266" i="56"/>
  <c r="J74" i="12"/>
  <c r="AP108" i="12"/>
  <c r="K108" i="58"/>
  <c r="AF165" i="12"/>
  <c r="P165" i="57"/>
  <c r="O24" i="12"/>
  <c r="P128" i="12"/>
  <c r="AV24" i="12"/>
  <c r="Q24" i="58"/>
  <c r="U37" i="12"/>
  <c r="U6" i="12"/>
  <c r="E6" i="57"/>
  <c r="AN101" i="12"/>
  <c r="I101" i="58"/>
  <c r="M114" i="44"/>
  <c r="M201" i="44"/>
  <c r="L60" i="56"/>
  <c r="H159" i="12"/>
  <c r="AF181" i="12"/>
  <c r="CD82" i="12"/>
  <c r="P82" i="59"/>
  <c r="AE181" i="12"/>
  <c r="O181" i="57"/>
  <c r="AO156" i="12"/>
  <c r="J156" i="58"/>
  <c r="I138" i="12"/>
  <c r="BR251" i="12"/>
  <c r="D251" i="59"/>
  <c r="M56" i="50"/>
  <c r="I172" i="12"/>
  <c r="M137" i="50"/>
  <c r="M224" i="50"/>
  <c r="N86" i="50"/>
  <c r="N173" i="50"/>
  <c r="I90" i="12"/>
  <c r="M100" i="50"/>
  <c r="M187" i="50"/>
  <c r="AK148" i="12"/>
  <c r="F148" i="58"/>
  <c r="AP148" i="12"/>
  <c r="K148" i="58"/>
  <c r="S251" i="12"/>
  <c r="C251" i="57"/>
  <c r="BQ251" i="12"/>
  <c r="C251" i="59"/>
  <c r="H73" i="12"/>
  <c r="H131" i="57"/>
  <c r="AF131" i="12"/>
  <c r="P131" i="57"/>
  <c r="H127" i="57"/>
  <c r="AF127" i="12"/>
  <c r="CD23" i="12"/>
  <c r="P23" i="59"/>
  <c r="AE151" i="12"/>
  <c r="CC47" i="12"/>
  <c r="O47" i="59"/>
  <c r="M110" i="49"/>
  <c r="M197" i="49"/>
  <c r="H156" i="12"/>
  <c r="L141" i="49"/>
  <c r="L228" i="49"/>
  <c r="AF119" i="12"/>
  <c r="P119" i="57"/>
  <c r="O35" i="12"/>
  <c r="P35" i="12"/>
  <c r="AF126" i="12"/>
  <c r="CD22" i="12"/>
  <c r="P22" i="59"/>
  <c r="AE119" i="12"/>
  <c r="O119" i="57"/>
  <c r="L140" i="49"/>
  <c r="L227" i="49"/>
  <c r="N58" i="49"/>
  <c r="N232" i="49"/>
  <c r="AN144" i="12"/>
  <c r="I144" i="58"/>
  <c r="H171" i="12"/>
  <c r="K142" i="49"/>
  <c r="K229" i="49"/>
  <c r="N72" i="49"/>
  <c r="N159" i="49"/>
  <c r="N246" i="49"/>
  <c r="L159" i="49"/>
  <c r="L246" i="49"/>
  <c r="H170" i="57"/>
  <c r="M155" i="49"/>
  <c r="M242" i="49"/>
  <c r="H161" i="12"/>
  <c r="H143" i="12"/>
  <c r="M131" i="49"/>
  <c r="M218" i="49"/>
  <c r="M166" i="49"/>
  <c r="M253" i="49"/>
  <c r="H119" i="57"/>
  <c r="H146" i="12"/>
  <c r="AE146" i="12"/>
  <c r="CC43" i="12"/>
  <c r="O43" i="59"/>
  <c r="AE118" i="12"/>
  <c r="O118" i="57"/>
  <c r="N73" i="48"/>
  <c r="N160" i="48"/>
  <c r="K247" i="48"/>
  <c r="AM154" i="12"/>
  <c r="H154" i="58"/>
  <c r="G123" i="12"/>
  <c r="G172" i="57"/>
  <c r="G136" i="12"/>
  <c r="M124" i="48"/>
  <c r="M211" i="48"/>
  <c r="O52" i="12"/>
  <c r="P52" i="12"/>
  <c r="M83" i="48"/>
  <c r="M170" i="48"/>
  <c r="M257" i="48"/>
  <c r="G90" i="12"/>
  <c r="N83" i="48"/>
  <c r="N170" i="48"/>
  <c r="N257" i="48"/>
  <c r="M85" i="48"/>
  <c r="G191" i="12"/>
  <c r="W170" i="12"/>
  <c r="G170" i="57"/>
  <c r="W152" i="12"/>
  <c r="G152" i="57"/>
  <c r="BQ223" i="12"/>
  <c r="C223" i="59"/>
  <c r="M137" i="48"/>
  <c r="M224" i="48"/>
  <c r="L172" i="47"/>
  <c r="L259" i="47"/>
  <c r="V191" i="12"/>
  <c r="F191" i="57"/>
  <c r="F78" i="12"/>
  <c r="F92" i="12"/>
  <c r="C39" i="59"/>
  <c r="V178" i="12"/>
  <c r="F178" i="57"/>
  <c r="F136" i="12"/>
  <c r="AE154" i="12"/>
  <c r="O154" i="57"/>
  <c r="L157" i="47"/>
  <c r="L244" i="47"/>
  <c r="M98" i="47"/>
  <c r="M185" i="47"/>
  <c r="N70" i="47"/>
  <c r="N157" i="47"/>
  <c r="N244" i="47"/>
  <c r="F154" i="57"/>
  <c r="F126" i="12"/>
  <c r="M178" i="47"/>
  <c r="K141" i="47"/>
  <c r="K228" i="47"/>
  <c r="AL137" i="12"/>
  <c r="G137" i="58"/>
  <c r="AE116" i="12"/>
  <c r="CC12" i="12"/>
  <c r="O12" i="59"/>
  <c r="D110" i="12"/>
  <c r="AJ6" i="12"/>
  <c r="E6" i="58"/>
  <c r="L144" i="44"/>
  <c r="L231" i="44"/>
  <c r="AJ57" i="12"/>
  <c r="E57" i="58"/>
  <c r="AF116" i="12"/>
  <c r="P116" i="57"/>
  <c r="AJ126" i="12"/>
  <c r="E126" i="58"/>
  <c r="T57" i="12"/>
  <c r="BR31" i="12"/>
  <c r="BR229" i="12"/>
  <c r="D229" i="59"/>
  <c r="V172" i="12"/>
  <c r="F172" i="57"/>
  <c r="F184" i="12"/>
  <c r="M141" i="47"/>
  <c r="M228" i="47"/>
  <c r="M110" i="47"/>
  <c r="M197" i="47"/>
  <c r="M91" i="47"/>
  <c r="F145" i="12"/>
  <c r="M134" i="47"/>
  <c r="M221" i="47"/>
  <c r="F91" i="12"/>
  <c r="M164" i="47"/>
  <c r="M251" i="47"/>
  <c r="L5" i="47"/>
  <c r="L179" i="47"/>
  <c r="BR235" i="12"/>
  <c r="D235" i="59"/>
  <c r="M108" i="47"/>
  <c r="M195" i="47"/>
  <c r="F117" i="12"/>
  <c r="F115" i="12"/>
  <c r="V171" i="12"/>
  <c r="F171" i="57"/>
  <c r="K159" i="47"/>
  <c r="K246" i="47"/>
  <c r="L143" i="47"/>
  <c r="L230" i="47"/>
  <c r="N86" i="47"/>
  <c r="N173" i="47"/>
  <c r="N56" i="47"/>
  <c r="N143" i="47"/>
  <c r="N230" i="47"/>
  <c r="M232" i="47"/>
  <c r="AF146" i="12"/>
  <c r="CD43" i="12"/>
  <c r="P43" i="59"/>
  <c r="N54" i="47"/>
  <c r="N141" i="47"/>
  <c r="N228" i="47"/>
  <c r="S221" i="12"/>
  <c r="C221" i="57"/>
  <c r="BR231" i="12"/>
  <c r="D231" i="59"/>
  <c r="F152" i="12"/>
  <c r="D54" i="57"/>
  <c r="N55" i="47"/>
  <c r="N142" i="47"/>
  <c r="N229" i="47"/>
  <c r="AE138" i="12"/>
  <c r="D53" i="57"/>
  <c r="AF138" i="12"/>
  <c r="P138" i="57"/>
  <c r="F134" i="12"/>
  <c r="C50" i="59"/>
  <c r="M97" i="45"/>
  <c r="M184" i="45"/>
  <c r="F143" i="12"/>
  <c r="M131" i="47"/>
  <c r="M218" i="47"/>
  <c r="F133" i="12"/>
  <c r="M121" i="47"/>
  <c r="M208" i="47"/>
  <c r="N57" i="47"/>
  <c r="N144" i="47"/>
  <c r="N231" i="47"/>
  <c r="V174" i="12"/>
  <c r="F174" i="57"/>
  <c r="M53" i="47"/>
  <c r="M140" i="47"/>
  <c r="M227" i="47"/>
  <c r="L260" i="47"/>
  <c r="V188" i="12"/>
  <c r="F188" i="57"/>
  <c r="F170" i="57"/>
  <c r="S249" i="12"/>
  <c r="C249" i="57"/>
  <c r="E142" i="57"/>
  <c r="M54" i="45"/>
  <c r="E170" i="12"/>
  <c r="M53" i="45"/>
  <c r="E169" i="12"/>
  <c r="AK72" i="12"/>
  <c r="D52" i="57"/>
  <c r="D25" i="57"/>
  <c r="S235" i="12"/>
  <c r="C235" i="57"/>
  <c r="AF142" i="12"/>
  <c r="CD38" i="12"/>
  <c r="P38" i="59"/>
  <c r="AE142" i="12"/>
  <c r="O142" i="57"/>
  <c r="K159" i="45"/>
  <c r="K246" i="45"/>
  <c r="S229" i="12"/>
  <c r="D38" i="59"/>
  <c r="M110" i="45"/>
  <c r="M197" i="45"/>
  <c r="F74" i="12"/>
  <c r="F190" i="57"/>
  <c r="M153" i="45"/>
  <c r="M240" i="45"/>
  <c r="AF182" i="12"/>
  <c r="AV162" i="12"/>
  <c r="Q162" i="58"/>
  <c r="L140" i="47"/>
  <c r="L227" i="47"/>
  <c r="V163" i="12"/>
  <c r="F163" i="57"/>
  <c r="F155" i="12"/>
  <c r="T260" i="12"/>
  <c r="D260" i="57"/>
  <c r="K143" i="44"/>
  <c r="K230" i="44"/>
  <c r="M102" i="45"/>
  <c r="M189" i="45"/>
  <c r="M127" i="45"/>
  <c r="M214" i="45"/>
  <c r="D108" i="12"/>
  <c r="AJ4" i="12"/>
  <c r="E4" i="58"/>
  <c r="M96" i="44"/>
  <c r="M183" i="44"/>
  <c r="D135" i="12"/>
  <c r="AJ31" i="12"/>
  <c r="E31" i="58"/>
  <c r="M123" i="44"/>
  <c r="M210" i="44"/>
  <c r="M232" i="44"/>
  <c r="D75" i="12"/>
  <c r="T75" i="12"/>
  <c r="T226" i="12"/>
  <c r="D226" i="57"/>
  <c r="M112" i="44"/>
  <c r="M199" i="44"/>
  <c r="S206" i="12"/>
  <c r="C206" i="57"/>
  <c r="D152" i="57"/>
  <c r="AJ71" i="12"/>
  <c r="K261" i="57"/>
  <c r="H273" i="57"/>
  <c r="BQ198" i="12"/>
  <c r="C198" i="59"/>
  <c r="L171" i="44"/>
  <c r="L258" i="44"/>
  <c r="AU262" i="12"/>
  <c r="P262" i="58"/>
  <c r="AO268" i="12"/>
  <c r="J268" i="58"/>
  <c r="AT262" i="12"/>
  <c r="O262" i="58"/>
  <c r="C276" i="57"/>
  <c r="M275" i="57"/>
  <c r="AL275" i="12"/>
  <c r="G275" i="58"/>
  <c r="AL268" i="12"/>
  <c r="G268" i="58"/>
  <c r="T189" i="12"/>
  <c r="D189" i="57"/>
  <c r="D190" i="57"/>
  <c r="K145" i="44"/>
  <c r="AU237" i="12"/>
  <c r="P237" i="58"/>
  <c r="M118" i="38"/>
  <c r="M205" i="38"/>
  <c r="N85" i="38"/>
  <c r="N172" i="38"/>
  <c r="N259" i="38"/>
  <c r="L172" i="38"/>
  <c r="L259" i="38"/>
  <c r="C237" i="57"/>
  <c r="C123" i="12"/>
  <c r="AI19" i="12"/>
  <c r="D19" i="58"/>
  <c r="AF184" i="12"/>
  <c r="P184" i="57"/>
  <c r="L170" i="38"/>
  <c r="L257" i="38"/>
  <c r="C184" i="57"/>
  <c r="F276" i="57"/>
  <c r="AI157" i="12"/>
  <c r="D157" i="58"/>
  <c r="BQ260" i="12"/>
  <c r="C260" i="59"/>
  <c r="AF136" i="12"/>
  <c r="P136" i="57"/>
  <c r="BQ257" i="12"/>
  <c r="C257" i="59"/>
  <c r="BQ24" i="12"/>
  <c r="C24" i="59"/>
  <c r="AI145" i="12"/>
  <c r="D145" i="58"/>
  <c r="AF130" i="12"/>
  <c r="P130" i="57"/>
  <c r="S239" i="12"/>
  <c r="C239" i="57"/>
  <c r="AE155" i="12"/>
  <c r="O155" i="57"/>
  <c r="O42" i="12"/>
  <c r="P42" i="12"/>
  <c r="AI124" i="12"/>
  <c r="D124" i="58"/>
  <c r="C155" i="57"/>
  <c r="L140" i="38"/>
  <c r="L227" i="38"/>
  <c r="BQ26" i="12"/>
  <c r="C26" i="59"/>
  <c r="C153" i="12"/>
  <c r="AI49" i="12"/>
  <c r="D49" i="58"/>
  <c r="AF128" i="12"/>
  <c r="C16" i="57"/>
  <c r="BR260" i="12"/>
  <c r="D260" i="59"/>
  <c r="D81" i="57"/>
  <c r="C149" i="12"/>
  <c r="AI45" i="12"/>
  <c r="D45" i="58"/>
  <c r="M137" i="38"/>
  <c r="M224" i="38"/>
  <c r="C181" i="12"/>
  <c r="AI82" i="12"/>
  <c r="D82" i="58"/>
  <c r="D34" i="59"/>
  <c r="O18" i="12"/>
  <c r="P18" i="12"/>
  <c r="AM268" i="12"/>
  <c r="H268" i="58"/>
  <c r="I269" i="57"/>
  <c r="AT269" i="12"/>
  <c r="O269" i="58"/>
  <c r="AM261" i="12"/>
  <c r="H261" i="58"/>
  <c r="AK274" i="12"/>
  <c r="F274" i="58"/>
  <c r="H261" i="57"/>
  <c r="L269" i="57"/>
  <c r="AR267" i="12"/>
  <c r="M267" i="58"/>
  <c r="AQ273" i="12"/>
  <c r="L273" i="58"/>
  <c r="AN276" i="12"/>
  <c r="I276" i="58"/>
  <c r="I267" i="57"/>
  <c r="M269" i="57"/>
  <c r="AR274" i="12"/>
  <c r="M274" i="58"/>
  <c r="E262" i="57"/>
  <c r="AL274" i="12"/>
  <c r="G274" i="58"/>
  <c r="L247" i="38"/>
  <c r="C163" i="57"/>
  <c r="O275" i="57"/>
  <c r="M136" i="38"/>
  <c r="M223" i="38"/>
  <c r="BR227" i="12"/>
  <c r="D227" i="59"/>
  <c r="L143" i="38"/>
  <c r="L230" i="38"/>
  <c r="D39" i="59"/>
  <c r="AU267" i="12"/>
  <c r="P267" i="58"/>
  <c r="S234" i="12"/>
  <c r="C234" i="57"/>
  <c r="AI267" i="12"/>
  <c r="D267" i="58"/>
  <c r="O49" i="12"/>
  <c r="P153" i="12"/>
  <c r="AV49" i="12"/>
  <c r="AV234" i="12"/>
  <c r="Q234" i="58"/>
  <c r="E276" i="57"/>
  <c r="AK267" i="12"/>
  <c r="F267" i="58"/>
  <c r="AP268" i="12"/>
  <c r="K268" i="58"/>
  <c r="AS261" i="12"/>
  <c r="N261" i="58"/>
  <c r="AO262" i="12"/>
  <c r="J262" i="58"/>
  <c r="AS276" i="12"/>
  <c r="N276" i="58"/>
  <c r="AT267" i="12"/>
  <c r="O267" i="58"/>
  <c r="N273" i="57"/>
  <c r="AJ276" i="12"/>
  <c r="E276" i="58"/>
  <c r="AJ237" i="12"/>
  <c r="E237" i="58"/>
  <c r="L243" i="57"/>
  <c r="D261" i="57"/>
  <c r="AJ273" i="12"/>
  <c r="E273" i="58"/>
  <c r="AT237" i="12"/>
  <c r="O237" i="58"/>
  <c r="AQ243" i="12"/>
  <c r="L243" i="58"/>
  <c r="AR273" i="12"/>
  <c r="M273" i="58"/>
  <c r="BR6" i="12"/>
  <c r="D6" i="59"/>
  <c r="AF110" i="12"/>
  <c r="CD6" i="12"/>
  <c r="P6" i="59"/>
  <c r="L172" i="45"/>
  <c r="L259" i="45"/>
  <c r="AE182" i="12"/>
  <c r="AU162" i="12"/>
  <c r="P162" i="58"/>
  <c r="L143" i="45"/>
  <c r="L230" i="45"/>
  <c r="AP269" i="12"/>
  <c r="K269" i="58"/>
  <c r="D14" i="57"/>
  <c r="AU268" i="12"/>
  <c r="P268" i="58"/>
  <c r="AS243" i="12"/>
  <c r="N243" i="58"/>
  <c r="AL261" i="12"/>
  <c r="G261" i="58"/>
  <c r="AQ276" i="12"/>
  <c r="L276" i="58"/>
  <c r="AP274" i="12"/>
  <c r="K274" i="58"/>
  <c r="AT275" i="12"/>
  <c r="O275" i="58"/>
  <c r="H267" i="57"/>
  <c r="E269" i="57"/>
  <c r="AU273" i="12"/>
  <c r="P273" i="58"/>
  <c r="AL269" i="12"/>
  <c r="G269" i="58"/>
  <c r="AU236" i="12"/>
  <c r="P236" i="58"/>
  <c r="I274" i="57"/>
  <c r="U191" i="12"/>
  <c r="E191" i="57"/>
  <c r="D19" i="57"/>
  <c r="U174" i="12"/>
  <c r="AK123" i="12"/>
  <c r="F123" i="58"/>
  <c r="I261" i="57"/>
  <c r="L261" i="57"/>
  <c r="S198" i="12"/>
  <c r="C198" i="57"/>
  <c r="O243" i="57"/>
  <c r="AU276" i="12"/>
  <c r="P276" i="58"/>
  <c r="AJ268" i="12"/>
  <c r="E268" i="58"/>
  <c r="L170" i="48"/>
  <c r="L257" i="48"/>
  <c r="M165" i="48"/>
  <c r="M252" i="48"/>
  <c r="AF140" i="12"/>
  <c r="AV110" i="12"/>
  <c r="Q110" i="58"/>
  <c r="H110" i="57"/>
  <c r="AE144" i="12"/>
  <c r="CC40" i="12"/>
  <c r="O40" i="59"/>
  <c r="BR230" i="12"/>
  <c r="D230" i="59"/>
  <c r="T229" i="12"/>
  <c r="X163" i="12"/>
  <c r="H163" i="57"/>
  <c r="G262" i="57"/>
  <c r="F237" i="57"/>
  <c r="C261" i="57"/>
  <c r="T206" i="12"/>
  <c r="AI262" i="12"/>
  <c r="D262" i="58"/>
  <c r="C13" i="59"/>
  <c r="H148" i="12"/>
  <c r="AE110" i="12"/>
  <c r="O110" i="57"/>
  <c r="AF115" i="12"/>
  <c r="P115" i="57"/>
  <c r="AE128" i="12"/>
  <c r="O128" i="57"/>
  <c r="S201" i="12"/>
  <c r="C201" i="57"/>
  <c r="AN274" i="12"/>
  <c r="I274" i="58"/>
  <c r="T250" i="12"/>
  <c r="AM276" i="12"/>
  <c r="H276" i="58"/>
  <c r="AT274" i="12"/>
  <c r="O274" i="58"/>
  <c r="G273" i="57"/>
  <c r="M273" i="57"/>
  <c r="AM274" i="12"/>
  <c r="H274" i="58"/>
  <c r="AO273" i="12"/>
  <c r="J273" i="58"/>
  <c r="AE140" i="12"/>
  <c r="CC36" i="12"/>
  <c r="O36" i="59"/>
  <c r="AE115" i="12"/>
  <c r="O115" i="57"/>
  <c r="S228" i="12"/>
  <c r="AI228" i="12"/>
  <c r="D228" i="58"/>
  <c r="H128" i="57"/>
  <c r="H140" i="57"/>
  <c r="C275" i="57"/>
  <c r="AM267" i="12"/>
  <c r="H267" i="58"/>
  <c r="AP276" i="12"/>
  <c r="K276" i="58"/>
  <c r="D82" i="57"/>
  <c r="O261" i="57"/>
  <c r="AP273" i="12"/>
  <c r="K273" i="58"/>
  <c r="F262" i="57"/>
  <c r="C268" i="57"/>
  <c r="C55" i="57"/>
  <c r="AK275" i="12"/>
  <c r="F275" i="58"/>
  <c r="BR258" i="12"/>
  <c r="D258" i="59"/>
  <c r="T222" i="12"/>
  <c r="D222" i="57"/>
  <c r="AK237" i="12"/>
  <c r="F237" i="58"/>
  <c r="I77" i="12"/>
  <c r="M151" i="50"/>
  <c r="M238" i="50"/>
  <c r="L268" i="57"/>
  <c r="AS274" i="12"/>
  <c r="N274" i="58"/>
  <c r="M70" i="50"/>
  <c r="AK243" i="12"/>
  <c r="F243" i="58"/>
  <c r="N73" i="50"/>
  <c r="N160" i="50"/>
  <c r="T266" i="12"/>
  <c r="AJ266" i="12"/>
  <c r="E266" i="58"/>
  <c r="AJ267" i="12"/>
  <c r="E267" i="58"/>
  <c r="I276" i="57"/>
  <c r="E273" i="57"/>
  <c r="G269" i="57"/>
  <c r="N268" i="57"/>
  <c r="S200" i="12"/>
  <c r="AI200" i="12"/>
  <c r="D200" i="58"/>
  <c r="S248" i="12"/>
  <c r="C248" i="57"/>
  <c r="AP267" i="12"/>
  <c r="K267" i="58"/>
  <c r="H237" i="57"/>
  <c r="M262" i="57"/>
  <c r="E261" i="57"/>
  <c r="D16" i="57"/>
  <c r="S227" i="12"/>
  <c r="C227" i="57"/>
  <c r="AI274" i="12"/>
  <c r="D274" i="58"/>
  <c r="BR259" i="12"/>
  <c r="D259" i="59"/>
  <c r="C273" i="57"/>
  <c r="AT261" i="12"/>
  <c r="O261" i="58"/>
  <c r="AK268" i="12"/>
  <c r="F268" i="58"/>
  <c r="AO243" i="12"/>
  <c r="J243" i="58"/>
  <c r="AR276" i="12"/>
  <c r="M276" i="58"/>
  <c r="AI269" i="12"/>
  <c r="D269" i="58"/>
  <c r="N276" i="57"/>
  <c r="M268" i="57"/>
  <c r="AU274" i="12"/>
  <c r="P274" i="58"/>
  <c r="BR265" i="12"/>
  <c r="D265" i="59"/>
  <c r="G236" i="57"/>
  <c r="AP261" i="12"/>
  <c r="K261" i="58"/>
  <c r="AS267" i="12"/>
  <c r="N267" i="58"/>
  <c r="AE141" i="12"/>
  <c r="O141" i="57"/>
  <c r="M59" i="12"/>
  <c r="AV276" i="12"/>
  <c r="Q276" i="58"/>
  <c r="N149" i="12"/>
  <c r="U9" i="12"/>
  <c r="BS16" i="12"/>
  <c r="E16" i="59"/>
  <c r="BS60" i="12"/>
  <c r="E60" i="59"/>
  <c r="C126" i="12"/>
  <c r="AI22" i="12"/>
  <c r="D22" i="58"/>
  <c r="AI105" i="12"/>
  <c r="D105" i="58"/>
  <c r="K247" i="45"/>
  <c r="BR91" i="12"/>
  <c r="BR264" i="12"/>
  <c r="D264" i="59"/>
  <c r="AK22" i="12"/>
  <c r="F22" i="58"/>
  <c r="M152" i="48"/>
  <c r="M239" i="48"/>
  <c r="BG226" i="12"/>
  <c r="L226" i="56"/>
  <c r="AK23" i="12"/>
  <c r="F23" i="58"/>
  <c r="U170" i="12"/>
  <c r="BS74" i="12"/>
  <c r="E74" i="59"/>
  <c r="BS26" i="12"/>
  <c r="E26" i="59"/>
  <c r="BS20" i="12"/>
  <c r="BS5" i="12"/>
  <c r="E5" i="59"/>
  <c r="U14" i="12"/>
  <c r="E14" i="57"/>
  <c r="AK36" i="12"/>
  <c r="F36" i="58"/>
  <c r="U85" i="12"/>
  <c r="U260" i="12"/>
  <c r="N83" i="44"/>
  <c r="N170" i="44"/>
  <c r="N257" i="44"/>
  <c r="AF132" i="12"/>
  <c r="P132" i="57"/>
  <c r="L130" i="12"/>
  <c r="M107" i="46"/>
  <c r="M194" i="46"/>
  <c r="M155" i="46"/>
  <c r="M242" i="46"/>
  <c r="U38" i="12"/>
  <c r="BS4" i="12"/>
  <c r="E4" i="59"/>
  <c r="U36" i="12"/>
  <c r="E36" i="57"/>
  <c r="U34" i="12"/>
  <c r="E34" i="57"/>
  <c r="U18" i="12"/>
  <c r="E18" i="57"/>
  <c r="AK50" i="12"/>
  <c r="F50" i="58"/>
  <c r="U2" i="12"/>
  <c r="BQ32" i="12"/>
  <c r="C32" i="59"/>
  <c r="BQ21" i="12"/>
  <c r="C21" i="59"/>
  <c r="E79" i="12"/>
  <c r="U79" i="12"/>
  <c r="G78" i="12"/>
  <c r="U33" i="12"/>
  <c r="E33" i="57"/>
  <c r="R90" i="56"/>
  <c r="BM257" i="12"/>
  <c r="R257" i="56"/>
  <c r="M116" i="48"/>
  <c r="M203" i="48"/>
  <c r="M154" i="45"/>
  <c r="M241" i="45"/>
  <c r="D249" i="57"/>
  <c r="D48" i="12"/>
  <c r="C48" i="12"/>
  <c r="T48" i="12"/>
  <c r="D48" i="57"/>
  <c r="M91" i="45"/>
  <c r="M119" i="45"/>
  <c r="M206" i="45"/>
  <c r="F146" i="57"/>
  <c r="AL128" i="12"/>
  <c r="G128" i="58"/>
  <c r="M147" i="48"/>
  <c r="M234" i="48"/>
  <c r="M73" i="49"/>
  <c r="M247" i="49"/>
  <c r="AO106" i="12"/>
  <c r="J106" i="58"/>
  <c r="I141" i="57"/>
  <c r="C272" i="58"/>
  <c r="AV272" i="12"/>
  <c r="Q272" i="58"/>
  <c r="M166" i="38"/>
  <c r="M253" i="38"/>
  <c r="F149" i="12"/>
  <c r="AK79" i="12"/>
  <c r="F79" i="58"/>
  <c r="BS18" i="12"/>
  <c r="U61" i="12"/>
  <c r="E61" i="57"/>
  <c r="BS61" i="12"/>
  <c r="E61" i="59"/>
  <c r="U32" i="12"/>
  <c r="E32" i="57"/>
  <c r="AK8" i="12"/>
  <c r="F8" i="58"/>
  <c r="AE136" i="12"/>
  <c r="CC32" i="12"/>
  <c r="O32" i="59"/>
  <c r="U17" i="12"/>
  <c r="U25" i="12"/>
  <c r="AK25" i="12"/>
  <c r="F25" i="58"/>
  <c r="M133" i="38"/>
  <c r="M220" i="38"/>
  <c r="C269" i="58"/>
  <c r="AV269" i="12"/>
  <c r="Q269" i="58"/>
  <c r="M139" i="38"/>
  <c r="M226" i="38"/>
  <c r="AV262" i="12"/>
  <c r="Q262" i="58"/>
  <c r="C262" i="58"/>
  <c r="AK13" i="12"/>
  <c r="F13" i="58"/>
  <c r="U39" i="12"/>
  <c r="E39" i="57"/>
  <c r="U35" i="12"/>
  <c r="AK9" i="12"/>
  <c r="F9" i="58"/>
  <c r="U19" i="12"/>
  <c r="E19" i="57"/>
  <c r="K260" i="51"/>
  <c r="AV274" i="12"/>
  <c r="Q274" i="58"/>
  <c r="C274" i="58"/>
  <c r="M118" i="51"/>
  <c r="M205" i="51"/>
  <c r="U44" i="12"/>
  <c r="E44" i="57"/>
  <c r="AK29" i="12"/>
  <c r="F29" i="58"/>
  <c r="AK5" i="12"/>
  <c r="F5" i="58"/>
  <c r="U20" i="12"/>
  <c r="E20" i="57"/>
  <c r="U55" i="12"/>
  <c r="E55" i="57"/>
  <c r="U26" i="12"/>
  <c r="E26" i="57"/>
  <c r="U5" i="12"/>
  <c r="E5" i="57"/>
  <c r="BS82" i="12"/>
  <c r="E82" i="59"/>
  <c r="BS17" i="12"/>
  <c r="E17" i="59"/>
  <c r="AK10" i="12"/>
  <c r="F10" i="58"/>
  <c r="U8" i="12"/>
  <c r="E8" i="57"/>
  <c r="L160" i="47"/>
  <c r="M70" i="48"/>
  <c r="G175" i="12"/>
  <c r="K157" i="48"/>
  <c r="K244" i="48"/>
  <c r="M86" i="49"/>
  <c r="H188" i="12"/>
  <c r="AK28" i="12"/>
  <c r="F28" i="58"/>
  <c r="U3" i="12"/>
  <c r="E3" i="57"/>
  <c r="AK43" i="12"/>
  <c r="F43" i="58"/>
  <c r="U60" i="12"/>
  <c r="E60" i="57"/>
  <c r="BS37" i="12"/>
  <c r="AK3" i="12"/>
  <c r="F3" i="58"/>
  <c r="U50" i="12"/>
  <c r="E50" i="57"/>
  <c r="U11" i="12"/>
  <c r="E11" i="57"/>
  <c r="AK33" i="12"/>
  <c r="F33" i="58"/>
  <c r="AK12" i="12"/>
  <c r="F12" i="58"/>
  <c r="F131" i="12"/>
  <c r="G181" i="12"/>
  <c r="G176" i="12"/>
  <c r="AX264" i="12"/>
  <c r="C264" i="56"/>
  <c r="AH161" i="12"/>
  <c r="C161" i="58"/>
  <c r="AH264" i="12"/>
  <c r="C264" i="58"/>
  <c r="BP264" i="12"/>
  <c r="B264" i="59"/>
  <c r="B264" i="57"/>
  <c r="AH211" i="12"/>
  <c r="C211" i="58"/>
  <c r="B211" i="57"/>
  <c r="AH108" i="12"/>
  <c r="C108" i="58"/>
  <c r="AX211" i="12"/>
  <c r="C211" i="56"/>
  <c r="BP211" i="12"/>
  <c r="B211" i="59"/>
  <c r="O87" i="12"/>
  <c r="AP101" i="12"/>
  <c r="K101" i="58"/>
  <c r="BM78" i="12"/>
  <c r="R78" i="56"/>
  <c r="D134" i="12"/>
  <c r="AJ30" i="12"/>
  <c r="E30" i="58"/>
  <c r="T188" i="12"/>
  <c r="BS89" i="12"/>
  <c r="E89" i="59"/>
  <c r="AN128" i="12"/>
  <c r="I128" i="58"/>
  <c r="L90" i="56"/>
  <c r="BL90" i="12"/>
  <c r="AK119" i="12"/>
  <c r="F119" i="58"/>
  <c r="AK27" i="12"/>
  <c r="F27" i="58"/>
  <c r="AK21" i="12"/>
  <c r="F21" i="58"/>
  <c r="H136" i="12"/>
  <c r="L158" i="51"/>
  <c r="L245" i="51"/>
  <c r="G91" i="56"/>
  <c r="BB264" i="12"/>
  <c r="G264" i="56"/>
  <c r="BM91" i="12"/>
  <c r="BL91" i="12"/>
  <c r="N71" i="54"/>
  <c r="N158" i="54"/>
  <c r="N245" i="54"/>
  <c r="G243" i="57"/>
  <c r="L237" i="57"/>
  <c r="BM79" i="12"/>
  <c r="R79" i="56"/>
  <c r="I236" i="57"/>
  <c r="C243" i="57"/>
  <c r="AO237" i="12"/>
  <c r="J237" i="58"/>
  <c r="K139" i="12"/>
  <c r="K237" i="57"/>
  <c r="AJ243" i="12"/>
  <c r="E243" i="58"/>
  <c r="P87" i="12"/>
  <c r="AV87" i="12"/>
  <c r="Q87" i="58"/>
  <c r="M237" i="57"/>
  <c r="N71" i="51"/>
  <c r="N158" i="51"/>
  <c r="N245" i="51"/>
  <c r="K160" i="48"/>
  <c r="U176" i="12"/>
  <c r="AK130" i="12"/>
  <c r="F130" i="58"/>
  <c r="M73" i="48"/>
  <c r="K158" i="48"/>
  <c r="K245" i="48"/>
  <c r="L157" i="51"/>
  <c r="L244" i="51"/>
  <c r="C243" i="58"/>
  <c r="AV243" i="12"/>
  <c r="Q243" i="58"/>
  <c r="BG239" i="12"/>
  <c r="L239" i="56"/>
  <c r="D236" i="57"/>
  <c r="J237" i="57"/>
  <c r="BL77" i="12"/>
  <c r="Q77" i="56"/>
  <c r="AV237" i="12"/>
  <c r="Q237" i="58"/>
  <c r="C237" i="58"/>
  <c r="AP136" i="12"/>
  <c r="K136" i="58"/>
  <c r="C251" i="58"/>
  <c r="M114" i="46"/>
  <c r="M201" i="46"/>
  <c r="M166" i="46"/>
  <c r="M253" i="46"/>
  <c r="M122" i="46"/>
  <c r="M209" i="46"/>
  <c r="M106" i="54"/>
  <c r="M193" i="54"/>
  <c r="M97" i="54"/>
  <c r="M184" i="54"/>
  <c r="M71" i="54"/>
  <c r="N72" i="54"/>
  <c r="N159" i="54"/>
  <c r="N246" i="54"/>
  <c r="K158" i="54"/>
  <c r="K245" i="54"/>
  <c r="AD174" i="12"/>
  <c r="AT123" i="12"/>
  <c r="O123" i="58"/>
  <c r="M131" i="54"/>
  <c r="M218" i="54"/>
  <c r="N143" i="12"/>
  <c r="AD171" i="12"/>
  <c r="AT101" i="12"/>
  <c r="O101" i="58"/>
  <c r="M171" i="54"/>
  <c r="M258" i="54"/>
  <c r="AD163" i="12"/>
  <c r="N163" i="57"/>
  <c r="AT136" i="12"/>
  <c r="O136" i="58"/>
  <c r="K142" i="54"/>
  <c r="K229" i="54"/>
  <c r="K140" i="54"/>
  <c r="K227" i="54"/>
  <c r="N73" i="12"/>
  <c r="N120" i="12"/>
  <c r="N122" i="12"/>
  <c r="M163" i="54"/>
  <c r="M250" i="54"/>
  <c r="AD172" i="12"/>
  <c r="N55" i="54"/>
  <c r="N142" i="54"/>
  <c r="N229" i="54"/>
  <c r="M53" i="54"/>
  <c r="M140" i="54"/>
  <c r="M227" i="54"/>
  <c r="M123" i="54"/>
  <c r="M210" i="54"/>
  <c r="N53" i="54"/>
  <c r="N140" i="54"/>
  <c r="N227" i="54"/>
  <c r="N54" i="54"/>
  <c r="N141" i="54"/>
  <c r="N228" i="54"/>
  <c r="N72" i="12"/>
  <c r="N71" i="53"/>
  <c r="N158" i="53"/>
  <c r="N245" i="53"/>
  <c r="N90" i="12"/>
  <c r="K173" i="54"/>
  <c r="K145" i="54"/>
  <c r="K232" i="54"/>
  <c r="M126" i="54"/>
  <c r="M213" i="54"/>
  <c r="N138" i="12"/>
  <c r="N58" i="54"/>
  <c r="M58" i="54"/>
  <c r="AD170" i="12"/>
  <c r="N83" i="54"/>
  <c r="N170" i="54"/>
  <c r="N257" i="54"/>
  <c r="P135" i="12"/>
  <c r="AV31" i="12"/>
  <c r="Q31" i="58"/>
  <c r="AD176" i="12"/>
  <c r="N176" i="57"/>
  <c r="L157" i="54"/>
  <c r="L244" i="54"/>
  <c r="AD173" i="12"/>
  <c r="L143" i="54"/>
  <c r="L230" i="54"/>
  <c r="N56" i="54"/>
  <c r="N143" i="54"/>
  <c r="N230" i="54"/>
  <c r="O20" i="12"/>
  <c r="P124" i="12"/>
  <c r="AV20" i="12"/>
  <c r="Q20" i="58"/>
  <c r="M57" i="54"/>
  <c r="N173" i="12"/>
  <c r="N57" i="54"/>
  <c r="N144" i="54"/>
  <c r="N231" i="54"/>
  <c r="M153" i="54"/>
  <c r="M240" i="54"/>
  <c r="N159" i="12"/>
  <c r="N91" i="12"/>
  <c r="M85" i="54"/>
  <c r="N191" i="12"/>
  <c r="M83" i="54"/>
  <c r="N189" i="12"/>
  <c r="M84" i="54"/>
  <c r="N190" i="12"/>
  <c r="L5" i="54"/>
  <c r="L92" i="54"/>
  <c r="K170" i="54"/>
  <c r="K257" i="54"/>
  <c r="N84" i="54"/>
  <c r="N171" i="54"/>
  <c r="N258" i="54"/>
  <c r="M172" i="54"/>
  <c r="M259" i="54"/>
  <c r="M86" i="54"/>
  <c r="M164" i="54"/>
  <c r="M251" i="54"/>
  <c r="M135" i="54"/>
  <c r="M222" i="54"/>
  <c r="N147" i="12"/>
  <c r="K259" i="54"/>
  <c r="K260" i="54"/>
  <c r="M162" i="54"/>
  <c r="M249" i="54"/>
  <c r="N172" i="12"/>
  <c r="AD188" i="12"/>
  <c r="N188" i="57"/>
  <c r="L260" i="54"/>
  <c r="N75" i="12"/>
  <c r="N74" i="12"/>
  <c r="K143" i="54"/>
  <c r="K230" i="54"/>
  <c r="AD152" i="12"/>
  <c r="N152" i="57"/>
  <c r="L232" i="54"/>
  <c r="M127" i="53"/>
  <c r="M214" i="53"/>
  <c r="M132" i="53"/>
  <c r="M219" i="53"/>
  <c r="M77" i="12"/>
  <c r="M153" i="12"/>
  <c r="M70" i="53"/>
  <c r="M175" i="12"/>
  <c r="M55" i="53"/>
  <c r="M171" i="12"/>
  <c r="M119" i="53"/>
  <c r="M206" i="53"/>
  <c r="M54" i="53"/>
  <c r="M141" i="53"/>
  <c r="M228" i="53"/>
  <c r="K141" i="53"/>
  <c r="K228" i="53"/>
  <c r="N70" i="53"/>
  <c r="N157" i="53"/>
  <c r="N244" i="53"/>
  <c r="AC188" i="12"/>
  <c r="M188" i="57"/>
  <c r="K144" i="53"/>
  <c r="K231" i="53"/>
  <c r="M163" i="53"/>
  <c r="M250" i="53"/>
  <c r="K159" i="53"/>
  <c r="K246" i="53"/>
  <c r="M73" i="12"/>
  <c r="M57" i="53"/>
  <c r="M173" i="12"/>
  <c r="K145" i="53"/>
  <c r="K232" i="53"/>
  <c r="M115" i="12"/>
  <c r="AS154" i="12"/>
  <c r="N154" i="58"/>
  <c r="M232" i="53"/>
  <c r="M117" i="12"/>
  <c r="M108" i="53"/>
  <c r="M195" i="53"/>
  <c r="L160" i="53"/>
  <c r="M126" i="53"/>
  <c r="M213" i="53"/>
  <c r="AC170" i="12"/>
  <c r="M170" i="57"/>
  <c r="M152" i="12"/>
  <c r="M48" i="12"/>
  <c r="AC173" i="12"/>
  <c r="AS116" i="12"/>
  <c r="N116" i="58"/>
  <c r="M115" i="53"/>
  <c r="M202" i="53"/>
  <c r="M114" i="53"/>
  <c r="M201" i="53"/>
  <c r="M53" i="53"/>
  <c r="M140" i="53"/>
  <c r="M227" i="53"/>
  <c r="L143" i="52"/>
  <c r="L230" i="52"/>
  <c r="M107" i="52"/>
  <c r="M194" i="52"/>
  <c r="N56" i="53"/>
  <c r="N143" i="53"/>
  <c r="N230" i="53"/>
  <c r="M118" i="12"/>
  <c r="M62" i="12"/>
  <c r="M184" i="12"/>
  <c r="K171" i="53"/>
  <c r="K258" i="53"/>
  <c r="K172" i="53"/>
  <c r="K259" i="53"/>
  <c r="K179" i="53"/>
  <c r="K92" i="53"/>
  <c r="N58" i="53"/>
  <c r="N232" i="53"/>
  <c r="AC174" i="12"/>
  <c r="M174" i="57"/>
  <c r="L5" i="53"/>
  <c r="L92" i="53"/>
  <c r="M107" i="53"/>
  <c r="M194" i="53"/>
  <c r="M145" i="12"/>
  <c r="N84" i="53"/>
  <c r="N171" i="53"/>
  <c r="N258" i="53"/>
  <c r="M178" i="53"/>
  <c r="M164" i="12"/>
  <c r="M91" i="53"/>
  <c r="M138" i="53"/>
  <c r="M225" i="53"/>
  <c r="M150" i="12"/>
  <c r="L170" i="53"/>
  <c r="L257" i="53"/>
  <c r="AC190" i="12"/>
  <c r="L171" i="53"/>
  <c r="L258" i="53"/>
  <c r="M84" i="53"/>
  <c r="M171" i="53"/>
  <c r="M258" i="53"/>
  <c r="AC163" i="12"/>
  <c r="M163" i="57"/>
  <c r="L144" i="53"/>
  <c r="L231" i="53"/>
  <c r="AC152" i="12"/>
  <c r="M152" i="57"/>
  <c r="L142" i="53"/>
  <c r="L229" i="53"/>
  <c r="N73" i="53"/>
  <c r="M172" i="57"/>
  <c r="M73" i="53"/>
  <c r="L232" i="53"/>
  <c r="N55" i="53"/>
  <c r="N142" i="53"/>
  <c r="N229" i="53"/>
  <c r="K160" i="53"/>
  <c r="M130" i="12"/>
  <c r="M118" i="53"/>
  <c r="M205" i="53"/>
  <c r="M122" i="12"/>
  <c r="M110" i="53"/>
  <c r="M197" i="53"/>
  <c r="N70" i="52"/>
  <c r="N157" i="52"/>
  <c r="N244" i="52"/>
  <c r="M150" i="52"/>
  <c r="M237" i="52"/>
  <c r="L156" i="12"/>
  <c r="N71" i="52"/>
  <c r="N158" i="52"/>
  <c r="N245" i="52"/>
  <c r="M143" i="12"/>
  <c r="M131" i="53"/>
  <c r="M218" i="53"/>
  <c r="M79" i="12"/>
  <c r="N72" i="53"/>
  <c r="N159" i="53"/>
  <c r="N246" i="53"/>
  <c r="AC176" i="12"/>
  <c r="M176" i="57"/>
  <c r="L157" i="53"/>
  <c r="L244" i="53"/>
  <c r="M159" i="53"/>
  <c r="M246" i="53"/>
  <c r="M177" i="12"/>
  <c r="M89" i="12"/>
  <c r="K260" i="53"/>
  <c r="M180" i="12"/>
  <c r="AC171" i="12"/>
  <c r="M171" i="57"/>
  <c r="L158" i="53"/>
  <c r="L245" i="53"/>
  <c r="AC177" i="12"/>
  <c r="P58" i="12"/>
  <c r="N72" i="52"/>
  <c r="N159" i="52"/>
  <c r="N246" i="52"/>
  <c r="L173" i="53"/>
  <c r="N54" i="53"/>
  <c r="N141" i="53"/>
  <c r="N228" i="53"/>
  <c r="K143" i="53"/>
  <c r="K230" i="53"/>
  <c r="M56" i="53"/>
  <c r="M74" i="12"/>
  <c r="M71" i="53"/>
  <c r="M78" i="12"/>
  <c r="K158" i="53"/>
  <c r="K245" i="53"/>
  <c r="AC178" i="12"/>
  <c r="M178" i="57"/>
  <c r="L159" i="53"/>
  <c r="L246" i="53"/>
  <c r="M83" i="53"/>
  <c r="M189" i="12"/>
  <c r="K170" i="53"/>
  <c r="K257" i="53"/>
  <c r="N83" i="53"/>
  <c r="N170" i="53"/>
  <c r="N257" i="53"/>
  <c r="M85" i="53"/>
  <c r="M191" i="12"/>
  <c r="M90" i="12"/>
  <c r="M86" i="53"/>
  <c r="M147" i="12"/>
  <c r="M135" i="53"/>
  <c r="M222" i="53"/>
  <c r="L108" i="12"/>
  <c r="L144" i="52"/>
  <c r="L231" i="52"/>
  <c r="N57" i="52"/>
  <c r="N144" i="52"/>
  <c r="N231" i="52"/>
  <c r="L141" i="52"/>
  <c r="L228" i="52"/>
  <c r="M119" i="52"/>
  <c r="M206" i="52"/>
  <c r="M162" i="52"/>
  <c r="M249" i="52"/>
  <c r="M98" i="52"/>
  <c r="M185" i="52"/>
  <c r="E124" i="12"/>
  <c r="AK20" i="12"/>
  <c r="F20" i="58"/>
  <c r="N58" i="52"/>
  <c r="N232" i="52"/>
  <c r="L138" i="12"/>
  <c r="M118" i="54"/>
  <c r="M205" i="54"/>
  <c r="N130" i="12"/>
  <c r="M73" i="54"/>
  <c r="N79" i="12"/>
  <c r="K159" i="54"/>
  <c r="K246" i="54"/>
  <c r="K247" i="54"/>
  <c r="N59" i="12"/>
  <c r="M149" i="54"/>
  <c r="M236" i="54"/>
  <c r="N155" i="12"/>
  <c r="N160" i="54"/>
  <c r="M135" i="52"/>
  <c r="M222" i="52"/>
  <c r="L172" i="12"/>
  <c r="M138" i="52"/>
  <c r="M225" i="52"/>
  <c r="K136" i="12"/>
  <c r="K174" i="57"/>
  <c r="M53" i="52"/>
  <c r="M140" i="52"/>
  <c r="M227" i="52"/>
  <c r="M147" i="52"/>
  <c r="M234" i="52"/>
  <c r="AR101" i="12"/>
  <c r="M101" i="58"/>
  <c r="N54" i="52"/>
  <c r="N141" i="52"/>
  <c r="N228" i="52"/>
  <c r="L120" i="12"/>
  <c r="K140" i="52"/>
  <c r="K227" i="52"/>
  <c r="L74" i="12"/>
  <c r="K143" i="52"/>
  <c r="K230" i="52"/>
  <c r="N56" i="52"/>
  <c r="N143" i="52"/>
  <c r="N230" i="52"/>
  <c r="M137" i="52"/>
  <c r="M224" i="52"/>
  <c r="L149" i="12"/>
  <c r="L157" i="52"/>
  <c r="L244" i="52"/>
  <c r="AB176" i="12"/>
  <c r="M72" i="46"/>
  <c r="M159" i="46"/>
  <c r="M246" i="46"/>
  <c r="K159" i="46"/>
  <c r="K246" i="46"/>
  <c r="M166" i="52"/>
  <c r="M253" i="52"/>
  <c r="K170" i="52"/>
  <c r="K257" i="52"/>
  <c r="AR108" i="12"/>
  <c r="M108" i="58"/>
  <c r="AR144" i="12"/>
  <c r="M144" i="58"/>
  <c r="L142" i="52"/>
  <c r="L229" i="52"/>
  <c r="N55" i="52"/>
  <c r="N142" i="52"/>
  <c r="N229" i="52"/>
  <c r="L159" i="52"/>
  <c r="L246" i="52"/>
  <c r="L155" i="12"/>
  <c r="L190" i="57"/>
  <c r="L171" i="52"/>
  <c r="L258" i="52"/>
  <c r="L181" i="12"/>
  <c r="L118" i="12"/>
  <c r="M58" i="52"/>
  <c r="M145" i="52"/>
  <c r="O14" i="12"/>
  <c r="P118" i="12"/>
  <c r="AV14" i="12"/>
  <c r="Q14" i="58"/>
  <c r="L174" i="57"/>
  <c r="K247" i="52"/>
  <c r="M55" i="52"/>
  <c r="L171" i="12"/>
  <c r="N247" i="52"/>
  <c r="K142" i="52"/>
  <c r="K229" i="52"/>
  <c r="K232" i="52"/>
  <c r="L48" i="12"/>
  <c r="K160" i="52"/>
  <c r="M134" i="52"/>
  <c r="M221" i="52"/>
  <c r="M83" i="52"/>
  <c r="L189" i="12"/>
  <c r="AB188" i="12"/>
  <c r="L188" i="57"/>
  <c r="N84" i="52"/>
  <c r="N171" i="52"/>
  <c r="N258" i="52"/>
  <c r="L5" i="52"/>
  <c r="L179" i="52"/>
  <c r="L91" i="12"/>
  <c r="M115" i="52"/>
  <c r="M202" i="52"/>
  <c r="L260" i="52"/>
  <c r="N53" i="52"/>
  <c r="N140" i="52"/>
  <c r="N227" i="52"/>
  <c r="K132" i="12"/>
  <c r="N58" i="46"/>
  <c r="N232" i="46"/>
  <c r="K48" i="12"/>
  <c r="M136" i="46"/>
  <c r="M223" i="46"/>
  <c r="O185" i="12"/>
  <c r="AU86" i="12"/>
  <c r="P86" i="58"/>
  <c r="P162" i="12"/>
  <c r="AV58" i="12"/>
  <c r="Q58" i="58"/>
  <c r="M71" i="52"/>
  <c r="M158" i="52"/>
  <c r="M245" i="52"/>
  <c r="AR116" i="12"/>
  <c r="M116" i="58"/>
  <c r="AB189" i="12"/>
  <c r="L170" i="52"/>
  <c r="L257" i="52"/>
  <c r="O58" i="12"/>
  <c r="L78" i="12"/>
  <c r="M86" i="52"/>
  <c r="N86" i="52"/>
  <c r="L89" i="12"/>
  <c r="K173" i="52"/>
  <c r="L145" i="12"/>
  <c r="M133" i="52"/>
  <c r="M220" i="52"/>
  <c r="L90" i="12"/>
  <c r="M84" i="52"/>
  <c r="N83" i="52"/>
  <c r="N170" i="52"/>
  <c r="N257" i="52"/>
  <c r="M54" i="52"/>
  <c r="K141" i="52"/>
  <c r="K228" i="52"/>
  <c r="L75" i="12"/>
  <c r="K144" i="52"/>
  <c r="K231" i="52"/>
  <c r="M57" i="52"/>
  <c r="K159" i="52"/>
  <c r="K246" i="52"/>
  <c r="AB170" i="12"/>
  <c r="L140" i="52"/>
  <c r="L227" i="52"/>
  <c r="K157" i="52"/>
  <c r="K244" i="52"/>
  <c r="L77" i="12"/>
  <c r="M70" i="52"/>
  <c r="M72" i="52"/>
  <c r="L232" i="52"/>
  <c r="L145" i="52"/>
  <c r="AB163" i="12"/>
  <c r="L163" i="57"/>
  <c r="L160" i="52"/>
  <c r="M73" i="52"/>
  <c r="L59" i="12"/>
  <c r="K150" i="12"/>
  <c r="M138" i="46"/>
  <c r="M225" i="46"/>
  <c r="L247" i="46"/>
  <c r="K124" i="57"/>
  <c r="N53" i="46"/>
  <c r="N140" i="46"/>
  <c r="N227" i="46"/>
  <c r="AF124" i="12"/>
  <c r="P124" i="57"/>
  <c r="L145" i="46"/>
  <c r="L232" i="46"/>
  <c r="M147" i="51"/>
  <c r="M234" i="51"/>
  <c r="K247" i="46"/>
  <c r="K190" i="57"/>
  <c r="M108" i="46"/>
  <c r="M195" i="46"/>
  <c r="L171" i="46"/>
  <c r="L258" i="46"/>
  <c r="K143" i="46"/>
  <c r="K230" i="46"/>
  <c r="N55" i="46"/>
  <c r="N142" i="46"/>
  <c r="N229" i="46"/>
  <c r="AA189" i="12"/>
  <c r="AQ154" i="12"/>
  <c r="L154" i="58"/>
  <c r="M162" i="46"/>
  <c r="M249" i="46"/>
  <c r="K92" i="12"/>
  <c r="K129" i="12"/>
  <c r="M117" i="46"/>
  <c r="M204" i="46"/>
  <c r="BQ215" i="12"/>
  <c r="C215" i="59"/>
  <c r="K77" i="12"/>
  <c r="M126" i="46"/>
  <c r="M213" i="46"/>
  <c r="N70" i="46"/>
  <c r="N157" i="46"/>
  <c r="N244" i="46"/>
  <c r="M70" i="46"/>
  <c r="K232" i="46"/>
  <c r="S44" i="12"/>
  <c r="C44" i="57"/>
  <c r="AI44" i="12"/>
  <c r="D44" i="58"/>
  <c r="D152" i="12"/>
  <c r="C152" i="12"/>
  <c r="AJ48" i="12"/>
  <c r="E48" i="58"/>
  <c r="K149" i="12"/>
  <c r="M137" i="46"/>
  <c r="M224" i="46"/>
  <c r="K62" i="12"/>
  <c r="M58" i="46"/>
  <c r="M232" i="46"/>
  <c r="K124" i="12"/>
  <c r="N86" i="46"/>
  <c r="N173" i="46"/>
  <c r="M73" i="46"/>
  <c r="M103" i="46"/>
  <c r="M190" i="46"/>
  <c r="AA173" i="12"/>
  <c r="K173" i="57"/>
  <c r="K73" i="12"/>
  <c r="K140" i="46"/>
  <c r="K227" i="46"/>
  <c r="N56" i="46"/>
  <c r="N143" i="46"/>
  <c r="N230" i="46"/>
  <c r="M53" i="46"/>
  <c r="M140" i="46"/>
  <c r="M227" i="46"/>
  <c r="M55" i="46"/>
  <c r="AA170" i="12"/>
  <c r="K92" i="46"/>
  <c r="K179" i="46"/>
  <c r="K164" i="12"/>
  <c r="M91" i="46"/>
  <c r="M178" i="46"/>
  <c r="L172" i="46"/>
  <c r="L259" i="46"/>
  <c r="AA191" i="12"/>
  <c r="K191" i="57"/>
  <c r="N85" i="46"/>
  <c r="N172" i="46"/>
  <c r="N259" i="46"/>
  <c r="K182" i="12"/>
  <c r="M54" i="46"/>
  <c r="M141" i="46"/>
  <c r="M228" i="46"/>
  <c r="M94" i="46"/>
  <c r="M181" i="46"/>
  <c r="K165" i="12"/>
  <c r="K169" i="12"/>
  <c r="N73" i="46"/>
  <c r="BR215" i="12"/>
  <c r="D215" i="59"/>
  <c r="K75" i="12"/>
  <c r="L158" i="46"/>
  <c r="L245" i="46"/>
  <c r="AA177" i="12"/>
  <c r="N71" i="46"/>
  <c r="N158" i="46"/>
  <c r="N245" i="46"/>
  <c r="AA178" i="12"/>
  <c r="K178" i="57"/>
  <c r="N72" i="46"/>
  <c r="N159" i="46"/>
  <c r="N246" i="46"/>
  <c r="L159" i="46"/>
  <c r="L246" i="46"/>
  <c r="K59" i="12"/>
  <c r="K118" i="12"/>
  <c r="M106" i="46"/>
  <c r="M193" i="46"/>
  <c r="N57" i="46"/>
  <c r="N144" i="46"/>
  <c r="N231" i="46"/>
  <c r="M56" i="46"/>
  <c r="M57" i="46"/>
  <c r="K171" i="46"/>
  <c r="K258" i="46"/>
  <c r="K181" i="12"/>
  <c r="N84" i="46"/>
  <c r="N171" i="46"/>
  <c r="N258" i="46"/>
  <c r="K72" i="12"/>
  <c r="K89" i="12"/>
  <c r="K260" i="46"/>
  <c r="M86" i="46"/>
  <c r="K146" i="12"/>
  <c r="M134" i="46"/>
  <c r="M221" i="46"/>
  <c r="M85" i="46"/>
  <c r="M84" i="46"/>
  <c r="K170" i="46"/>
  <c r="K257" i="46"/>
  <c r="M170" i="46"/>
  <c r="M257" i="46"/>
  <c r="K90" i="12"/>
  <c r="N83" i="46"/>
  <c r="N170" i="46"/>
  <c r="N257" i="46"/>
  <c r="L5" i="46"/>
  <c r="AA188" i="12"/>
  <c r="K188" i="57"/>
  <c r="L173" i="46"/>
  <c r="L247" i="51"/>
  <c r="M144" i="51"/>
  <c r="M231" i="51"/>
  <c r="J75" i="12"/>
  <c r="AP130" i="12"/>
  <c r="K130" i="58"/>
  <c r="K144" i="51"/>
  <c r="K231" i="51"/>
  <c r="L142" i="51"/>
  <c r="L229" i="51"/>
  <c r="AP94" i="12"/>
  <c r="K94" i="58"/>
  <c r="M54" i="51"/>
  <c r="J170" i="12"/>
  <c r="N56" i="51"/>
  <c r="N143" i="51"/>
  <c r="N230" i="51"/>
  <c r="AE139" i="12"/>
  <c r="CC35" i="12"/>
  <c r="K158" i="51"/>
  <c r="K245" i="51"/>
  <c r="M127" i="51"/>
  <c r="M214" i="51"/>
  <c r="J139" i="12"/>
  <c r="M232" i="51"/>
  <c r="J78" i="12"/>
  <c r="Z173" i="12"/>
  <c r="AP116" i="12"/>
  <c r="K116" i="58"/>
  <c r="N70" i="51"/>
  <c r="N157" i="51"/>
  <c r="N244" i="51"/>
  <c r="L141" i="51"/>
  <c r="L228" i="51"/>
  <c r="N55" i="51"/>
  <c r="N142" i="51"/>
  <c r="N229" i="51"/>
  <c r="AF161" i="12"/>
  <c r="J171" i="57"/>
  <c r="N54" i="51"/>
  <c r="N141" i="51"/>
  <c r="N228" i="51"/>
  <c r="J72" i="12"/>
  <c r="M154" i="51"/>
  <c r="M241" i="51"/>
  <c r="M103" i="51"/>
  <c r="M190" i="51"/>
  <c r="M106" i="51"/>
  <c r="M193" i="51"/>
  <c r="J71" i="12"/>
  <c r="J169" i="12"/>
  <c r="M143" i="51"/>
  <c r="M230" i="51"/>
  <c r="K140" i="51"/>
  <c r="K227" i="51"/>
  <c r="N73" i="51"/>
  <c r="N86" i="51"/>
  <c r="N260" i="51"/>
  <c r="AA171" i="12"/>
  <c r="K171" i="57"/>
  <c r="L141" i="46"/>
  <c r="L228" i="46"/>
  <c r="N54" i="46"/>
  <c r="N141" i="46"/>
  <c r="N228" i="46"/>
  <c r="K145" i="12"/>
  <c r="M133" i="46"/>
  <c r="M220" i="46"/>
  <c r="J125" i="57"/>
  <c r="J138" i="12"/>
  <c r="L170" i="51"/>
  <c r="L257" i="51"/>
  <c r="J79" i="12"/>
  <c r="K159" i="51"/>
  <c r="K246" i="51"/>
  <c r="AF156" i="12"/>
  <c r="CD52" i="12"/>
  <c r="CD240" i="12"/>
  <c r="P240" i="59"/>
  <c r="J145" i="12"/>
  <c r="L159" i="51"/>
  <c r="L246" i="51"/>
  <c r="M73" i="51"/>
  <c r="N72" i="51"/>
  <c r="N159" i="51"/>
  <c r="N246" i="51"/>
  <c r="J59" i="12"/>
  <c r="AP137" i="12"/>
  <c r="K137" i="58"/>
  <c r="AP144" i="12"/>
  <c r="K144" i="58"/>
  <c r="K160" i="51"/>
  <c r="K143" i="51"/>
  <c r="K230" i="51"/>
  <c r="N57" i="51"/>
  <c r="N144" i="51"/>
  <c r="N231" i="51"/>
  <c r="Z152" i="12"/>
  <c r="J152" i="57"/>
  <c r="L145" i="51"/>
  <c r="J123" i="12"/>
  <c r="M107" i="51"/>
  <c r="M194" i="51"/>
  <c r="M145" i="51"/>
  <c r="L140" i="51"/>
  <c r="L227" i="51"/>
  <c r="J139" i="57"/>
  <c r="O13" i="12"/>
  <c r="P117" i="12"/>
  <c r="AV13" i="12"/>
  <c r="Q13" i="58"/>
  <c r="K232" i="51"/>
  <c r="O38" i="12"/>
  <c r="P142" i="12"/>
  <c r="AV38" i="12"/>
  <c r="Q38" i="58"/>
  <c r="N58" i="51"/>
  <c r="N145" i="51"/>
  <c r="K145" i="51"/>
  <c r="AF168" i="12"/>
  <c r="CD64" i="12"/>
  <c r="P64" i="59"/>
  <c r="AE165" i="12"/>
  <c r="O165" i="57"/>
  <c r="N53" i="51"/>
  <c r="N140" i="51"/>
  <c r="N227" i="51"/>
  <c r="J183" i="57"/>
  <c r="AE183" i="12"/>
  <c r="AU163" i="12"/>
  <c r="P163" i="58"/>
  <c r="AF183" i="12"/>
  <c r="P183" i="57"/>
  <c r="O16" i="12"/>
  <c r="P120" i="12"/>
  <c r="AV16" i="12"/>
  <c r="Q16" i="58"/>
  <c r="Z190" i="12"/>
  <c r="AP161" i="12"/>
  <c r="K161" i="58"/>
  <c r="M70" i="51"/>
  <c r="K157" i="51"/>
  <c r="K244" i="51"/>
  <c r="J77" i="12"/>
  <c r="M159" i="51"/>
  <c r="M246" i="51"/>
  <c r="J177" i="12"/>
  <c r="AF187" i="12"/>
  <c r="P187" i="57"/>
  <c r="AE187" i="12"/>
  <c r="O187" i="57"/>
  <c r="K142" i="51"/>
  <c r="K229" i="51"/>
  <c r="M55" i="51"/>
  <c r="AP154" i="12"/>
  <c r="K154" i="58"/>
  <c r="Z188" i="12"/>
  <c r="J188" i="57"/>
  <c r="K171" i="51"/>
  <c r="K258" i="51"/>
  <c r="N84" i="51"/>
  <c r="N171" i="51"/>
  <c r="N258" i="51"/>
  <c r="L173" i="51"/>
  <c r="J91" i="12"/>
  <c r="O85" i="12"/>
  <c r="P85" i="12"/>
  <c r="AV85" i="12"/>
  <c r="M83" i="51"/>
  <c r="K170" i="51"/>
  <c r="K257" i="51"/>
  <c r="L5" i="51"/>
  <c r="M84" i="51"/>
  <c r="J90" i="12"/>
  <c r="M85" i="51"/>
  <c r="N83" i="51"/>
  <c r="N170" i="51"/>
  <c r="N257" i="51"/>
  <c r="M86" i="51"/>
  <c r="K173" i="51"/>
  <c r="M136" i="51"/>
  <c r="M223" i="51"/>
  <c r="J148" i="12"/>
  <c r="M94" i="50"/>
  <c r="I165" i="12"/>
  <c r="I182" i="12"/>
  <c r="K173" i="50"/>
  <c r="I173" i="12"/>
  <c r="M98" i="50"/>
  <c r="M185" i="50"/>
  <c r="M86" i="50"/>
  <c r="I188" i="12"/>
  <c r="M106" i="50"/>
  <c r="M193" i="50"/>
  <c r="N56" i="50"/>
  <c r="N143" i="50"/>
  <c r="N230" i="50"/>
  <c r="M162" i="50"/>
  <c r="M249" i="50"/>
  <c r="N83" i="50"/>
  <c r="N170" i="50"/>
  <c r="N257" i="50"/>
  <c r="I108" i="12"/>
  <c r="M96" i="50"/>
  <c r="M183" i="50"/>
  <c r="I89" i="12"/>
  <c r="O61" i="12"/>
  <c r="I74" i="12"/>
  <c r="I59" i="12"/>
  <c r="L173" i="50"/>
  <c r="Y188" i="12"/>
  <c r="I188" i="57"/>
  <c r="I75" i="12"/>
  <c r="K144" i="50"/>
  <c r="K231" i="50"/>
  <c r="K247" i="50"/>
  <c r="M73" i="50"/>
  <c r="K160" i="50"/>
  <c r="M84" i="50"/>
  <c r="I190" i="12"/>
  <c r="L5" i="50"/>
  <c r="M83" i="50"/>
  <c r="I189" i="12"/>
  <c r="K170" i="50"/>
  <c r="K257" i="50"/>
  <c r="L232" i="50"/>
  <c r="L140" i="50"/>
  <c r="L227" i="50"/>
  <c r="M172" i="50"/>
  <c r="M259" i="50"/>
  <c r="I191" i="12"/>
  <c r="I62" i="12"/>
  <c r="M136" i="50"/>
  <c r="M223" i="50"/>
  <c r="AO94" i="12"/>
  <c r="J94" i="58"/>
  <c r="I170" i="57"/>
  <c r="Y163" i="12"/>
  <c r="I163" i="57"/>
  <c r="L160" i="50"/>
  <c r="L247" i="50"/>
  <c r="Y178" i="12"/>
  <c r="L159" i="50"/>
  <c r="L246" i="50"/>
  <c r="Y177" i="12"/>
  <c r="N71" i="50"/>
  <c r="N158" i="50"/>
  <c r="N245" i="50"/>
  <c r="L145" i="50"/>
  <c r="L158" i="50"/>
  <c r="L245" i="50"/>
  <c r="Y176" i="12"/>
  <c r="I176" i="57"/>
  <c r="L157" i="50"/>
  <c r="L244" i="50"/>
  <c r="N70" i="50"/>
  <c r="N157" i="50"/>
  <c r="N244" i="50"/>
  <c r="Y189" i="12"/>
  <c r="L170" i="50"/>
  <c r="L257" i="50"/>
  <c r="N84" i="50"/>
  <c r="N171" i="50"/>
  <c r="N258" i="50"/>
  <c r="AO161" i="12"/>
  <c r="J161" i="58"/>
  <c r="I190" i="57"/>
  <c r="L171" i="50"/>
  <c r="L258" i="50"/>
  <c r="M53" i="50"/>
  <c r="K140" i="50"/>
  <c r="K227" i="50"/>
  <c r="I71" i="12"/>
  <c r="N85" i="50"/>
  <c r="N172" i="50"/>
  <c r="N259" i="50"/>
  <c r="L172" i="50"/>
  <c r="L259" i="50"/>
  <c r="Y191" i="12"/>
  <c r="I191" i="57"/>
  <c r="K171" i="50"/>
  <c r="K258" i="50"/>
  <c r="I91" i="12"/>
  <c r="I48" i="12"/>
  <c r="K232" i="50"/>
  <c r="K145" i="50"/>
  <c r="M58" i="50"/>
  <c r="N58" i="50"/>
  <c r="N53" i="50"/>
  <c r="N140" i="50"/>
  <c r="N227" i="50"/>
  <c r="I120" i="12"/>
  <c r="M108" i="50"/>
  <c r="M195" i="50"/>
  <c r="K141" i="50"/>
  <c r="K228" i="50"/>
  <c r="M54" i="50"/>
  <c r="I72" i="12"/>
  <c r="N57" i="50"/>
  <c r="N144" i="50"/>
  <c r="N231" i="50"/>
  <c r="L144" i="50"/>
  <c r="L231" i="50"/>
  <c r="Y174" i="12"/>
  <c r="Y172" i="12"/>
  <c r="L142" i="50"/>
  <c r="L229" i="50"/>
  <c r="N55" i="50"/>
  <c r="N142" i="50"/>
  <c r="N229" i="50"/>
  <c r="M55" i="50"/>
  <c r="K142" i="50"/>
  <c r="K229" i="50"/>
  <c r="I73" i="12"/>
  <c r="L143" i="50"/>
  <c r="L230" i="50"/>
  <c r="Y173" i="12"/>
  <c r="Y171" i="12"/>
  <c r="I171" i="57"/>
  <c r="N54" i="50"/>
  <c r="N141" i="50"/>
  <c r="N228" i="50"/>
  <c r="L141" i="50"/>
  <c r="L228" i="50"/>
  <c r="I181" i="12"/>
  <c r="M163" i="50"/>
  <c r="M250" i="50"/>
  <c r="I164" i="12"/>
  <c r="M178" i="50"/>
  <c r="M91" i="50"/>
  <c r="M107" i="49"/>
  <c r="M194" i="49"/>
  <c r="K140" i="49"/>
  <c r="K227" i="49"/>
  <c r="H181" i="12"/>
  <c r="N54" i="49"/>
  <c r="N141" i="49"/>
  <c r="N228" i="49"/>
  <c r="X173" i="12"/>
  <c r="AN116" i="12"/>
  <c r="I116" i="58"/>
  <c r="H108" i="12"/>
  <c r="O82" i="12"/>
  <c r="P82" i="12"/>
  <c r="AV82" i="12"/>
  <c r="AV259" i="12"/>
  <c r="Q259" i="58"/>
  <c r="X189" i="12"/>
  <c r="AN154" i="12"/>
  <c r="I154" i="58"/>
  <c r="H89" i="12"/>
  <c r="AN121" i="12"/>
  <c r="I121" i="58"/>
  <c r="K232" i="49"/>
  <c r="M71" i="49"/>
  <c r="H176" i="12"/>
  <c r="M56" i="49"/>
  <c r="M143" i="49"/>
  <c r="M230" i="49"/>
  <c r="L160" i="49"/>
  <c r="K158" i="49"/>
  <c r="K245" i="49"/>
  <c r="H74" i="12"/>
  <c r="X174" i="12"/>
  <c r="N53" i="49"/>
  <c r="N140" i="49"/>
  <c r="N227" i="49"/>
  <c r="N57" i="49"/>
  <c r="N144" i="49"/>
  <c r="N231" i="49"/>
  <c r="N56" i="49"/>
  <c r="N143" i="49"/>
  <c r="N230" i="49"/>
  <c r="K171" i="49"/>
  <c r="K258" i="49"/>
  <c r="M144" i="49"/>
  <c r="M231" i="49"/>
  <c r="K144" i="49"/>
  <c r="K231" i="49"/>
  <c r="K157" i="49"/>
  <c r="K244" i="49"/>
  <c r="H153" i="12"/>
  <c r="H75" i="12"/>
  <c r="K247" i="49"/>
  <c r="O40" i="12"/>
  <c r="P144" i="12"/>
  <c r="AV40" i="12"/>
  <c r="Q40" i="58"/>
  <c r="K160" i="49"/>
  <c r="AF139" i="12"/>
  <c r="AE156" i="12"/>
  <c r="O156" i="57"/>
  <c r="H153" i="57"/>
  <c r="N70" i="49"/>
  <c r="N157" i="49"/>
  <c r="N244" i="49"/>
  <c r="N73" i="49"/>
  <c r="N247" i="49"/>
  <c r="L5" i="49"/>
  <c r="L92" i="49"/>
  <c r="M84" i="49"/>
  <c r="H190" i="12"/>
  <c r="H138" i="12"/>
  <c r="M164" i="49"/>
  <c r="M251" i="49"/>
  <c r="N83" i="49"/>
  <c r="N170" i="49"/>
  <c r="N257" i="49"/>
  <c r="M112" i="49"/>
  <c r="M199" i="49"/>
  <c r="M72" i="49"/>
  <c r="H79" i="12"/>
  <c r="AF185" i="12"/>
  <c r="CD92" i="12"/>
  <c r="P92" i="59"/>
  <c r="AE185" i="12"/>
  <c r="CC87" i="12"/>
  <c r="O87" i="59"/>
  <c r="M54" i="49"/>
  <c r="M141" i="49"/>
  <c r="M228" i="49"/>
  <c r="H72" i="12"/>
  <c r="L142" i="49"/>
  <c r="L229" i="49"/>
  <c r="X172" i="12"/>
  <c r="H156" i="57"/>
  <c r="P4" i="12"/>
  <c r="X190" i="12"/>
  <c r="H190" i="57"/>
  <c r="K170" i="49"/>
  <c r="K257" i="49"/>
  <c r="M83" i="49"/>
  <c r="H189" i="12"/>
  <c r="M85" i="49"/>
  <c r="H191" i="12"/>
  <c r="L173" i="49"/>
  <c r="L260" i="49"/>
  <c r="N84" i="49"/>
  <c r="N171" i="49"/>
  <c r="N258" i="49"/>
  <c r="P86" i="12"/>
  <c r="AV86" i="12"/>
  <c r="Q86" i="58"/>
  <c r="L145" i="49"/>
  <c r="K173" i="49"/>
  <c r="L232" i="49"/>
  <c r="L5" i="48"/>
  <c r="L179" i="48"/>
  <c r="G172" i="12"/>
  <c r="N56" i="48"/>
  <c r="N143" i="48"/>
  <c r="N230" i="48"/>
  <c r="K143" i="48"/>
  <c r="K230" i="48"/>
  <c r="M84" i="48"/>
  <c r="M171" i="48"/>
  <c r="M258" i="48"/>
  <c r="AM161" i="12"/>
  <c r="H161" i="58"/>
  <c r="G74" i="12"/>
  <c r="K179" i="48"/>
  <c r="L142" i="48"/>
  <c r="L229" i="48"/>
  <c r="M107" i="48"/>
  <c r="M194" i="48"/>
  <c r="K171" i="48"/>
  <c r="K258" i="48"/>
  <c r="G138" i="12"/>
  <c r="N70" i="48"/>
  <c r="N157" i="48"/>
  <c r="N244" i="48"/>
  <c r="M149" i="48"/>
  <c r="M236" i="48"/>
  <c r="K142" i="48"/>
  <c r="K229" i="48"/>
  <c r="N55" i="48"/>
  <c r="N142" i="48"/>
  <c r="N229" i="48"/>
  <c r="W177" i="12"/>
  <c r="G177" i="57"/>
  <c r="M55" i="48"/>
  <c r="G171" i="12"/>
  <c r="G182" i="57"/>
  <c r="M118" i="48"/>
  <c r="M205" i="48"/>
  <c r="P88" i="12"/>
  <c r="AV88" i="12"/>
  <c r="Q88" i="58"/>
  <c r="G120" i="12"/>
  <c r="M108" i="48"/>
  <c r="M195" i="48"/>
  <c r="W163" i="12"/>
  <c r="G163" i="57"/>
  <c r="M145" i="48"/>
  <c r="L143" i="48"/>
  <c r="L230" i="48"/>
  <c r="AM116" i="12"/>
  <c r="H116" i="58"/>
  <c r="L160" i="48"/>
  <c r="K145" i="48"/>
  <c r="G48" i="12"/>
  <c r="L157" i="48"/>
  <c r="L244" i="48"/>
  <c r="N84" i="48"/>
  <c r="N171" i="48"/>
  <c r="N258" i="48"/>
  <c r="L171" i="48"/>
  <c r="L258" i="48"/>
  <c r="N58" i="48"/>
  <c r="N145" i="48"/>
  <c r="G140" i="12"/>
  <c r="M128" i="48"/>
  <c r="M215" i="48"/>
  <c r="N71" i="47"/>
  <c r="N158" i="47"/>
  <c r="N245" i="47"/>
  <c r="M164" i="48"/>
  <c r="M251" i="48"/>
  <c r="N53" i="48"/>
  <c r="N140" i="48"/>
  <c r="N227" i="48"/>
  <c r="L173" i="48"/>
  <c r="K140" i="48"/>
  <c r="K227" i="48"/>
  <c r="K173" i="48"/>
  <c r="G89" i="12"/>
  <c r="N54" i="48"/>
  <c r="N141" i="48"/>
  <c r="N228" i="48"/>
  <c r="M86" i="48"/>
  <c r="M173" i="48"/>
  <c r="N86" i="48"/>
  <c r="N260" i="48"/>
  <c r="AM101" i="12"/>
  <c r="H101" i="58"/>
  <c r="G72" i="12"/>
  <c r="N71" i="48"/>
  <c r="N158" i="48"/>
  <c r="N245" i="48"/>
  <c r="K159" i="48"/>
  <c r="K246" i="48"/>
  <c r="M72" i="48"/>
  <c r="M54" i="48"/>
  <c r="M141" i="48"/>
  <c r="M228" i="48"/>
  <c r="G79" i="12"/>
  <c r="N72" i="48"/>
  <c r="N159" i="48"/>
  <c r="N246" i="48"/>
  <c r="L260" i="48"/>
  <c r="M126" i="47"/>
  <c r="M213" i="47"/>
  <c r="F72" i="12"/>
  <c r="K232" i="47"/>
  <c r="L145" i="47"/>
  <c r="V152" i="12"/>
  <c r="F152" i="57"/>
  <c r="M143" i="47"/>
  <c r="M230" i="47"/>
  <c r="O186" i="12"/>
  <c r="AU87" i="12"/>
  <c r="P87" i="58"/>
  <c r="M84" i="47"/>
  <c r="M171" i="47"/>
  <c r="M258" i="47"/>
  <c r="F181" i="12"/>
  <c r="G146" i="12"/>
  <c r="M134" i="48"/>
  <c r="M221" i="48"/>
  <c r="N53" i="47"/>
  <c r="N140" i="47"/>
  <c r="N227" i="47"/>
  <c r="F73" i="12"/>
  <c r="F48" i="12"/>
  <c r="K145" i="47"/>
  <c r="M112" i="47"/>
  <c r="M199" i="47"/>
  <c r="N58" i="47"/>
  <c r="L159" i="45"/>
  <c r="L246" i="45"/>
  <c r="M106" i="45"/>
  <c r="M193" i="45"/>
  <c r="L260" i="45"/>
  <c r="M115" i="47"/>
  <c r="M202" i="47"/>
  <c r="AL154" i="12"/>
  <c r="G154" i="58"/>
  <c r="F90" i="12"/>
  <c r="L171" i="47"/>
  <c r="L258" i="47"/>
  <c r="M55" i="47"/>
  <c r="N83" i="47"/>
  <c r="N170" i="47"/>
  <c r="N257" i="47"/>
  <c r="L170" i="47"/>
  <c r="L257" i="47"/>
  <c r="F59" i="12"/>
  <c r="F177" i="12"/>
  <c r="N72" i="47"/>
  <c r="N159" i="47"/>
  <c r="N246" i="47"/>
  <c r="F79" i="12"/>
  <c r="M71" i="47"/>
  <c r="M158" i="47"/>
  <c r="M245" i="47"/>
  <c r="N73" i="47"/>
  <c r="M73" i="47"/>
  <c r="M247" i="47"/>
  <c r="K160" i="47"/>
  <c r="M70" i="47"/>
  <c r="K157" i="47"/>
  <c r="K244" i="47"/>
  <c r="F77" i="12"/>
  <c r="K160" i="44"/>
  <c r="M71" i="44"/>
  <c r="D176" i="12"/>
  <c r="AJ78" i="12"/>
  <c r="M157" i="44"/>
  <c r="M244" i="44"/>
  <c r="D59" i="12"/>
  <c r="C59" i="12"/>
  <c r="T59" i="12"/>
  <c r="N72" i="44"/>
  <c r="N159" i="44"/>
  <c r="N246" i="44"/>
  <c r="O50" i="12"/>
  <c r="AU50" i="12"/>
  <c r="P50" i="58"/>
  <c r="K157" i="44"/>
  <c r="K244" i="44"/>
  <c r="D77" i="12"/>
  <c r="T77" i="12"/>
  <c r="D77" i="57"/>
  <c r="D153" i="12"/>
  <c r="AJ49" i="12"/>
  <c r="E49" i="58"/>
  <c r="D171" i="57"/>
  <c r="E158" i="12"/>
  <c r="AK54" i="12"/>
  <c r="F54" i="58"/>
  <c r="M152" i="45"/>
  <c r="M239" i="45"/>
  <c r="E73" i="12"/>
  <c r="U73" i="12"/>
  <c r="U211" i="12"/>
  <c r="E211" i="57"/>
  <c r="M113" i="45"/>
  <c r="M200" i="45"/>
  <c r="E164" i="12"/>
  <c r="AK61" i="12"/>
  <c r="F61" i="58"/>
  <c r="F89" i="12"/>
  <c r="M86" i="47"/>
  <c r="M260" i="47"/>
  <c r="K173" i="47"/>
  <c r="N84" i="47"/>
  <c r="N171" i="47"/>
  <c r="N258" i="47"/>
  <c r="K140" i="47"/>
  <c r="K227" i="47"/>
  <c r="K143" i="47"/>
  <c r="K230" i="47"/>
  <c r="F75" i="12"/>
  <c r="K144" i="47"/>
  <c r="K231" i="47"/>
  <c r="M57" i="47"/>
  <c r="M83" i="47"/>
  <c r="K170" i="47"/>
  <c r="K257" i="47"/>
  <c r="M85" i="47"/>
  <c r="AE161" i="12"/>
  <c r="L173" i="45"/>
  <c r="L157" i="45"/>
  <c r="L244" i="45"/>
  <c r="N72" i="45"/>
  <c r="N159" i="45"/>
  <c r="N246" i="45"/>
  <c r="M126" i="45"/>
  <c r="M213" i="45"/>
  <c r="N86" i="45"/>
  <c r="N173" i="45"/>
  <c r="E181" i="12"/>
  <c r="AK82" i="12"/>
  <c r="F82" i="58"/>
  <c r="N55" i="45"/>
  <c r="N142" i="45"/>
  <c r="N229" i="45"/>
  <c r="M86" i="45"/>
  <c r="M173" i="45"/>
  <c r="E172" i="57"/>
  <c r="BS71" i="12"/>
  <c r="BS197" i="12"/>
  <c r="E197" i="59"/>
  <c r="L142" i="45"/>
  <c r="L229" i="45"/>
  <c r="E120" i="12"/>
  <c r="AK16" i="12"/>
  <c r="F16" i="58"/>
  <c r="N57" i="45"/>
  <c r="N144" i="45"/>
  <c r="N231" i="45"/>
  <c r="N71" i="45"/>
  <c r="N158" i="45"/>
  <c r="N245" i="45"/>
  <c r="L158" i="45"/>
  <c r="L245" i="45"/>
  <c r="U177" i="12"/>
  <c r="T176" i="12"/>
  <c r="BS78" i="12"/>
  <c r="E71" i="12"/>
  <c r="M73" i="45"/>
  <c r="E163" i="12"/>
  <c r="M73" i="44"/>
  <c r="D163" i="12"/>
  <c r="AK59" i="12"/>
  <c r="F59" i="58"/>
  <c r="N58" i="45"/>
  <c r="N232" i="45"/>
  <c r="AK162" i="12"/>
  <c r="F162" i="58"/>
  <c r="M137" i="45"/>
  <c r="M224" i="45"/>
  <c r="E149" i="12"/>
  <c r="AK45" i="12"/>
  <c r="F45" i="58"/>
  <c r="N54" i="45"/>
  <c r="N141" i="45"/>
  <c r="N228" i="45"/>
  <c r="O86" i="12"/>
  <c r="N53" i="45"/>
  <c r="N140" i="45"/>
  <c r="N227" i="45"/>
  <c r="T235" i="12"/>
  <c r="D235" i="57"/>
  <c r="U171" i="12"/>
  <c r="AK71" i="12"/>
  <c r="E165" i="12"/>
  <c r="AK64" i="12"/>
  <c r="F64" i="58"/>
  <c r="M181" i="45"/>
  <c r="M94" i="45"/>
  <c r="K160" i="45"/>
  <c r="N73" i="45"/>
  <c r="K172" i="45"/>
  <c r="K259" i="45"/>
  <c r="K92" i="45"/>
  <c r="K179" i="45"/>
  <c r="E65" i="12"/>
  <c r="E62" i="12"/>
  <c r="U62" i="12"/>
  <c r="E62" i="57"/>
  <c r="U152" i="12"/>
  <c r="E152" i="57"/>
  <c r="M164" i="45"/>
  <c r="M251" i="45"/>
  <c r="E189" i="12"/>
  <c r="AK90" i="12"/>
  <c r="AK257" i="12"/>
  <c r="F257" i="58"/>
  <c r="U189" i="12"/>
  <c r="AK154" i="12"/>
  <c r="F154" i="58"/>
  <c r="N83" i="45"/>
  <c r="N170" i="45"/>
  <c r="N257" i="45"/>
  <c r="M162" i="45"/>
  <c r="M249" i="45"/>
  <c r="M84" i="45"/>
  <c r="L5" i="45"/>
  <c r="L179" i="45"/>
  <c r="K171" i="45"/>
  <c r="K258" i="45"/>
  <c r="E155" i="12"/>
  <c r="AK51" i="12"/>
  <c r="F51" i="58"/>
  <c r="E72" i="12"/>
  <c r="U72" i="12"/>
  <c r="U204" i="12"/>
  <c r="N56" i="45"/>
  <c r="N143" i="45"/>
  <c r="N230" i="45"/>
  <c r="D54" i="59"/>
  <c r="T201" i="12"/>
  <c r="D201" i="57"/>
  <c r="M56" i="45"/>
  <c r="E172" i="12"/>
  <c r="AK74" i="12"/>
  <c r="AK219" i="12"/>
  <c r="F219" i="58"/>
  <c r="E153" i="12"/>
  <c r="AK49" i="12"/>
  <c r="F49" i="58"/>
  <c r="M147" i="45"/>
  <c r="M234" i="45"/>
  <c r="E74" i="12"/>
  <c r="U74" i="12"/>
  <c r="U190" i="12"/>
  <c r="E190" i="57"/>
  <c r="M85" i="45"/>
  <c r="E48" i="12"/>
  <c r="U48" i="12"/>
  <c r="E48" i="57"/>
  <c r="K232" i="45"/>
  <c r="K170" i="45"/>
  <c r="K257" i="45"/>
  <c r="E90" i="12"/>
  <c r="U90" i="12"/>
  <c r="E75" i="12"/>
  <c r="U75" i="12"/>
  <c r="U226" i="12"/>
  <c r="E226" i="57"/>
  <c r="M57" i="45"/>
  <c r="O10" i="12"/>
  <c r="P10" i="12"/>
  <c r="O29" i="12"/>
  <c r="P29" i="12"/>
  <c r="T213" i="12"/>
  <c r="D213" i="57"/>
  <c r="E78" i="12"/>
  <c r="U78" i="12"/>
  <c r="M71" i="45"/>
  <c r="K158" i="45"/>
  <c r="K245" i="45"/>
  <c r="M55" i="45"/>
  <c r="M58" i="45"/>
  <c r="K144" i="45"/>
  <c r="K231" i="45"/>
  <c r="L145" i="45"/>
  <c r="N84" i="45"/>
  <c r="N171" i="45"/>
  <c r="N258" i="45"/>
  <c r="T265" i="12"/>
  <c r="D265" i="57"/>
  <c r="E89" i="12"/>
  <c r="D89" i="12"/>
  <c r="U89" i="12"/>
  <c r="E89" i="57"/>
  <c r="K260" i="45"/>
  <c r="D84" i="59"/>
  <c r="M108" i="44"/>
  <c r="M195" i="44"/>
  <c r="N71" i="44"/>
  <c r="N158" i="44"/>
  <c r="N245" i="44"/>
  <c r="K171" i="44"/>
  <c r="K258" i="44"/>
  <c r="O88" i="12"/>
  <c r="L160" i="44"/>
  <c r="T177" i="12"/>
  <c r="BR78" i="12"/>
  <c r="BR74" i="12"/>
  <c r="BR219" i="12"/>
  <c r="D219" i="59"/>
  <c r="K140" i="44"/>
  <c r="K227" i="44"/>
  <c r="D72" i="12"/>
  <c r="T72" i="12"/>
  <c r="D72" i="57"/>
  <c r="M84" i="44"/>
  <c r="M171" i="44"/>
  <c r="M258" i="44"/>
  <c r="N56" i="44"/>
  <c r="N143" i="44"/>
  <c r="N230" i="44"/>
  <c r="M141" i="44"/>
  <c r="M228" i="44"/>
  <c r="N84" i="44"/>
  <c r="N171" i="44"/>
  <c r="N258" i="44"/>
  <c r="D173" i="57"/>
  <c r="K141" i="44"/>
  <c r="K228" i="44"/>
  <c r="L5" i="44"/>
  <c r="L179" i="44"/>
  <c r="L143" i="44"/>
  <c r="L230" i="44"/>
  <c r="M94" i="44"/>
  <c r="N73" i="44"/>
  <c r="D139" i="12"/>
  <c r="AJ35" i="12"/>
  <c r="E35" i="58"/>
  <c r="D91" i="57"/>
  <c r="L260" i="44"/>
  <c r="S188" i="12"/>
  <c r="BR89" i="12"/>
  <c r="D89" i="59"/>
  <c r="O83" i="12"/>
  <c r="P83" i="12"/>
  <c r="AV83" i="12"/>
  <c r="Q83" i="58"/>
  <c r="D127" i="12"/>
  <c r="AJ23" i="12"/>
  <c r="E23" i="58"/>
  <c r="M115" i="44"/>
  <c r="M202" i="44"/>
  <c r="M164" i="44"/>
  <c r="M251" i="44"/>
  <c r="M181" i="44"/>
  <c r="M154" i="44"/>
  <c r="M241" i="44"/>
  <c r="D160" i="12"/>
  <c r="AJ56" i="12"/>
  <c r="E56" i="58"/>
  <c r="AJ59" i="12"/>
  <c r="E59" i="58"/>
  <c r="M117" i="44"/>
  <c r="M204" i="44"/>
  <c r="L232" i="44"/>
  <c r="D170" i="57"/>
  <c r="O41" i="12"/>
  <c r="P41" i="12"/>
  <c r="M116" i="44"/>
  <c r="M203" i="44"/>
  <c r="D128" i="12"/>
  <c r="AJ24" i="12"/>
  <c r="E24" i="58"/>
  <c r="N86" i="44"/>
  <c r="N260" i="44"/>
  <c r="K260" i="44"/>
  <c r="N57" i="44"/>
  <c r="N144" i="44"/>
  <c r="N231" i="44"/>
  <c r="N53" i="44"/>
  <c r="N140" i="44"/>
  <c r="N227" i="44"/>
  <c r="BR199" i="12"/>
  <c r="D199" i="59"/>
  <c r="L145" i="44"/>
  <c r="P127" i="12"/>
  <c r="AV23" i="12"/>
  <c r="Q23" i="58"/>
  <c r="BR224" i="12"/>
  <c r="D224" i="59"/>
  <c r="N55" i="44"/>
  <c r="N142" i="44"/>
  <c r="N229" i="44"/>
  <c r="T172" i="12"/>
  <c r="D172" i="57"/>
  <c r="K142" i="44"/>
  <c r="K229" i="44"/>
  <c r="M55" i="44"/>
  <c r="D171" i="12"/>
  <c r="AJ73" i="12"/>
  <c r="N54" i="44"/>
  <c r="N141" i="44"/>
  <c r="N228" i="44"/>
  <c r="T211" i="12"/>
  <c r="D211" i="57"/>
  <c r="L141" i="44"/>
  <c r="L228" i="44"/>
  <c r="C89" i="12"/>
  <c r="T89" i="12"/>
  <c r="D89" i="57"/>
  <c r="M86" i="44"/>
  <c r="T197" i="12"/>
  <c r="D197" i="57"/>
  <c r="K232" i="44"/>
  <c r="M103" i="44"/>
  <c r="M190" i="44"/>
  <c r="D115" i="12"/>
  <c r="AJ11" i="12"/>
  <c r="E11" i="58"/>
  <c r="L247" i="44"/>
  <c r="T220" i="12"/>
  <c r="N58" i="44"/>
  <c r="N70" i="44"/>
  <c r="N157" i="44"/>
  <c r="N244" i="44"/>
  <c r="L157" i="44"/>
  <c r="L244" i="44"/>
  <c r="AJ130" i="12"/>
  <c r="E130" i="58"/>
  <c r="D79" i="12"/>
  <c r="T79" i="12"/>
  <c r="T247" i="12"/>
  <c r="AJ249" i="12"/>
  <c r="E249" i="58"/>
  <c r="M72" i="44"/>
  <c r="D142" i="12"/>
  <c r="AJ38" i="12"/>
  <c r="E38" i="58"/>
  <c r="M130" i="44"/>
  <c r="M217" i="44"/>
  <c r="O15" i="12"/>
  <c r="P15" i="12"/>
  <c r="C119" i="12"/>
  <c r="AI15" i="12"/>
  <c r="D15" i="58"/>
  <c r="S220" i="12"/>
  <c r="C220" i="57"/>
  <c r="M125" i="38"/>
  <c r="M212" i="38"/>
  <c r="P147" i="57"/>
  <c r="T212" i="12"/>
  <c r="D212" i="57"/>
  <c r="L144" i="38"/>
  <c r="L231" i="38"/>
  <c r="O12" i="12"/>
  <c r="P116" i="12"/>
  <c r="AV12" i="12"/>
  <c r="Q12" i="58"/>
  <c r="M140" i="38"/>
  <c r="M227" i="38"/>
  <c r="D37" i="57"/>
  <c r="S197" i="12"/>
  <c r="C197" i="57"/>
  <c r="C109" i="12"/>
  <c r="AI5" i="12"/>
  <c r="D5" i="58"/>
  <c r="M97" i="38"/>
  <c r="M184" i="38"/>
  <c r="C77" i="12"/>
  <c r="K157" i="38"/>
  <c r="K244" i="38"/>
  <c r="AF125" i="12"/>
  <c r="AE125" i="12"/>
  <c r="T228" i="12"/>
  <c r="D228" i="57"/>
  <c r="CC27" i="12"/>
  <c r="O27" i="59"/>
  <c r="N54" i="38"/>
  <c r="N141" i="38"/>
  <c r="N228" i="38"/>
  <c r="N84" i="38"/>
  <c r="N171" i="38"/>
  <c r="N258" i="38"/>
  <c r="S207" i="12"/>
  <c r="C207" i="57"/>
  <c r="M98" i="38"/>
  <c r="M185" i="38"/>
  <c r="S41" i="12"/>
  <c r="C41" i="57"/>
  <c r="M135" i="38"/>
  <c r="M222" i="38"/>
  <c r="S171" i="12"/>
  <c r="O19" i="12"/>
  <c r="P123" i="12"/>
  <c r="AV19" i="12"/>
  <c r="Q19" i="58"/>
  <c r="N86" i="38"/>
  <c r="N260" i="38"/>
  <c r="M86" i="38"/>
  <c r="M260" i="38"/>
  <c r="Q37" i="58"/>
  <c r="AI81" i="12"/>
  <c r="D81" i="58"/>
  <c r="C188" i="57"/>
  <c r="N53" i="38"/>
  <c r="N140" i="38"/>
  <c r="N227" i="38"/>
  <c r="N57" i="38"/>
  <c r="N144" i="38"/>
  <c r="N231" i="38"/>
  <c r="M141" i="38"/>
  <c r="M228" i="38"/>
  <c r="C73" i="12"/>
  <c r="S73" i="12"/>
  <c r="S211" i="12"/>
  <c r="AF113" i="12"/>
  <c r="CD9" i="12"/>
  <c r="P9" i="59"/>
  <c r="M112" i="38"/>
  <c r="M199" i="38"/>
  <c r="K141" i="38"/>
  <c r="K228" i="38"/>
  <c r="C72" i="12"/>
  <c r="S72" i="12"/>
  <c r="M55" i="38"/>
  <c r="M142" i="38"/>
  <c r="M229" i="38"/>
  <c r="O6" i="12"/>
  <c r="P110" i="12"/>
  <c r="AV6" i="12"/>
  <c r="Q6" i="58"/>
  <c r="S89" i="12"/>
  <c r="M83" i="38"/>
  <c r="M170" i="38"/>
  <c r="M257" i="38"/>
  <c r="K260" i="38"/>
  <c r="N83" i="38"/>
  <c r="N170" i="38"/>
  <c r="N257" i="38"/>
  <c r="M84" i="38"/>
  <c r="C190" i="12"/>
  <c r="K170" i="38"/>
  <c r="K257" i="38"/>
  <c r="C90" i="12"/>
  <c r="S90" i="12"/>
  <c r="K171" i="38"/>
  <c r="K258" i="38"/>
  <c r="L5" i="38"/>
  <c r="L179" i="38"/>
  <c r="C266" i="57"/>
  <c r="P130" i="12"/>
  <c r="AV26" i="12"/>
  <c r="Q26" i="58"/>
  <c r="K140" i="38"/>
  <c r="K227" i="38"/>
  <c r="T234" i="12"/>
  <c r="D234" i="57"/>
  <c r="M106" i="38"/>
  <c r="M193" i="38"/>
  <c r="O32" i="12"/>
  <c r="P32" i="12"/>
  <c r="C240" i="57"/>
  <c r="BQ207" i="12"/>
  <c r="C207" i="59"/>
  <c r="C19" i="59"/>
  <c r="P33" i="12"/>
  <c r="C182" i="12"/>
  <c r="N56" i="38"/>
  <c r="N143" i="38"/>
  <c r="N230" i="38"/>
  <c r="L260" i="38"/>
  <c r="C128" i="12"/>
  <c r="AI25" i="12"/>
  <c r="D25" i="58"/>
  <c r="M116" i="38"/>
  <c r="M203" i="38"/>
  <c r="C115" i="12"/>
  <c r="K232" i="38"/>
  <c r="P47" i="12"/>
  <c r="C54" i="59"/>
  <c r="BQ249" i="12"/>
  <c r="C249" i="59"/>
  <c r="C116" i="12"/>
  <c r="AI12" i="12"/>
  <c r="D12" i="58"/>
  <c r="M104" i="38"/>
  <c r="M191" i="38"/>
  <c r="CD56" i="12"/>
  <c r="P56" i="59"/>
  <c r="S81" i="12"/>
  <c r="O81" i="12"/>
  <c r="P81" i="12"/>
  <c r="AV81" i="12"/>
  <c r="L232" i="38"/>
  <c r="BQ48" i="12"/>
  <c r="O147" i="57"/>
  <c r="T224" i="12"/>
  <c r="D224" i="57"/>
  <c r="S265" i="12"/>
  <c r="C265" i="57"/>
  <c r="C159" i="12"/>
  <c r="AI55" i="12"/>
  <c r="D55" i="58"/>
  <c r="M153" i="38"/>
  <c r="M240" i="38"/>
  <c r="BR213" i="12"/>
  <c r="D213" i="59"/>
  <c r="S216" i="12"/>
  <c r="T216" i="12"/>
  <c r="BR216" i="12"/>
  <c r="D216" i="59"/>
  <c r="AH247" i="12"/>
  <c r="B247" i="57"/>
  <c r="AH144" i="12"/>
  <c r="C144" i="58"/>
  <c r="AK144" i="12"/>
  <c r="F144" i="58"/>
  <c r="AX247" i="12"/>
  <c r="C247" i="56"/>
  <c r="BP247" i="12"/>
  <c r="B247" i="59"/>
  <c r="BB247" i="12"/>
  <c r="G247" i="56"/>
  <c r="J243" i="57"/>
  <c r="AP243" i="12"/>
  <c r="K243" i="58"/>
  <c r="AX204" i="12"/>
  <c r="C204" i="56"/>
  <c r="BP204" i="12"/>
  <c r="B204" i="59"/>
  <c r="AH204" i="12"/>
  <c r="B204" i="57"/>
  <c r="AH101" i="12"/>
  <c r="C101" i="58"/>
  <c r="I275" i="57"/>
  <c r="AO275" i="12"/>
  <c r="J275" i="58"/>
  <c r="BG247" i="12"/>
  <c r="L247" i="56"/>
  <c r="G275" i="57"/>
  <c r="AM275" i="12"/>
  <c r="H275" i="58"/>
  <c r="N243" i="57"/>
  <c r="AT243" i="12"/>
  <c r="O243" i="58"/>
  <c r="H275" i="57"/>
  <c r="AN275" i="12"/>
  <c r="I275" i="58"/>
  <c r="BL239" i="12"/>
  <c r="Q239" i="56"/>
  <c r="D262" i="57"/>
  <c r="AJ262" i="12"/>
  <c r="E262" i="58"/>
  <c r="H243" i="57"/>
  <c r="AN243" i="12"/>
  <c r="I243" i="58"/>
  <c r="D4" i="59"/>
  <c r="BL247" i="12"/>
  <c r="Q247" i="56"/>
  <c r="Q79" i="56"/>
  <c r="AJ101" i="12"/>
  <c r="E101" i="58"/>
  <c r="F243" i="57"/>
  <c r="AL243" i="12"/>
  <c r="G243" i="58"/>
  <c r="L275" i="57"/>
  <c r="AR275" i="12"/>
  <c r="M275" i="58"/>
  <c r="AK81" i="12"/>
  <c r="F81" i="58"/>
  <c r="U29" i="12"/>
  <c r="AK85" i="12"/>
  <c r="F85" i="58"/>
  <c r="U15" i="12"/>
  <c r="AK24" i="12"/>
  <c r="F24" i="58"/>
  <c r="AK11" i="12"/>
  <c r="F11" i="58"/>
  <c r="AK44" i="12"/>
  <c r="F44" i="58"/>
  <c r="AK26" i="12"/>
  <c r="F26" i="58"/>
  <c r="K143" i="38"/>
  <c r="K230" i="38"/>
  <c r="C250" i="57"/>
  <c r="J275" i="57"/>
  <c r="AP275" i="12"/>
  <c r="K275" i="58"/>
  <c r="U82" i="12"/>
  <c r="AK35" i="12"/>
  <c r="F35" i="58"/>
  <c r="U28" i="12"/>
  <c r="E28" i="57"/>
  <c r="U49" i="12"/>
  <c r="BS23" i="12"/>
  <c r="E23" i="59"/>
  <c r="BS10" i="12"/>
  <c r="AK18" i="12"/>
  <c r="F18" i="58"/>
  <c r="BS56" i="12"/>
  <c r="E56" i="59"/>
  <c r="BS13" i="12"/>
  <c r="E13" i="59"/>
  <c r="AK88" i="12"/>
  <c r="F88" i="58"/>
  <c r="BS8" i="12"/>
  <c r="E8" i="59"/>
  <c r="BS6" i="12"/>
  <c r="E6" i="59"/>
  <c r="BS52" i="12"/>
  <c r="BS19" i="12"/>
  <c r="U106" i="12"/>
  <c r="E106" i="57"/>
  <c r="U83" i="12"/>
  <c r="AK57" i="12"/>
  <c r="F57" i="58"/>
  <c r="BS44" i="12"/>
  <c r="E44" i="59"/>
  <c r="BS36" i="12"/>
  <c r="AK31" i="12"/>
  <c r="F31" i="58"/>
  <c r="BS88" i="12"/>
  <c r="E88" i="59"/>
  <c r="BS27" i="12"/>
  <c r="E27" i="59"/>
  <c r="U64" i="12"/>
  <c r="E64" i="57"/>
  <c r="AK2" i="12"/>
  <c r="BS42" i="12"/>
  <c r="BS7" i="12"/>
  <c r="U23" i="12"/>
  <c r="E23" i="57"/>
  <c r="AK87" i="12"/>
  <c r="F87" i="58"/>
  <c r="BS9" i="12"/>
  <c r="U21" i="12"/>
  <c r="BS39" i="12"/>
  <c r="BS21" i="12"/>
  <c r="BS64" i="12"/>
  <c r="E64" i="59"/>
  <c r="U84" i="12"/>
  <c r="BS41" i="12"/>
  <c r="E41" i="59"/>
  <c r="U27" i="12"/>
  <c r="E27" i="57"/>
  <c r="BS55" i="12"/>
  <c r="AK55" i="12"/>
  <c r="F55" i="58"/>
  <c r="BS33" i="12"/>
  <c r="BS22" i="12"/>
  <c r="E22" i="59"/>
  <c r="BS14" i="12"/>
  <c r="AK92" i="12"/>
  <c r="F92" i="58"/>
  <c r="BS32" i="12"/>
  <c r="E32" i="59"/>
  <c r="U42" i="12"/>
  <c r="U22" i="12"/>
  <c r="E22" i="57"/>
  <c r="BS12" i="12"/>
  <c r="E12" i="59"/>
  <c r="AK58" i="12"/>
  <c r="F58" i="58"/>
  <c r="BS50" i="12"/>
  <c r="BS92" i="12"/>
  <c r="E92" i="59"/>
  <c r="BS85" i="12"/>
  <c r="BS81" i="12"/>
  <c r="U24" i="12"/>
  <c r="BS84" i="12"/>
  <c r="F1" i="12"/>
  <c r="F65" i="12"/>
  <c r="BS2" i="12"/>
  <c r="BS46" i="12"/>
  <c r="E46" i="59"/>
  <c r="U12" i="12"/>
  <c r="E12" i="57"/>
  <c r="U43" i="12"/>
  <c r="E43" i="57"/>
  <c r="BS25" i="12"/>
  <c r="AK86" i="12"/>
  <c r="F86" i="58"/>
  <c r="BS49" i="12"/>
  <c r="BS24" i="12"/>
  <c r="BS40" i="12"/>
  <c r="E40" i="59"/>
  <c r="BS30" i="12"/>
  <c r="E30" i="59"/>
  <c r="BS54" i="12"/>
  <c r="BS87" i="12"/>
  <c r="E87" i="59"/>
  <c r="U10" i="12"/>
  <c r="AK17" i="12"/>
  <c r="F17" i="58"/>
  <c r="U53" i="12"/>
  <c r="U31" i="12"/>
  <c r="U30" i="12"/>
  <c r="E30" i="57"/>
  <c r="U7" i="12"/>
  <c r="AK47" i="12"/>
  <c r="F47" i="58"/>
  <c r="BS3" i="12"/>
  <c r="E3" i="59"/>
  <c r="BS43" i="12"/>
  <c r="E43" i="59"/>
  <c r="BS83" i="12"/>
  <c r="U46" i="12"/>
  <c r="E46" i="57"/>
  <c r="BS29" i="12"/>
  <c r="AK30" i="12"/>
  <c r="F30" i="58"/>
  <c r="AK56" i="12"/>
  <c r="F56" i="58"/>
  <c r="U52" i="12"/>
  <c r="BS34" i="12"/>
  <c r="U51" i="12"/>
  <c r="BS53" i="12"/>
  <c r="AK4" i="12"/>
  <c r="F4" i="58"/>
  <c r="U56" i="12"/>
  <c r="E56" i="57"/>
  <c r="U40" i="12"/>
  <c r="E40" i="57"/>
  <c r="BS31" i="12"/>
  <c r="BS38" i="12"/>
  <c r="BS79" i="12"/>
  <c r="BS57" i="12"/>
  <c r="BS15" i="12"/>
  <c r="U88" i="12"/>
  <c r="E88" i="57"/>
  <c r="U47" i="12"/>
  <c r="U16" i="12"/>
  <c r="U41" i="12"/>
  <c r="E41" i="57"/>
  <c r="BS86" i="12"/>
  <c r="E86" i="59"/>
  <c r="BS11" i="12"/>
  <c r="E11" i="59"/>
  <c r="BS58" i="12"/>
  <c r="E58" i="59"/>
  <c r="U13" i="12"/>
  <c r="E13" i="57"/>
  <c r="U87" i="12"/>
  <c r="E87" i="57"/>
  <c r="U92" i="12"/>
  <c r="E92" i="57"/>
  <c r="BS35" i="12"/>
  <c r="BS47" i="12"/>
  <c r="U57" i="12"/>
  <c r="U58" i="12"/>
  <c r="E58" i="57"/>
  <c r="BS73" i="12"/>
  <c r="AK19" i="12"/>
  <c r="F19" i="58"/>
  <c r="AK14" i="12"/>
  <c r="F14" i="58"/>
  <c r="U45" i="12"/>
  <c r="E45" i="57"/>
  <c r="AK15" i="12"/>
  <c r="F15" i="58"/>
  <c r="U81" i="12"/>
  <c r="U54" i="12"/>
  <c r="BR256" i="12"/>
  <c r="BR252" i="12"/>
  <c r="BR218" i="12"/>
  <c r="AK40" i="12"/>
  <c r="F40" i="58"/>
  <c r="AK46" i="12"/>
  <c r="F46" i="58"/>
  <c r="AK32" i="12"/>
  <c r="F32" i="58"/>
  <c r="D37" i="59"/>
  <c r="BR209" i="12"/>
  <c r="D209" i="59"/>
  <c r="BS51" i="12"/>
  <c r="U86" i="12"/>
  <c r="E86" i="57"/>
  <c r="U59" i="12"/>
  <c r="E59" i="57"/>
  <c r="AK52" i="12"/>
  <c r="F52" i="58"/>
  <c r="AK6" i="12"/>
  <c r="F6" i="58"/>
  <c r="U91" i="12"/>
  <c r="AR136" i="12"/>
  <c r="M136" i="58"/>
  <c r="L177" i="57"/>
  <c r="BR205" i="12"/>
  <c r="D205" i="59"/>
  <c r="D10" i="59"/>
  <c r="AK53" i="12"/>
  <c r="F53" i="58"/>
  <c r="AK7" i="12"/>
  <c r="F7" i="58"/>
  <c r="AK34" i="12"/>
  <c r="F34" i="58"/>
  <c r="AK84" i="12"/>
  <c r="F84" i="58"/>
  <c r="U4" i="12"/>
  <c r="AK83" i="12"/>
  <c r="F83" i="58"/>
  <c r="BQ216" i="12"/>
  <c r="C216" i="59"/>
  <c r="BR204" i="12"/>
  <c r="D204" i="59"/>
  <c r="D72" i="59"/>
  <c r="D174" i="57"/>
  <c r="AJ123" i="12"/>
  <c r="E123" i="58"/>
  <c r="BR226" i="12"/>
  <c r="D226" i="59"/>
  <c r="D75" i="59"/>
  <c r="M56" i="38"/>
  <c r="BQ16" i="12"/>
  <c r="C16" i="59"/>
  <c r="C120" i="57"/>
  <c r="CD13" i="12"/>
  <c r="P13" i="59"/>
  <c r="O148" i="57"/>
  <c r="O43" i="12"/>
  <c r="P147" i="12"/>
  <c r="AV43" i="12"/>
  <c r="Q43" i="58"/>
  <c r="O150" i="57"/>
  <c r="AI123" i="12"/>
  <c r="D123" i="58"/>
  <c r="P8" i="12"/>
  <c r="C174" i="57"/>
  <c r="N70" i="38"/>
  <c r="N157" i="38"/>
  <c r="N244" i="38"/>
  <c r="C74" i="57"/>
  <c r="S219" i="12"/>
  <c r="C219" i="57"/>
  <c r="K160" i="38"/>
  <c r="K247" i="38"/>
  <c r="S59" i="12"/>
  <c r="C59" i="57"/>
  <c r="AI131" i="12"/>
  <c r="D131" i="58"/>
  <c r="AF153" i="12"/>
  <c r="BQ49" i="12"/>
  <c r="AE153" i="12"/>
  <c r="AI96" i="12"/>
  <c r="D96" i="58"/>
  <c r="AF120" i="12"/>
  <c r="AV103" i="12"/>
  <c r="Q103" i="58"/>
  <c r="N73" i="38"/>
  <c r="L157" i="38"/>
  <c r="L244" i="38"/>
  <c r="L158" i="38"/>
  <c r="L245" i="38"/>
  <c r="N71" i="38"/>
  <c r="N158" i="38"/>
  <c r="N245" i="38"/>
  <c r="S177" i="12"/>
  <c r="BQ240" i="12"/>
  <c r="C240" i="59"/>
  <c r="C52" i="59"/>
  <c r="S34" i="12"/>
  <c r="S224" i="12"/>
  <c r="C224" i="57"/>
  <c r="O34" i="12"/>
  <c r="P138" i="12"/>
  <c r="AV34" i="12"/>
  <c r="Q34" i="58"/>
  <c r="AI125" i="12"/>
  <c r="D125" i="58"/>
  <c r="C113" i="57"/>
  <c r="BQ9" i="12"/>
  <c r="BQ205" i="12"/>
  <c r="C205" i="59"/>
  <c r="K145" i="38"/>
  <c r="S48" i="12"/>
  <c r="C48" i="57"/>
  <c r="BQ77" i="12"/>
  <c r="C176" i="57"/>
  <c r="M160" i="38"/>
  <c r="M247" i="38"/>
  <c r="K159" i="38"/>
  <c r="K246" i="38"/>
  <c r="M72" i="38"/>
  <c r="C79" i="12"/>
  <c r="C75" i="12"/>
  <c r="S75" i="12"/>
  <c r="M57" i="38"/>
  <c r="N58" i="38"/>
  <c r="L142" i="38"/>
  <c r="L229" i="38"/>
  <c r="N55" i="38"/>
  <c r="N142" i="38"/>
  <c r="N229" i="38"/>
  <c r="C17" i="59"/>
  <c r="BQ200" i="12"/>
  <c r="C200" i="59"/>
  <c r="BQ226" i="12"/>
  <c r="C226" i="59"/>
  <c r="C75" i="59"/>
  <c r="M149" i="38"/>
  <c r="M236" i="38"/>
  <c r="C155" i="12"/>
  <c r="AI51" i="12"/>
  <c r="D51" i="58"/>
  <c r="C25" i="59"/>
  <c r="P148" i="57"/>
  <c r="CD44" i="12"/>
  <c r="P44" i="59"/>
  <c r="R25" i="56"/>
  <c r="BM230" i="12"/>
  <c r="R230" i="56"/>
  <c r="G61" i="56"/>
  <c r="D33" i="57"/>
  <c r="T214" i="12"/>
  <c r="D38" i="57"/>
  <c r="T215" i="12"/>
  <c r="P60" i="12"/>
  <c r="D17" i="57"/>
  <c r="T200" i="12"/>
  <c r="BR240" i="12"/>
  <c r="D240" i="59"/>
  <c r="D52" i="59"/>
  <c r="D41" i="57"/>
  <c r="AJ196" i="12"/>
  <c r="E196" i="58"/>
  <c r="AJ256" i="12"/>
  <c r="E256" i="58"/>
  <c r="AJ252" i="12"/>
  <c r="E252" i="58"/>
  <c r="E2" i="58"/>
  <c r="AJ218" i="12"/>
  <c r="E218" i="58"/>
  <c r="D20" i="59"/>
  <c r="BR201" i="12"/>
  <c r="D201" i="59"/>
  <c r="N260" i="53"/>
  <c r="Q4" i="56"/>
  <c r="BL212" i="12"/>
  <c r="Q212" i="56"/>
  <c r="AH271" i="12"/>
  <c r="AX271" i="12"/>
  <c r="C271" i="56"/>
  <c r="B271" i="57"/>
  <c r="BG271" i="12"/>
  <c r="L271" i="56"/>
  <c r="AO168" i="12"/>
  <c r="J168" i="58"/>
  <c r="BP271" i="12"/>
  <c r="B271" i="59"/>
  <c r="AR168" i="12"/>
  <c r="M168" i="58"/>
  <c r="AQ168" i="12"/>
  <c r="L168" i="58"/>
  <c r="AS168" i="12"/>
  <c r="N168" i="58"/>
  <c r="AJ168" i="12"/>
  <c r="E168" i="58"/>
  <c r="AU168" i="12"/>
  <c r="P168" i="58"/>
  <c r="W271" i="12"/>
  <c r="G271" i="57"/>
  <c r="BV271" i="12"/>
  <c r="H271" i="59"/>
  <c r="Z271" i="12"/>
  <c r="J271" i="57"/>
  <c r="AD271" i="12"/>
  <c r="N271" i="57"/>
  <c r="AZ271" i="12"/>
  <c r="E271" i="56"/>
  <c r="BD271" i="12"/>
  <c r="I271" i="56"/>
  <c r="AK168" i="12"/>
  <c r="F168" i="58"/>
  <c r="AM168" i="12"/>
  <c r="H168" i="58"/>
  <c r="AT168" i="12"/>
  <c r="O168" i="58"/>
  <c r="T271" i="12"/>
  <c r="D271" i="57"/>
  <c r="BS271" i="12"/>
  <c r="E271" i="59"/>
  <c r="CD271" i="12"/>
  <c r="P271" i="59"/>
  <c r="BU271" i="12"/>
  <c r="G271" i="59"/>
  <c r="X271" i="12"/>
  <c r="H271" i="57"/>
  <c r="Y271" i="12"/>
  <c r="I271" i="57"/>
  <c r="BW271" i="12"/>
  <c r="I271" i="59"/>
  <c r="AB271" i="12"/>
  <c r="L271" i="57"/>
  <c r="CB271" i="12"/>
  <c r="N271" i="59"/>
  <c r="BH271" i="12"/>
  <c r="M271" i="56"/>
  <c r="BE271" i="12"/>
  <c r="J271" i="56"/>
  <c r="AP168" i="12"/>
  <c r="K168" i="58"/>
  <c r="AI168" i="12"/>
  <c r="D168" i="58"/>
  <c r="BL271" i="12"/>
  <c r="Q271" i="56"/>
  <c r="AN168" i="12"/>
  <c r="I168" i="58"/>
  <c r="S271" i="12"/>
  <c r="C271" i="57"/>
  <c r="BR271" i="12"/>
  <c r="D271" i="59"/>
  <c r="U271" i="12"/>
  <c r="E271" i="57"/>
  <c r="BT271" i="12"/>
  <c r="F271" i="59"/>
  <c r="V271" i="12"/>
  <c r="F271" i="57"/>
  <c r="BX271" i="12"/>
  <c r="J271" i="59"/>
  <c r="AA271" i="12"/>
  <c r="K271" i="57"/>
  <c r="BZ271" i="12"/>
  <c r="L271" i="59"/>
  <c r="AE271" i="12"/>
  <c r="O271" i="57"/>
  <c r="AY271" i="12"/>
  <c r="D271" i="56"/>
  <c r="BC271" i="12"/>
  <c r="H271" i="56"/>
  <c r="BI271" i="12"/>
  <c r="N271" i="56"/>
  <c r="AH168" i="12"/>
  <c r="C168" i="58"/>
  <c r="BQ271" i="12"/>
  <c r="C271" i="59"/>
  <c r="BM271" i="12"/>
  <c r="R271" i="56"/>
  <c r="BB271" i="12"/>
  <c r="G271" i="56"/>
  <c r="AL168" i="12"/>
  <c r="G168" i="58"/>
  <c r="AV168" i="12"/>
  <c r="Q168" i="58"/>
  <c r="CC271" i="12"/>
  <c r="O271" i="59"/>
  <c r="BY271" i="12"/>
  <c r="K271" i="59"/>
  <c r="CA271" i="12"/>
  <c r="M271" i="59"/>
  <c r="AC271" i="12"/>
  <c r="M271" i="57"/>
  <c r="AF271" i="12"/>
  <c r="P271" i="57"/>
  <c r="BJ271" i="12"/>
  <c r="O271" i="56"/>
  <c r="D42" i="57"/>
  <c r="T231" i="12"/>
  <c r="T227" i="12"/>
  <c r="D24" i="57"/>
  <c r="D15" i="59"/>
  <c r="BR220" i="12"/>
  <c r="D220" i="59"/>
  <c r="T248" i="12"/>
  <c r="D248" i="57"/>
  <c r="D51" i="57"/>
  <c r="D21" i="59"/>
  <c r="BR208" i="12"/>
  <c r="D208" i="59"/>
  <c r="U93" i="12"/>
  <c r="E93" i="57"/>
  <c r="AK65" i="12"/>
  <c r="F65" i="58"/>
  <c r="U218" i="12"/>
  <c r="E218" i="57"/>
  <c r="AK70" i="12"/>
  <c r="F70" i="58"/>
  <c r="U196" i="12"/>
  <c r="E196" i="57"/>
  <c r="U252" i="12"/>
  <c r="E252" i="57"/>
  <c r="E2" i="57"/>
  <c r="U65" i="12"/>
  <c r="E65" i="57"/>
  <c r="U70" i="12"/>
  <c r="E70" i="57"/>
  <c r="U256" i="12"/>
  <c r="E256" i="57"/>
  <c r="E2" i="59"/>
  <c r="B233" i="57"/>
  <c r="AH233" i="12"/>
  <c r="AX233" i="12"/>
  <c r="C233" i="56"/>
  <c r="AH130" i="12"/>
  <c r="C130" i="58"/>
  <c r="BP233" i="12"/>
  <c r="B233" i="59"/>
  <c r="BG233" i="12"/>
  <c r="L233" i="56"/>
  <c r="BB233" i="12"/>
  <c r="G233" i="56"/>
  <c r="BM233" i="12"/>
  <c r="R233" i="56"/>
  <c r="AI130" i="12"/>
  <c r="D130" i="58"/>
  <c r="D39" i="57"/>
  <c r="T202" i="12"/>
  <c r="D21" i="57"/>
  <c r="T208" i="12"/>
  <c r="BM200" i="12"/>
  <c r="R200" i="56"/>
  <c r="P150" i="57"/>
  <c r="CD46" i="12"/>
  <c r="O129" i="57"/>
  <c r="CC25" i="12"/>
  <c r="CD25" i="12"/>
  <c r="P129" i="57"/>
  <c r="P53" i="12"/>
  <c r="Q53" i="58"/>
  <c r="AV241" i="12"/>
  <c r="Q241" i="58"/>
  <c r="O39" i="12"/>
  <c r="L145" i="57"/>
  <c r="AE145" i="12"/>
  <c r="AF145" i="12"/>
  <c r="K183" i="12"/>
  <c r="M165" i="46"/>
  <c r="M252" i="46"/>
  <c r="P56" i="12"/>
  <c r="P160" i="12"/>
  <c r="AV56" i="12"/>
  <c r="Q56" i="58"/>
  <c r="P121" i="12"/>
  <c r="AV17" i="12"/>
  <c r="P17" i="12"/>
  <c r="AN130" i="12"/>
  <c r="I130" i="58"/>
  <c r="P159" i="12"/>
  <c r="AV55" i="12"/>
  <c r="X177" i="12"/>
  <c r="L158" i="49"/>
  <c r="L245" i="49"/>
  <c r="N173" i="49"/>
  <c r="N260" i="49"/>
  <c r="P122" i="57"/>
  <c r="CD18" i="12"/>
  <c r="CC18" i="12"/>
  <c r="O122" i="57"/>
  <c r="AM144" i="12"/>
  <c r="H144" i="58"/>
  <c r="CC56" i="12"/>
  <c r="O56" i="59"/>
  <c r="O160" i="57"/>
  <c r="O84" i="12"/>
  <c r="G176" i="57"/>
  <c r="AM130" i="12"/>
  <c r="H130" i="58"/>
  <c r="P28" i="12"/>
  <c r="G178" i="57"/>
  <c r="O117" i="57"/>
  <c r="CC13" i="12"/>
  <c r="O13" i="59"/>
  <c r="P109" i="12"/>
  <c r="AV5" i="12"/>
  <c r="Q5" i="58"/>
  <c r="CC4" i="12"/>
  <c r="P108" i="57"/>
  <c r="CD4" i="12"/>
  <c r="O111" i="57"/>
  <c r="CC7" i="12"/>
  <c r="P112" i="57"/>
  <c r="CD8" i="12"/>
  <c r="P8" i="59"/>
  <c r="Q7" i="58"/>
  <c r="O112" i="57"/>
  <c r="CC8" i="12"/>
  <c r="O8" i="59"/>
  <c r="CC17" i="12"/>
  <c r="O121" i="57"/>
  <c r="P7" i="12"/>
  <c r="P125" i="12"/>
  <c r="AV21" i="12"/>
  <c r="Q21" i="58"/>
  <c r="P21" i="12"/>
  <c r="CD7" i="12"/>
  <c r="P111" i="57"/>
  <c r="AL136" i="12"/>
  <c r="G136" i="58"/>
  <c r="P36" i="12"/>
  <c r="P27" i="12"/>
  <c r="E145" i="12"/>
  <c r="AK41" i="12"/>
  <c r="F41" i="58"/>
  <c r="M133" i="45"/>
  <c r="M220" i="45"/>
  <c r="D30" i="57"/>
  <c r="D240" i="57"/>
  <c r="D27" i="57"/>
  <c r="D10" i="57"/>
  <c r="T205" i="12"/>
  <c r="D19" i="59"/>
  <c r="T78" i="12"/>
  <c r="D49" i="59"/>
  <c r="BR234" i="12"/>
  <c r="D234" i="59"/>
  <c r="BR248" i="12"/>
  <c r="D248" i="59"/>
  <c r="D51" i="59"/>
  <c r="D29" i="59"/>
  <c r="BR221" i="12"/>
  <c r="D221" i="59"/>
  <c r="D9" i="59"/>
  <c r="BR228" i="12"/>
  <c r="D228" i="59"/>
  <c r="CD60" i="12"/>
  <c r="P60" i="59"/>
  <c r="P164" i="57"/>
  <c r="D60" i="57"/>
  <c r="O164" i="57"/>
  <c r="CC60" i="12"/>
  <c r="O60" i="59"/>
  <c r="T62" i="12"/>
  <c r="AJ52" i="12"/>
  <c r="E52" i="58"/>
  <c r="AJ14" i="12"/>
  <c r="E14" i="58"/>
  <c r="M232" i="38"/>
  <c r="AI48" i="12"/>
  <c r="D48" i="58"/>
  <c r="AI29" i="12"/>
  <c r="D29" i="58"/>
  <c r="AI94" i="12"/>
  <c r="D94" i="58"/>
  <c r="BQ71" i="12"/>
  <c r="C51" i="59"/>
  <c r="BQ248" i="12"/>
  <c r="C248" i="59"/>
  <c r="C55" i="59"/>
  <c r="BQ250" i="12"/>
  <c r="C250" i="59"/>
  <c r="C20" i="59"/>
  <c r="S264" i="12"/>
  <c r="C264" i="57"/>
  <c r="C91" i="57"/>
  <c r="BQ259" i="12"/>
  <c r="C259" i="59"/>
  <c r="C82" i="59"/>
  <c r="BQ258" i="12"/>
  <c r="C258" i="59"/>
  <c r="C81" i="59"/>
  <c r="C85" i="57"/>
  <c r="S260" i="12"/>
  <c r="P180" i="57"/>
  <c r="AV155" i="12"/>
  <c r="Q155" i="58"/>
  <c r="CD81" i="12"/>
  <c r="C83" i="59"/>
  <c r="BQ265" i="12"/>
  <c r="C265" i="59"/>
  <c r="C64" i="57"/>
  <c r="CC64" i="12"/>
  <c r="O64" i="59"/>
  <c r="O168" i="57"/>
  <c r="P165" i="12"/>
  <c r="AV64" i="12"/>
  <c r="Q64" i="58"/>
  <c r="C157" i="57"/>
  <c r="AI138" i="12"/>
  <c r="D138" i="58"/>
  <c r="BQ53" i="12"/>
  <c r="AE157" i="12"/>
  <c r="AF157" i="12"/>
  <c r="BG211" i="12"/>
  <c r="L211" i="56"/>
  <c r="L73" i="56"/>
  <c r="BB226" i="12"/>
  <c r="G226" i="56"/>
  <c r="G75" i="56"/>
  <c r="BM75" i="12"/>
  <c r="BL75" i="12"/>
  <c r="C214" i="58"/>
  <c r="L74" i="56"/>
  <c r="BG219" i="12"/>
  <c r="L219" i="56"/>
  <c r="G73" i="56"/>
  <c r="BL73" i="12"/>
  <c r="BB211" i="12"/>
  <c r="G211" i="56"/>
  <c r="BM73" i="12"/>
  <c r="BB219" i="12"/>
  <c r="G219" i="56"/>
  <c r="BM74" i="12"/>
  <c r="BL74" i="12"/>
  <c r="G74" i="56"/>
  <c r="BB197" i="12"/>
  <c r="G197" i="56"/>
  <c r="BM71" i="12"/>
  <c r="BL71" i="12"/>
  <c r="G71" i="56"/>
  <c r="BG197" i="12"/>
  <c r="L197" i="56"/>
  <c r="L71" i="56"/>
  <c r="G72" i="56"/>
  <c r="BM72" i="12"/>
  <c r="BB204" i="12"/>
  <c r="G204" i="56"/>
  <c r="BL72" i="12"/>
  <c r="L72" i="56"/>
  <c r="BG204" i="12"/>
  <c r="L204" i="56"/>
  <c r="C208" i="58"/>
  <c r="C215" i="58"/>
  <c r="C199" i="58"/>
  <c r="BQ74" i="12"/>
  <c r="AI116" i="12"/>
  <c r="D116" i="58"/>
  <c r="C173" i="57"/>
  <c r="C223" i="58"/>
  <c r="E74" i="58"/>
  <c r="AJ219" i="12"/>
  <c r="E219" i="58"/>
  <c r="I146" i="12"/>
  <c r="M134" i="50"/>
  <c r="M221" i="50"/>
  <c r="C222" i="58"/>
  <c r="AI108" i="12"/>
  <c r="D108" i="58"/>
  <c r="BQ73" i="12"/>
  <c r="C172" i="57"/>
  <c r="AI72" i="12"/>
  <c r="H169" i="12"/>
  <c r="M140" i="49"/>
  <c r="M227" i="49"/>
  <c r="M133" i="48"/>
  <c r="M220" i="48"/>
  <c r="G145" i="12"/>
  <c r="C206" i="58"/>
  <c r="M134" i="51"/>
  <c r="M221" i="51"/>
  <c r="J146" i="12"/>
  <c r="CC9" i="12"/>
  <c r="P150" i="12"/>
  <c r="AV46" i="12"/>
  <c r="Q46" i="58"/>
  <c r="M145" i="49"/>
  <c r="H152" i="12"/>
  <c r="G169" i="12"/>
  <c r="H175" i="12"/>
  <c r="N247" i="48"/>
  <c r="P50" i="12"/>
  <c r="O154" i="12"/>
  <c r="P154" i="12"/>
  <c r="AV50" i="12"/>
  <c r="Q50" i="58"/>
  <c r="CC19" i="12"/>
  <c r="O19" i="59"/>
  <c r="CD14" i="12"/>
  <c r="P14" i="59"/>
  <c r="G189" i="12"/>
  <c r="P22" i="12"/>
  <c r="M144" i="48"/>
  <c r="M231" i="48"/>
  <c r="P123" i="57"/>
  <c r="CD50" i="12"/>
  <c r="CD235" i="12"/>
  <c r="P235" i="59"/>
  <c r="P154" i="57"/>
  <c r="AL144" i="12"/>
  <c r="G144" i="58"/>
  <c r="CD37" i="12"/>
  <c r="P37" i="59"/>
  <c r="CD39" i="12"/>
  <c r="P39" i="59"/>
  <c r="CC39" i="12"/>
  <c r="O39" i="59"/>
  <c r="CC5" i="12"/>
  <c r="O5" i="59"/>
  <c r="E175" i="12"/>
  <c r="AK77" i="12"/>
  <c r="F77" i="58"/>
  <c r="AU97" i="12"/>
  <c r="P97" i="58"/>
  <c r="BR207" i="12"/>
  <c r="D207" i="59"/>
  <c r="BS59" i="12"/>
  <c r="E59" i="59"/>
  <c r="AU112" i="12"/>
  <c r="P112" i="58"/>
  <c r="BR198" i="12"/>
  <c r="D198" i="59"/>
  <c r="AU103" i="12"/>
  <c r="P103" i="58"/>
  <c r="T223" i="12"/>
  <c r="AJ223" i="12"/>
  <c r="E223" i="58"/>
  <c r="AJ250" i="12"/>
  <c r="E250" i="58"/>
  <c r="AV112" i="12"/>
  <c r="Q112" i="58"/>
  <c r="P54" i="12"/>
  <c r="O158" i="12"/>
  <c r="AU54" i="12"/>
  <c r="P54" i="58"/>
  <c r="BS75" i="12"/>
  <c r="BS226" i="12"/>
  <c r="E226" i="59"/>
  <c r="M141" i="45"/>
  <c r="M228" i="45"/>
  <c r="BR223" i="12"/>
  <c r="D223" i="59"/>
  <c r="AJ58" i="12"/>
  <c r="E58" i="58"/>
  <c r="BQ206" i="12"/>
  <c r="C206" i="59"/>
  <c r="AJ25" i="12"/>
  <c r="E25" i="58"/>
  <c r="CC28" i="12"/>
  <c r="O28" i="59"/>
  <c r="AU3" i="12"/>
  <c r="P3" i="58"/>
  <c r="P107" i="12"/>
  <c r="AV3" i="12"/>
  <c r="Q3" i="58"/>
  <c r="D79" i="59"/>
  <c r="E174" i="57"/>
  <c r="BL233" i="12"/>
  <c r="Q233" i="56"/>
  <c r="BM247" i="12"/>
  <c r="R247" i="56"/>
  <c r="AV124" i="12"/>
  <c r="Q124" i="58"/>
  <c r="P115" i="12"/>
  <c r="AV11" i="12"/>
  <c r="Q11" i="58"/>
  <c r="T221" i="12"/>
  <c r="AJ221" i="12"/>
  <c r="E221" i="58"/>
  <c r="BR206" i="12"/>
  <c r="D206" i="59"/>
  <c r="CC33" i="12"/>
  <c r="O33" i="59"/>
  <c r="CD33" i="12"/>
  <c r="P33" i="59"/>
  <c r="S215" i="12"/>
  <c r="C215" i="57"/>
  <c r="BR212" i="12"/>
  <c r="D212" i="59"/>
  <c r="AU119" i="12"/>
  <c r="P119" i="58"/>
  <c r="S223" i="12"/>
  <c r="AI223" i="12"/>
  <c r="D223" i="58"/>
  <c r="BQ222" i="12"/>
  <c r="C222" i="59"/>
  <c r="AV97" i="12"/>
  <c r="Q97" i="58"/>
  <c r="AV106" i="12"/>
  <c r="Q106" i="58"/>
  <c r="O107" i="12"/>
  <c r="P133" i="57"/>
  <c r="CC29" i="12"/>
  <c r="O29" i="59"/>
  <c r="AU37" i="12"/>
  <c r="P37" i="58"/>
  <c r="AU110" i="12"/>
  <c r="P110" i="58"/>
  <c r="O111" i="12"/>
  <c r="P121" i="57"/>
  <c r="BR250" i="12"/>
  <c r="D250" i="59"/>
  <c r="S214" i="12"/>
  <c r="C214" i="57"/>
  <c r="AJ209" i="12"/>
  <c r="E209" i="58"/>
  <c r="D189" i="12"/>
  <c r="AJ90" i="12"/>
  <c r="AJ257" i="12"/>
  <c r="E257" i="58"/>
  <c r="AV109" i="12"/>
  <c r="Q109" i="58"/>
  <c r="D173" i="12"/>
  <c r="AJ75" i="12"/>
  <c r="AJ226" i="12"/>
  <c r="E226" i="58"/>
  <c r="D74" i="57"/>
  <c r="AJ259" i="12"/>
  <c r="E259" i="58"/>
  <c r="CD17" i="12"/>
  <c r="AJ258" i="12"/>
  <c r="E258" i="58"/>
  <c r="D53" i="59"/>
  <c r="AV249" i="12"/>
  <c r="Q249" i="58"/>
  <c r="BQ229" i="12"/>
  <c r="C229" i="59"/>
  <c r="BR200" i="12"/>
  <c r="D200" i="59"/>
  <c r="AV99" i="12"/>
  <c r="Q99" i="58"/>
  <c r="M140" i="44"/>
  <c r="M227" i="44"/>
  <c r="O141" i="12"/>
  <c r="M172" i="44"/>
  <c r="M259" i="44"/>
  <c r="M158" i="44"/>
  <c r="M245" i="44"/>
  <c r="U224" i="12"/>
  <c r="E224" i="57"/>
  <c r="BQ212" i="12"/>
  <c r="C212" i="59"/>
  <c r="AU99" i="12"/>
  <c r="P99" i="58"/>
  <c r="U214" i="12"/>
  <c r="AK214" i="12"/>
  <c r="F214" i="58"/>
  <c r="BS209" i="12"/>
  <c r="E209" i="59"/>
  <c r="AU128" i="12"/>
  <c r="P128" i="58"/>
  <c r="U209" i="12"/>
  <c r="AK209" i="12"/>
  <c r="F209" i="58"/>
  <c r="S231" i="12"/>
  <c r="AK42" i="12"/>
  <c r="F42" i="58"/>
  <c r="AV128" i="12"/>
  <c r="Q128" i="58"/>
  <c r="AV120" i="12"/>
  <c r="Q120" i="58"/>
  <c r="BQ213" i="12"/>
  <c r="C213" i="59"/>
  <c r="AU127" i="12"/>
  <c r="P127" i="58"/>
  <c r="AV104" i="12"/>
  <c r="Q104" i="58"/>
  <c r="AU125" i="12"/>
  <c r="P125" i="58"/>
  <c r="C190" i="57"/>
  <c r="AU7" i="12"/>
  <c r="P7" i="58"/>
  <c r="C84" i="59"/>
  <c r="AU109" i="12"/>
  <c r="P109" i="58"/>
  <c r="O121" i="12"/>
  <c r="AU17" i="12"/>
  <c r="P17" i="58"/>
  <c r="AJ230" i="12"/>
  <c r="E230" i="58"/>
  <c r="C230" i="57"/>
  <c r="AV118" i="12"/>
  <c r="Q118" i="58"/>
  <c r="AV95" i="12"/>
  <c r="Q95" i="58"/>
  <c r="BQ221" i="12"/>
  <c r="C221" i="59"/>
  <c r="U200" i="12"/>
  <c r="AI6" i="12"/>
  <c r="D6" i="58"/>
  <c r="BQ220" i="12"/>
  <c r="C220" i="59"/>
  <c r="BS206" i="12"/>
  <c r="E206" i="59"/>
  <c r="U228" i="12"/>
  <c r="AK228" i="12"/>
  <c r="F228" i="58"/>
  <c r="BQ230" i="12"/>
  <c r="C230" i="59"/>
  <c r="U230" i="12"/>
  <c r="AK230" i="12"/>
  <c r="F230" i="58"/>
  <c r="O113" i="12"/>
  <c r="N145" i="49"/>
  <c r="BQ201" i="12"/>
  <c r="C201" i="59"/>
  <c r="AU118" i="12"/>
  <c r="P118" i="58"/>
  <c r="AV102" i="12"/>
  <c r="Q102" i="58"/>
  <c r="AL108" i="12"/>
  <c r="G108" i="58"/>
  <c r="P113" i="12"/>
  <c r="AV9" i="12"/>
  <c r="BS201" i="12"/>
  <c r="E201" i="59"/>
  <c r="AU9" i="12"/>
  <c r="P9" i="58"/>
  <c r="AU98" i="12"/>
  <c r="P98" i="58"/>
  <c r="AV127" i="12"/>
  <c r="Q127" i="58"/>
  <c r="AI161" i="12"/>
  <c r="D161" i="58"/>
  <c r="BQ264" i="12"/>
  <c r="C264" i="59"/>
  <c r="AI202" i="12"/>
  <c r="D202" i="58"/>
  <c r="P44" i="12"/>
  <c r="M158" i="38"/>
  <c r="M245" i="38"/>
  <c r="AI239" i="12"/>
  <c r="D239" i="58"/>
  <c r="K93" i="38"/>
  <c r="C191" i="12"/>
  <c r="E2" i="44"/>
  <c r="K6" i="44"/>
  <c r="D63" i="12"/>
  <c r="C63" i="12"/>
  <c r="T63" i="12"/>
  <c r="D63" i="57"/>
  <c r="S63" i="12"/>
  <c r="C63" i="57"/>
  <c r="O126" i="57"/>
  <c r="AI144" i="12"/>
  <c r="D144" i="58"/>
  <c r="BQ79" i="12"/>
  <c r="BQ247" i="12"/>
  <c r="C247" i="59"/>
  <c r="CC3" i="12"/>
  <c r="O3" i="59"/>
  <c r="P107" i="57"/>
  <c r="P155" i="57"/>
  <c r="AV248" i="12"/>
  <c r="Q248" i="58"/>
  <c r="AV113" i="12"/>
  <c r="Q113" i="58"/>
  <c r="CD51" i="12"/>
  <c r="P51" i="59"/>
  <c r="P151" i="57"/>
  <c r="P51" i="12"/>
  <c r="CC16" i="12"/>
  <c r="O16" i="59"/>
  <c r="AU96" i="12"/>
  <c r="P96" i="58"/>
  <c r="P109" i="57"/>
  <c r="AV126" i="12"/>
  <c r="Q126" i="58"/>
  <c r="CD229" i="12"/>
  <c r="P229" i="59"/>
  <c r="P135" i="57"/>
  <c r="O135" i="57"/>
  <c r="AU126" i="12"/>
  <c r="P126" i="58"/>
  <c r="P161" i="12"/>
  <c r="AV57" i="12"/>
  <c r="Q57" i="58"/>
  <c r="O161" i="12"/>
  <c r="D90" i="57"/>
  <c r="C62" i="57"/>
  <c r="N174" i="57"/>
  <c r="CC54" i="12"/>
  <c r="CC249" i="12"/>
  <c r="O249" i="59"/>
  <c r="AT144" i="12"/>
  <c r="O144" i="58"/>
  <c r="O158" i="57"/>
  <c r="CC10" i="12"/>
  <c r="O10" i="59"/>
  <c r="P92" i="12"/>
  <c r="AV92" i="12"/>
  <c r="Q92" i="58"/>
  <c r="AT161" i="12"/>
  <c r="O161" i="58"/>
  <c r="P114" i="57"/>
  <c r="M141" i="54"/>
  <c r="M228" i="54"/>
  <c r="AV146" i="12"/>
  <c r="Q146" i="58"/>
  <c r="N260" i="54"/>
  <c r="P149" i="12"/>
  <c r="AV45" i="12"/>
  <c r="Q45" i="58"/>
  <c r="P158" i="57"/>
  <c r="CD40" i="12"/>
  <c r="P40" i="59"/>
  <c r="P129" i="12"/>
  <c r="AV25" i="12"/>
  <c r="Q25" i="58"/>
  <c r="P30" i="12"/>
  <c r="O130" i="57"/>
  <c r="M142" i="53"/>
  <c r="M229" i="53"/>
  <c r="L191" i="12"/>
  <c r="AQ130" i="12"/>
  <c r="L130" i="58"/>
  <c r="CC85" i="12"/>
  <c r="O85" i="59"/>
  <c r="AU157" i="12"/>
  <c r="P157" i="58"/>
  <c r="O124" i="57"/>
  <c r="M158" i="46"/>
  <c r="M245" i="46"/>
  <c r="CC81" i="12"/>
  <c r="O81" i="59"/>
  <c r="O180" i="57"/>
  <c r="CC23" i="12"/>
  <c r="O23" i="59"/>
  <c r="P134" i="57"/>
  <c r="AU52" i="12"/>
  <c r="P52" i="58"/>
  <c r="CC20" i="12"/>
  <c r="O20" i="59"/>
  <c r="M143" i="50"/>
  <c r="M230" i="50"/>
  <c r="D31" i="59"/>
  <c r="N260" i="50"/>
  <c r="CD259" i="12"/>
  <c r="P259" i="59"/>
  <c r="I176" i="12"/>
  <c r="E37" i="57"/>
  <c r="O156" i="12"/>
  <c r="CD55" i="12"/>
  <c r="P55" i="59"/>
  <c r="AV147" i="12"/>
  <c r="Q147" i="58"/>
  <c r="CC45" i="12"/>
  <c r="O45" i="59"/>
  <c r="CD61" i="12"/>
  <c r="P61" i="59"/>
  <c r="O134" i="57"/>
  <c r="AV117" i="12"/>
  <c r="Q117" i="58"/>
  <c r="CD27" i="12"/>
  <c r="P27" i="59"/>
  <c r="CC216" i="12"/>
  <c r="O216" i="59"/>
  <c r="O151" i="57"/>
  <c r="CD15" i="12"/>
  <c r="P15" i="59"/>
  <c r="CD45" i="12"/>
  <c r="P45" i="59"/>
  <c r="AU53" i="12"/>
  <c r="P53" i="58"/>
  <c r="AU113" i="12"/>
  <c r="P113" i="58"/>
  <c r="AU95" i="12"/>
  <c r="P95" i="58"/>
  <c r="CC14" i="12"/>
  <c r="CC212" i="12"/>
  <c r="O212" i="59"/>
  <c r="P24" i="12"/>
  <c r="P126" i="57"/>
  <c r="O159" i="57"/>
  <c r="CC55" i="12"/>
  <c r="CC250" i="12"/>
  <c r="O250" i="59"/>
  <c r="O146" i="57"/>
  <c r="P181" i="57"/>
  <c r="AV156" i="12"/>
  <c r="Q156" i="58"/>
  <c r="N247" i="50"/>
  <c r="AU156" i="12"/>
  <c r="P156" i="58"/>
  <c r="CC82" i="12"/>
  <c r="CC259" i="12"/>
  <c r="O259" i="59"/>
  <c r="P127" i="57"/>
  <c r="P139" i="12"/>
  <c r="AV35" i="12"/>
  <c r="AV209" i="12"/>
  <c r="Q209" i="58"/>
  <c r="AI251" i="12"/>
  <c r="D251" i="58"/>
  <c r="P161" i="57"/>
  <c r="AV148" i="12"/>
  <c r="Q148" i="58"/>
  <c r="O161" i="57"/>
  <c r="AU148" i="12"/>
  <c r="P148" i="58"/>
  <c r="E57" i="59"/>
  <c r="BS251" i="12"/>
  <c r="E251" i="59"/>
  <c r="D57" i="57"/>
  <c r="T251" i="12"/>
  <c r="E57" i="57"/>
  <c r="U251" i="12"/>
  <c r="AU117" i="12"/>
  <c r="P117" i="58"/>
  <c r="CC15" i="12"/>
  <c r="CC42" i="12"/>
  <c r="AU57" i="12"/>
  <c r="P57" i="58"/>
  <c r="O116" i="57"/>
  <c r="P156" i="12"/>
  <c r="AV52" i="12"/>
  <c r="Q52" i="58"/>
  <c r="M158" i="49"/>
  <c r="M245" i="49"/>
  <c r="H163" i="12"/>
  <c r="M160" i="49"/>
  <c r="G170" i="12"/>
  <c r="CD34" i="12"/>
  <c r="P34" i="59"/>
  <c r="AU132" i="12"/>
  <c r="P132" i="58"/>
  <c r="M172" i="48"/>
  <c r="M259" i="48"/>
  <c r="AM94" i="12"/>
  <c r="H94" i="58"/>
  <c r="C229" i="57"/>
  <c r="AI221" i="12"/>
  <c r="D221" i="58"/>
  <c r="CC50" i="12"/>
  <c r="O50" i="59"/>
  <c r="AV119" i="12"/>
  <c r="Q119" i="58"/>
  <c r="CD24" i="12"/>
  <c r="CD227" i="12"/>
  <c r="P227" i="59"/>
  <c r="AI235" i="12"/>
  <c r="D235" i="58"/>
  <c r="AM136" i="12"/>
  <c r="H136" i="58"/>
  <c r="Q49" i="58"/>
  <c r="AL101" i="12"/>
  <c r="G101" i="58"/>
  <c r="N260" i="47"/>
  <c r="CD12" i="12"/>
  <c r="P12" i="59"/>
  <c r="CD32" i="12"/>
  <c r="P32" i="59"/>
  <c r="P182" i="57"/>
  <c r="AU111" i="12"/>
  <c r="P111" i="58"/>
  <c r="CD42" i="12"/>
  <c r="CD215" i="12"/>
  <c r="P215" i="59"/>
  <c r="CC34" i="12"/>
  <c r="O34" i="59"/>
  <c r="CC11" i="12"/>
  <c r="O11" i="59"/>
  <c r="P146" i="57"/>
  <c r="AI249" i="12"/>
  <c r="D249" i="58"/>
  <c r="CD83" i="12"/>
  <c r="P83" i="59"/>
  <c r="L92" i="47"/>
  <c r="AJ260" i="12"/>
  <c r="E260" i="58"/>
  <c r="BQ227" i="12"/>
  <c r="C227" i="59"/>
  <c r="AV111" i="12"/>
  <c r="Q111" i="58"/>
  <c r="AU145" i="12"/>
  <c r="P145" i="58"/>
  <c r="AU29" i="12"/>
  <c r="P29" i="58"/>
  <c r="O138" i="57"/>
  <c r="O133" i="12"/>
  <c r="P146" i="12"/>
  <c r="AV42" i="12"/>
  <c r="AV215" i="12"/>
  <c r="Q215" i="58"/>
  <c r="P128" i="57"/>
  <c r="P142" i="57"/>
  <c r="AL123" i="12"/>
  <c r="G123" i="58"/>
  <c r="CC51" i="12"/>
  <c r="CC248" i="12"/>
  <c r="O248" i="59"/>
  <c r="P133" i="12"/>
  <c r="AV29" i="12"/>
  <c r="Q29" i="58"/>
  <c r="F169" i="12"/>
  <c r="AL71" i="12"/>
  <c r="G71" i="58"/>
  <c r="P122" i="12"/>
  <c r="AV18" i="12"/>
  <c r="Q18" i="58"/>
  <c r="CC38" i="12"/>
  <c r="D75" i="57"/>
  <c r="AI241" i="12"/>
  <c r="D241" i="58"/>
  <c r="AI240" i="12"/>
  <c r="D240" i="58"/>
  <c r="CD85" i="12"/>
  <c r="P85" i="59"/>
  <c r="BS200" i="12"/>
  <c r="E200" i="59"/>
  <c r="U223" i="12"/>
  <c r="E223" i="57"/>
  <c r="CC24" i="12"/>
  <c r="AU124" i="12"/>
  <c r="P124" i="58"/>
  <c r="O144" i="57"/>
  <c r="BS199" i="12"/>
  <c r="E199" i="59"/>
  <c r="P49" i="12"/>
  <c r="AJ229" i="12"/>
  <c r="E229" i="58"/>
  <c r="CD11" i="12"/>
  <c r="P11" i="59"/>
  <c r="BQ208" i="12"/>
  <c r="C208" i="59"/>
  <c r="C228" i="57"/>
  <c r="D190" i="12"/>
  <c r="AJ91" i="12"/>
  <c r="E91" i="58"/>
  <c r="AV157" i="12"/>
  <c r="Q157" i="58"/>
  <c r="BR90" i="12"/>
  <c r="BR257" i="12"/>
  <c r="D257" i="59"/>
  <c r="AJ154" i="12"/>
  <c r="E154" i="58"/>
  <c r="E18" i="59"/>
  <c r="P110" i="57"/>
  <c r="CD26" i="12"/>
  <c r="P26" i="59"/>
  <c r="E37" i="59"/>
  <c r="BS259" i="12"/>
  <c r="E259" i="59"/>
  <c r="E77" i="57"/>
  <c r="AU120" i="12"/>
  <c r="P120" i="58"/>
  <c r="AU106" i="12"/>
  <c r="P106" i="58"/>
  <c r="O140" i="57"/>
  <c r="CC37" i="12"/>
  <c r="O37" i="59"/>
  <c r="BS219" i="12"/>
  <c r="E219" i="59"/>
  <c r="AI224" i="12"/>
  <c r="D224" i="58"/>
  <c r="CC83" i="12"/>
  <c r="CC265" i="12"/>
  <c r="O265" i="59"/>
  <c r="O182" i="57"/>
  <c r="M171" i="38"/>
  <c r="M258" i="38"/>
  <c r="E17" i="57"/>
  <c r="D206" i="57"/>
  <c r="P140" i="57"/>
  <c r="D266" i="57"/>
  <c r="D91" i="59"/>
  <c r="U222" i="12"/>
  <c r="E222" i="57"/>
  <c r="E35" i="57"/>
  <c r="BQ59" i="12"/>
  <c r="C59" i="59"/>
  <c r="BQ89" i="12"/>
  <c r="C89" i="59"/>
  <c r="E85" i="57"/>
  <c r="CD36" i="12"/>
  <c r="P36" i="59"/>
  <c r="U235" i="12"/>
  <c r="E235" i="57"/>
  <c r="N173" i="38"/>
  <c r="U201" i="12"/>
  <c r="E201" i="57"/>
  <c r="E9" i="57"/>
  <c r="U207" i="12"/>
  <c r="E207" i="57"/>
  <c r="D250" i="57"/>
  <c r="D229" i="57"/>
  <c r="C200" i="57"/>
  <c r="CC6" i="12"/>
  <c r="O6" i="59"/>
  <c r="CD28" i="12"/>
  <c r="P28" i="59"/>
  <c r="M260" i="49"/>
  <c r="AK247" i="12"/>
  <c r="F247" i="58"/>
  <c r="E25" i="57"/>
  <c r="E38" i="57"/>
  <c r="U198" i="12"/>
  <c r="E198" i="57"/>
  <c r="U206" i="12"/>
  <c r="AK206" i="12"/>
  <c r="F206" i="58"/>
  <c r="M157" i="50"/>
  <c r="M244" i="50"/>
  <c r="I175" i="12"/>
  <c r="U202" i="12"/>
  <c r="E202" i="57"/>
  <c r="E20" i="59"/>
  <c r="U250" i="12"/>
  <c r="M173" i="49"/>
  <c r="K177" i="12"/>
  <c r="H189" i="57"/>
  <c r="BT78" i="12"/>
  <c r="F78" i="59"/>
  <c r="O136" i="57"/>
  <c r="L92" i="44"/>
  <c r="H172" i="12"/>
  <c r="M157" i="48"/>
  <c r="M244" i="48"/>
  <c r="M141" i="51"/>
  <c r="M228" i="51"/>
  <c r="J173" i="57"/>
  <c r="BM239" i="12"/>
  <c r="R239" i="56"/>
  <c r="L176" i="12"/>
  <c r="D177" i="57"/>
  <c r="E170" i="57"/>
  <c r="BT72" i="12"/>
  <c r="BT204" i="12"/>
  <c r="F204" i="59"/>
  <c r="AU56" i="12"/>
  <c r="P56" i="58"/>
  <c r="AL74" i="12"/>
  <c r="AL219" i="12"/>
  <c r="G219" i="58"/>
  <c r="O160" i="12"/>
  <c r="G190" i="12"/>
  <c r="H173" i="57"/>
  <c r="Q91" i="56"/>
  <c r="BL264" i="12"/>
  <c r="Q264" i="56"/>
  <c r="R91" i="56"/>
  <c r="BM264" i="12"/>
  <c r="R264" i="56"/>
  <c r="Q90" i="56"/>
  <c r="BL257" i="12"/>
  <c r="Q257" i="56"/>
  <c r="N145" i="46"/>
  <c r="M160" i="48"/>
  <c r="M247" i="48"/>
  <c r="G163" i="12"/>
  <c r="BS77" i="12"/>
  <c r="E176" i="57"/>
  <c r="K189" i="57"/>
  <c r="M158" i="54"/>
  <c r="M245" i="54"/>
  <c r="N176" i="12"/>
  <c r="N171" i="57"/>
  <c r="N169" i="12"/>
  <c r="AT108" i="12"/>
  <c r="O108" i="58"/>
  <c r="N172" i="57"/>
  <c r="M170" i="54"/>
  <c r="M257" i="54"/>
  <c r="AT130" i="12"/>
  <c r="O130" i="58"/>
  <c r="M157" i="53"/>
  <c r="M244" i="53"/>
  <c r="M232" i="54"/>
  <c r="N152" i="12"/>
  <c r="M145" i="54"/>
  <c r="N232" i="54"/>
  <c r="N145" i="54"/>
  <c r="N170" i="57"/>
  <c r="AT94" i="12"/>
  <c r="O94" i="58"/>
  <c r="L179" i="54"/>
  <c r="P20" i="12"/>
  <c r="M144" i="54"/>
  <c r="M231" i="54"/>
  <c r="N173" i="57"/>
  <c r="AT116" i="12"/>
  <c r="O116" i="58"/>
  <c r="P164" i="12"/>
  <c r="AV61" i="12"/>
  <c r="Q61" i="58"/>
  <c r="O135" i="12"/>
  <c r="AU31" i="12"/>
  <c r="P31" i="58"/>
  <c r="M173" i="54"/>
  <c r="M260" i="54"/>
  <c r="N188" i="12"/>
  <c r="M170" i="12"/>
  <c r="M170" i="52"/>
  <c r="M257" i="52"/>
  <c r="AS94" i="12"/>
  <c r="N94" i="58"/>
  <c r="M170" i="53"/>
  <c r="M257" i="53"/>
  <c r="M190" i="12"/>
  <c r="M169" i="12"/>
  <c r="M144" i="53"/>
  <c r="M231" i="53"/>
  <c r="AS101" i="12"/>
  <c r="N101" i="58"/>
  <c r="AS123" i="12"/>
  <c r="N123" i="58"/>
  <c r="M173" i="57"/>
  <c r="M142" i="52"/>
  <c r="M229" i="52"/>
  <c r="N145" i="53"/>
  <c r="L179" i="53"/>
  <c r="M172" i="53"/>
  <c r="M259" i="53"/>
  <c r="AS161" i="12"/>
  <c r="N161" i="58"/>
  <c r="M190" i="57"/>
  <c r="AS130" i="12"/>
  <c r="N130" i="58"/>
  <c r="N247" i="53"/>
  <c r="N160" i="53"/>
  <c r="M160" i="53"/>
  <c r="M163" i="12"/>
  <c r="M247" i="53"/>
  <c r="O35" i="59"/>
  <c r="AS136" i="12"/>
  <c r="N136" i="58"/>
  <c r="M177" i="57"/>
  <c r="M176" i="12"/>
  <c r="M158" i="53"/>
  <c r="M245" i="53"/>
  <c r="M143" i="53"/>
  <c r="M230" i="53"/>
  <c r="M172" i="12"/>
  <c r="AS144" i="12"/>
  <c r="N144" i="58"/>
  <c r="M173" i="53"/>
  <c r="M260" i="53"/>
  <c r="M188" i="12"/>
  <c r="M232" i="52"/>
  <c r="N145" i="52"/>
  <c r="P168" i="57"/>
  <c r="L169" i="12"/>
  <c r="M160" i="54"/>
  <c r="N163" i="12"/>
  <c r="M247" i="54"/>
  <c r="L176" i="57"/>
  <c r="AR130" i="12"/>
  <c r="M130" i="58"/>
  <c r="AV98" i="12"/>
  <c r="Q98" i="58"/>
  <c r="AV137" i="12"/>
  <c r="Q137" i="58"/>
  <c r="AU121" i="12"/>
  <c r="P121" i="58"/>
  <c r="L152" i="12"/>
  <c r="AF163" i="12"/>
  <c r="CD59" i="12"/>
  <c r="P59" i="59"/>
  <c r="P14" i="12"/>
  <c r="CD57" i="12"/>
  <c r="CD58" i="12"/>
  <c r="P58" i="59"/>
  <c r="L92" i="52"/>
  <c r="AR154" i="12"/>
  <c r="M154" i="58"/>
  <c r="L189" i="57"/>
  <c r="N173" i="52"/>
  <c r="N260" i="52"/>
  <c r="M173" i="52"/>
  <c r="L188" i="12"/>
  <c r="M260" i="52"/>
  <c r="L170" i="12"/>
  <c r="M141" i="52"/>
  <c r="M228" i="52"/>
  <c r="M171" i="52"/>
  <c r="M258" i="52"/>
  <c r="L190" i="12"/>
  <c r="M144" i="52"/>
  <c r="M231" i="52"/>
  <c r="L173" i="12"/>
  <c r="L170" i="57"/>
  <c r="AR94" i="12"/>
  <c r="M94" i="58"/>
  <c r="L177" i="12"/>
  <c r="M159" i="52"/>
  <c r="M246" i="52"/>
  <c r="M157" i="52"/>
  <c r="M244" i="52"/>
  <c r="L175" i="12"/>
  <c r="M160" i="52"/>
  <c r="L163" i="12"/>
  <c r="M247" i="52"/>
  <c r="CD20" i="12"/>
  <c r="P20" i="59"/>
  <c r="O92" i="12"/>
  <c r="AQ144" i="12"/>
  <c r="L144" i="58"/>
  <c r="U215" i="12"/>
  <c r="E215" i="57"/>
  <c r="AF173" i="12"/>
  <c r="P173" i="57"/>
  <c r="AQ116" i="12"/>
  <c r="L116" i="58"/>
  <c r="AE178" i="12"/>
  <c r="O178" i="57"/>
  <c r="AU46" i="12"/>
  <c r="P46" i="58"/>
  <c r="O150" i="12"/>
  <c r="M157" i="46"/>
  <c r="M244" i="46"/>
  <c r="K175" i="12"/>
  <c r="AI213" i="12"/>
  <c r="D213" i="58"/>
  <c r="O118" i="12"/>
  <c r="O132" i="12"/>
  <c r="AU28" i="12"/>
  <c r="P28" i="58"/>
  <c r="O140" i="12"/>
  <c r="AU25" i="12"/>
  <c r="P25" i="58"/>
  <c r="AQ101" i="12"/>
  <c r="L101" i="58"/>
  <c r="O125" i="12"/>
  <c r="O149" i="12"/>
  <c r="AU27" i="12"/>
  <c r="P27" i="58"/>
  <c r="AU26" i="12"/>
  <c r="P26" i="58"/>
  <c r="M145" i="46"/>
  <c r="K152" i="12"/>
  <c r="N260" i="46"/>
  <c r="M160" i="46"/>
  <c r="M247" i="46"/>
  <c r="K163" i="12"/>
  <c r="K171" i="12"/>
  <c r="M142" i="46"/>
  <c r="M229" i="46"/>
  <c r="K170" i="12"/>
  <c r="K170" i="57"/>
  <c r="AQ94" i="12"/>
  <c r="L94" i="58"/>
  <c r="N160" i="46"/>
  <c r="N247" i="46"/>
  <c r="M142" i="48"/>
  <c r="M229" i="48"/>
  <c r="O73" i="12"/>
  <c r="P73" i="12"/>
  <c r="AV73" i="12"/>
  <c r="Q73" i="58"/>
  <c r="M143" i="46"/>
  <c r="M230" i="46"/>
  <c r="K172" i="12"/>
  <c r="AQ136" i="12"/>
  <c r="L136" i="58"/>
  <c r="K177" i="57"/>
  <c r="O139" i="57"/>
  <c r="K173" i="12"/>
  <c r="M144" i="46"/>
  <c r="M231" i="46"/>
  <c r="M260" i="46"/>
  <c r="M173" i="46"/>
  <c r="K188" i="12"/>
  <c r="L179" i="46"/>
  <c r="L92" i="46"/>
  <c r="M171" i="46"/>
  <c r="M258" i="46"/>
  <c r="K190" i="12"/>
  <c r="M172" i="46"/>
  <c r="M259" i="46"/>
  <c r="K191" i="12"/>
  <c r="P52" i="59"/>
  <c r="P156" i="57"/>
  <c r="P13" i="12"/>
  <c r="N160" i="51"/>
  <c r="N247" i="51"/>
  <c r="N173" i="51"/>
  <c r="O183" i="57"/>
  <c r="AE173" i="12"/>
  <c r="AE170" i="12"/>
  <c r="CC74" i="12"/>
  <c r="AE174" i="12"/>
  <c r="O174" i="57"/>
  <c r="AF172" i="12"/>
  <c r="P172" i="57"/>
  <c r="O74" i="12"/>
  <c r="P74" i="12"/>
  <c r="AV74" i="12"/>
  <c r="Q74" i="58"/>
  <c r="CD84" i="12"/>
  <c r="CD266" i="12"/>
  <c r="P266" i="59"/>
  <c r="CC61" i="12"/>
  <c r="O61" i="59"/>
  <c r="P38" i="12"/>
  <c r="M247" i="51"/>
  <c r="J163" i="12"/>
  <c r="M160" i="51"/>
  <c r="AU36" i="12"/>
  <c r="P36" i="58"/>
  <c r="O124" i="12"/>
  <c r="O137" i="12"/>
  <c r="AU13" i="12"/>
  <c r="P13" i="58"/>
  <c r="AU14" i="12"/>
  <c r="P14" i="58"/>
  <c r="O126" i="12"/>
  <c r="AU20" i="12"/>
  <c r="P20" i="58"/>
  <c r="AU23" i="12"/>
  <c r="P23" i="58"/>
  <c r="J190" i="57"/>
  <c r="AV163" i="12"/>
  <c r="Q163" i="58"/>
  <c r="AF188" i="12"/>
  <c r="CD89" i="12"/>
  <c r="P89" i="59"/>
  <c r="CC84" i="12"/>
  <c r="O84" i="59"/>
  <c r="N232" i="51"/>
  <c r="P16" i="12"/>
  <c r="O142" i="12"/>
  <c r="J175" i="12"/>
  <c r="M157" i="51"/>
  <c r="M244" i="51"/>
  <c r="M142" i="51"/>
  <c r="M229" i="51"/>
  <c r="J171" i="12"/>
  <c r="O91" i="12"/>
  <c r="P91" i="12"/>
  <c r="AV91" i="12"/>
  <c r="Q91" i="58"/>
  <c r="J188" i="12"/>
  <c r="M260" i="51"/>
  <c r="M173" i="51"/>
  <c r="M171" i="51"/>
  <c r="M258" i="51"/>
  <c r="J190" i="12"/>
  <c r="L179" i="51"/>
  <c r="L92" i="51"/>
  <c r="J191" i="12"/>
  <c r="M172" i="51"/>
  <c r="M259" i="51"/>
  <c r="J189" i="12"/>
  <c r="M170" i="51"/>
  <c r="M257" i="51"/>
  <c r="O164" i="12"/>
  <c r="O71" i="12"/>
  <c r="P71" i="12"/>
  <c r="AV71" i="12"/>
  <c r="Q71" i="58"/>
  <c r="M260" i="50"/>
  <c r="AU61" i="12"/>
  <c r="P61" i="58"/>
  <c r="AU137" i="12"/>
  <c r="P137" i="58"/>
  <c r="CC52" i="12"/>
  <c r="CC240" i="12"/>
  <c r="O240" i="59"/>
  <c r="M173" i="50"/>
  <c r="AU18" i="12"/>
  <c r="P18" i="58"/>
  <c r="AU44" i="12"/>
  <c r="P44" i="58"/>
  <c r="O129" i="12"/>
  <c r="AU8" i="12"/>
  <c r="P8" i="58"/>
  <c r="O112" i="12"/>
  <c r="O151" i="12"/>
  <c r="O130" i="12"/>
  <c r="O117" i="12"/>
  <c r="AU33" i="12"/>
  <c r="P33" i="58"/>
  <c r="AU30" i="12"/>
  <c r="P30" i="58"/>
  <c r="P61" i="12"/>
  <c r="O131" i="12"/>
  <c r="AU22" i="12"/>
  <c r="P22" i="58"/>
  <c r="AU47" i="12"/>
  <c r="P47" i="58"/>
  <c r="O109" i="12"/>
  <c r="O165" i="12"/>
  <c r="AU64" i="12"/>
  <c r="P64" i="58"/>
  <c r="AU21" i="12"/>
  <c r="P21" i="58"/>
  <c r="O122" i="12"/>
  <c r="AU38" i="12"/>
  <c r="P38" i="58"/>
  <c r="O184" i="12"/>
  <c r="AU85" i="12"/>
  <c r="P85" i="58"/>
  <c r="AU35" i="12"/>
  <c r="P35" i="58"/>
  <c r="O134" i="12"/>
  <c r="O148" i="12"/>
  <c r="P185" i="57"/>
  <c r="CD86" i="12"/>
  <c r="P86" i="59"/>
  <c r="CD87" i="12"/>
  <c r="P87" i="59"/>
  <c r="CD88" i="12"/>
  <c r="P88" i="59"/>
  <c r="AU4" i="12"/>
  <c r="P4" i="58"/>
  <c r="AO130" i="12"/>
  <c r="J130" i="58"/>
  <c r="AO101" i="12"/>
  <c r="J101" i="58"/>
  <c r="AE163" i="12"/>
  <c r="CC59" i="12"/>
  <c r="O59" i="59"/>
  <c r="O144" i="12"/>
  <c r="AU40" i="12"/>
  <c r="P40" i="58"/>
  <c r="P40" i="12"/>
  <c r="O108" i="12"/>
  <c r="M170" i="50"/>
  <c r="M257" i="50"/>
  <c r="AF191" i="12"/>
  <c r="P191" i="57"/>
  <c r="Q82" i="58"/>
  <c r="AF174" i="12"/>
  <c r="P174" i="57"/>
  <c r="AF178" i="12"/>
  <c r="AF176" i="12"/>
  <c r="CD79" i="12"/>
  <c r="CD247" i="12"/>
  <c r="P247" i="59"/>
  <c r="M171" i="50"/>
  <c r="M258" i="50"/>
  <c r="AE191" i="12"/>
  <c r="O191" i="57"/>
  <c r="I163" i="12"/>
  <c r="M247" i="50"/>
  <c r="M160" i="50"/>
  <c r="L92" i="50"/>
  <c r="L179" i="50"/>
  <c r="AO136" i="12"/>
  <c r="J136" i="58"/>
  <c r="I177" i="57"/>
  <c r="AE172" i="12"/>
  <c r="O172" i="57"/>
  <c r="AO144" i="12"/>
  <c r="J144" i="58"/>
  <c r="I178" i="57"/>
  <c r="P113" i="57"/>
  <c r="AO154" i="12"/>
  <c r="J154" i="58"/>
  <c r="I189" i="57"/>
  <c r="M232" i="50"/>
  <c r="M145" i="50"/>
  <c r="I152" i="12"/>
  <c r="I172" i="57"/>
  <c r="AO108" i="12"/>
  <c r="J108" i="58"/>
  <c r="AO116" i="12"/>
  <c r="J116" i="58"/>
  <c r="I173" i="57"/>
  <c r="M142" i="50"/>
  <c r="M229" i="50"/>
  <c r="I171" i="12"/>
  <c r="I174" i="57"/>
  <c r="AO123" i="12"/>
  <c r="J123" i="58"/>
  <c r="M141" i="50"/>
  <c r="M228" i="50"/>
  <c r="I170" i="12"/>
  <c r="N145" i="50"/>
  <c r="N232" i="50"/>
  <c r="M140" i="50"/>
  <c r="M227" i="50"/>
  <c r="I169" i="12"/>
  <c r="O181" i="12"/>
  <c r="AU82" i="12"/>
  <c r="P82" i="58"/>
  <c r="L179" i="49"/>
  <c r="M172" i="49"/>
  <c r="M259" i="49"/>
  <c r="AN123" i="12"/>
  <c r="I123" i="58"/>
  <c r="H174" i="57"/>
  <c r="L92" i="48"/>
  <c r="N160" i="49"/>
  <c r="H170" i="12"/>
  <c r="P139" i="57"/>
  <c r="CD35" i="12"/>
  <c r="AV121" i="12"/>
  <c r="Q121" i="58"/>
  <c r="M171" i="49"/>
  <c r="M258" i="49"/>
  <c r="O185" i="57"/>
  <c r="CC86" i="12"/>
  <c r="O86" i="59"/>
  <c r="CC88" i="12"/>
  <c r="O88" i="59"/>
  <c r="CC92" i="12"/>
  <c r="O92" i="59"/>
  <c r="O136" i="12"/>
  <c r="M159" i="49"/>
  <c r="M246" i="49"/>
  <c r="H177" i="12"/>
  <c r="P136" i="12"/>
  <c r="AV32" i="12"/>
  <c r="Q32" i="58"/>
  <c r="AU32" i="12"/>
  <c r="P32" i="58"/>
  <c r="H172" i="57"/>
  <c r="AN108" i="12"/>
  <c r="I108" i="58"/>
  <c r="AN161" i="12"/>
  <c r="I161" i="58"/>
  <c r="M170" i="49"/>
  <c r="M257" i="49"/>
  <c r="AU19" i="12"/>
  <c r="P19" i="58"/>
  <c r="P19" i="12"/>
  <c r="O123" i="12"/>
  <c r="G188" i="12"/>
  <c r="N232" i="48"/>
  <c r="N173" i="48"/>
  <c r="E75" i="57"/>
  <c r="M260" i="48"/>
  <c r="G177" i="12"/>
  <c r="M159" i="48"/>
  <c r="M246" i="48"/>
  <c r="F190" i="12"/>
  <c r="AL91" i="12"/>
  <c r="N232" i="47"/>
  <c r="N145" i="47"/>
  <c r="E71" i="59"/>
  <c r="F188" i="12"/>
  <c r="E188" i="12"/>
  <c r="AL89" i="12"/>
  <c r="G89" i="58"/>
  <c r="M173" i="47"/>
  <c r="M142" i="47"/>
  <c r="M229" i="47"/>
  <c r="F171" i="12"/>
  <c r="AL73" i="12"/>
  <c r="F176" i="12"/>
  <c r="AL78" i="12"/>
  <c r="M157" i="47"/>
  <c r="M244" i="47"/>
  <c r="F175" i="12"/>
  <c r="AL77" i="12"/>
  <c r="G77" i="58"/>
  <c r="M160" i="47"/>
  <c r="F163" i="12"/>
  <c r="AL59" i="12"/>
  <c r="G59" i="58"/>
  <c r="N160" i="47"/>
  <c r="N247" i="47"/>
  <c r="T233" i="12"/>
  <c r="D233" i="57"/>
  <c r="CC58" i="12"/>
  <c r="O58" i="59"/>
  <c r="CC57" i="12"/>
  <c r="E73" i="57"/>
  <c r="AK94" i="12"/>
  <c r="F94" i="58"/>
  <c r="O153" i="12"/>
  <c r="AU49" i="12"/>
  <c r="P49" i="58"/>
  <c r="O78" i="12"/>
  <c r="P78" i="12"/>
  <c r="AV78" i="12"/>
  <c r="AV239" i="12"/>
  <c r="Q239" i="58"/>
  <c r="O62" i="12"/>
  <c r="P62" i="12"/>
  <c r="D74" i="59"/>
  <c r="O90" i="12"/>
  <c r="P90" i="12"/>
  <c r="AV90" i="12"/>
  <c r="AV257" i="12"/>
  <c r="Q257" i="58"/>
  <c r="M170" i="47"/>
  <c r="M257" i="47"/>
  <c r="F189" i="12"/>
  <c r="AL90" i="12"/>
  <c r="F173" i="12"/>
  <c r="AL75" i="12"/>
  <c r="M144" i="47"/>
  <c r="M231" i="47"/>
  <c r="F191" i="12"/>
  <c r="M172" i="47"/>
  <c r="M259" i="47"/>
  <c r="CD228" i="12"/>
  <c r="P228" i="59"/>
  <c r="AE177" i="12"/>
  <c r="AE176" i="12"/>
  <c r="CC78" i="12"/>
  <c r="N260" i="45"/>
  <c r="F90" i="58"/>
  <c r="U71" i="12"/>
  <c r="E71" i="57"/>
  <c r="AF171" i="12"/>
  <c r="AV101" i="12"/>
  <c r="Q101" i="58"/>
  <c r="AE188" i="12"/>
  <c r="CC89" i="12"/>
  <c r="O89" i="59"/>
  <c r="AU16" i="12"/>
  <c r="P16" i="58"/>
  <c r="AK101" i="12"/>
  <c r="F101" i="58"/>
  <c r="AE171" i="12"/>
  <c r="CC72" i="12"/>
  <c r="P145" i="12"/>
  <c r="AV41" i="12"/>
  <c r="Q41" i="58"/>
  <c r="P12" i="12"/>
  <c r="O120" i="12"/>
  <c r="BS48" i="12"/>
  <c r="E48" i="59"/>
  <c r="AJ265" i="12"/>
  <c r="E265" i="58"/>
  <c r="AK161" i="12"/>
  <c r="F161" i="58"/>
  <c r="T204" i="12"/>
  <c r="D204" i="57"/>
  <c r="D188" i="12"/>
  <c r="AK89" i="12"/>
  <c r="F89" i="58"/>
  <c r="M260" i="45"/>
  <c r="E177" i="57"/>
  <c r="AK136" i="12"/>
  <c r="F136" i="58"/>
  <c r="AE190" i="12"/>
  <c r="AU161" i="12"/>
  <c r="P161" i="58"/>
  <c r="AF189" i="12"/>
  <c r="CD90" i="12"/>
  <c r="BS90" i="12"/>
  <c r="E90" i="59"/>
  <c r="AE189" i="12"/>
  <c r="CC90" i="12"/>
  <c r="AJ235" i="12"/>
  <c r="E235" i="58"/>
  <c r="M140" i="45"/>
  <c r="M227" i="45"/>
  <c r="M247" i="45"/>
  <c r="M160" i="45"/>
  <c r="N145" i="45"/>
  <c r="AU45" i="12"/>
  <c r="P45" i="58"/>
  <c r="E171" i="57"/>
  <c r="BS72" i="12"/>
  <c r="E72" i="57"/>
  <c r="N247" i="45"/>
  <c r="N160" i="45"/>
  <c r="AU10" i="12"/>
  <c r="P10" i="58"/>
  <c r="E189" i="57"/>
  <c r="M143" i="45"/>
  <c r="M230" i="45"/>
  <c r="O114" i="12"/>
  <c r="F74" i="58"/>
  <c r="P114" i="12"/>
  <c r="AV10" i="12"/>
  <c r="Q10" i="58"/>
  <c r="L92" i="45"/>
  <c r="M171" i="45"/>
  <c r="M258" i="45"/>
  <c r="E190" i="12"/>
  <c r="AK91" i="12"/>
  <c r="D79" i="57"/>
  <c r="AF190" i="12"/>
  <c r="AV161" i="12"/>
  <c r="Q161" i="58"/>
  <c r="BS91" i="12"/>
  <c r="E91" i="59"/>
  <c r="AV265" i="12"/>
  <c r="Q265" i="58"/>
  <c r="E191" i="12"/>
  <c r="M172" i="45"/>
  <c r="M259" i="45"/>
  <c r="M158" i="45"/>
  <c r="M245" i="45"/>
  <c r="E176" i="12"/>
  <c r="AK78" i="12"/>
  <c r="F78" i="58"/>
  <c r="M232" i="45"/>
  <c r="M145" i="45"/>
  <c r="E152" i="12"/>
  <c r="AK48" i="12"/>
  <c r="F48" i="58"/>
  <c r="E173" i="12"/>
  <c r="AK75" i="12"/>
  <c r="M144" i="45"/>
  <c r="M231" i="45"/>
  <c r="E171" i="12"/>
  <c r="AK73" i="12"/>
  <c r="M142" i="45"/>
  <c r="M229" i="45"/>
  <c r="AV125" i="12"/>
  <c r="Q125" i="58"/>
  <c r="AI199" i="12"/>
  <c r="D199" i="58"/>
  <c r="AJ136" i="12"/>
  <c r="E136" i="58"/>
  <c r="BR239" i="12"/>
  <c r="D239" i="59"/>
  <c r="D78" i="59"/>
  <c r="O138" i="12"/>
  <c r="N160" i="44"/>
  <c r="N247" i="44"/>
  <c r="P89" i="12"/>
  <c r="AV89" i="12"/>
  <c r="Q89" i="58"/>
  <c r="AU24" i="12"/>
  <c r="P24" i="58"/>
  <c r="O127" i="12"/>
  <c r="O139" i="12"/>
  <c r="M142" i="44"/>
  <c r="M229" i="44"/>
  <c r="O170" i="57"/>
  <c r="AF170" i="12"/>
  <c r="AV94" i="12"/>
  <c r="Q94" i="58"/>
  <c r="D188" i="57"/>
  <c r="AJ198" i="12"/>
  <c r="E198" i="58"/>
  <c r="AJ201" i="12"/>
  <c r="E201" i="58"/>
  <c r="N173" i="44"/>
  <c r="AJ222" i="12"/>
  <c r="E222" i="58"/>
  <c r="P34" i="12"/>
  <c r="AU34" i="12"/>
  <c r="P34" i="58"/>
  <c r="M247" i="44"/>
  <c r="M160" i="44"/>
  <c r="P119" i="12"/>
  <c r="AV15" i="12"/>
  <c r="AV198" i="12"/>
  <c r="Q198" i="58"/>
  <c r="AJ94" i="12"/>
  <c r="E94" i="58"/>
  <c r="BR71" i="12"/>
  <c r="AJ228" i="12"/>
  <c r="E228" i="58"/>
  <c r="AJ213" i="12"/>
  <c r="E213" i="58"/>
  <c r="AU15" i="12"/>
  <c r="P15" i="58"/>
  <c r="O119" i="12"/>
  <c r="AJ108" i="12"/>
  <c r="E108" i="58"/>
  <c r="AJ199" i="12"/>
  <c r="E199" i="58"/>
  <c r="BR73" i="12"/>
  <c r="BR211" i="12"/>
  <c r="D211" i="59"/>
  <c r="P143" i="12"/>
  <c r="AV39" i="12"/>
  <c r="AV202" i="12"/>
  <c r="Q202" i="58"/>
  <c r="O143" i="12"/>
  <c r="P39" i="12"/>
  <c r="AU39" i="12"/>
  <c r="P39" i="58"/>
  <c r="O176" i="57"/>
  <c r="C73" i="57"/>
  <c r="P176" i="57"/>
  <c r="AJ212" i="12"/>
  <c r="E212" i="58"/>
  <c r="AI201" i="12"/>
  <c r="D201" i="58"/>
  <c r="O110" i="12"/>
  <c r="M260" i="44"/>
  <c r="M173" i="44"/>
  <c r="C188" i="12"/>
  <c r="AJ89" i="12"/>
  <c r="E89" i="58"/>
  <c r="M159" i="44"/>
  <c r="M246" i="44"/>
  <c r="D177" i="12"/>
  <c r="AJ79" i="12"/>
  <c r="E79" i="58"/>
  <c r="N145" i="44"/>
  <c r="N232" i="44"/>
  <c r="BR77" i="12"/>
  <c r="D176" i="57"/>
  <c r="D220" i="57"/>
  <c r="AJ220" i="12"/>
  <c r="E220" i="58"/>
  <c r="AI71" i="12"/>
  <c r="BS212" i="12"/>
  <c r="E212" i="59"/>
  <c r="C211" i="57"/>
  <c r="AI212" i="12"/>
  <c r="D212" i="58"/>
  <c r="O59" i="12"/>
  <c r="P163" i="12"/>
  <c r="AV59" i="12"/>
  <c r="Q59" i="58"/>
  <c r="AU5" i="12"/>
  <c r="P5" i="58"/>
  <c r="AI220" i="12"/>
  <c r="D220" i="58"/>
  <c r="AI198" i="12"/>
  <c r="D198" i="58"/>
  <c r="C189" i="12"/>
  <c r="AI90" i="12"/>
  <c r="D90" i="58"/>
  <c r="S77" i="12"/>
  <c r="O77" i="12"/>
  <c r="P77" i="12"/>
  <c r="AV77" i="12"/>
  <c r="Q77" i="58"/>
  <c r="AU105" i="12"/>
  <c r="P105" i="58"/>
  <c r="O125" i="57"/>
  <c r="CC21" i="12"/>
  <c r="M157" i="38"/>
  <c r="M244" i="38"/>
  <c r="AI77" i="12"/>
  <c r="D77" i="58"/>
  <c r="AV105" i="12"/>
  <c r="Q105" i="58"/>
  <c r="CD21" i="12"/>
  <c r="P125" i="57"/>
  <c r="M173" i="38"/>
  <c r="AV222" i="12"/>
  <c r="Q222" i="58"/>
  <c r="C171" i="12"/>
  <c r="AI73" i="12"/>
  <c r="D73" i="58"/>
  <c r="C171" i="57"/>
  <c r="BQ72" i="12"/>
  <c r="AI101" i="12"/>
  <c r="D101" i="58"/>
  <c r="AI89" i="12"/>
  <c r="D89" i="58"/>
  <c r="O180" i="12"/>
  <c r="AU81" i="12"/>
  <c r="P81" i="58"/>
  <c r="O72" i="12"/>
  <c r="P72" i="12"/>
  <c r="AV72" i="12"/>
  <c r="AV204" i="12"/>
  <c r="Q204" i="58"/>
  <c r="AU6" i="12"/>
  <c r="P6" i="58"/>
  <c r="P6" i="12"/>
  <c r="AJ224" i="12"/>
  <c r="E224" i="58"/>
  <c r="AU12" i="12"/>
  <c r="P12" i="58"/>
  <c r="AF177" i="12"/>
  <c r="AV136" i="12"/>
  <c r="Q136" i="58"/>
  <c r="O159" i="12"/>
  <c r="AE152" i="12"/>
  <c r="CC48" i="12"/>
  <c r="O48" i="59"/>
  <c r="AF152" i="12"/>
  <c r="CD48" i="12"/>
  <c r="P48" i="59"/>
  <c r="AU55" i="12"/>
  <c r="P55" i="58"/>
  <c r="O48" i="12"/>
  <c r="P152" i="12"/>
  <c r="AV48" i="12"/>
  <c r="Q48" i="58"/>
  <c r="O116" i="12"/>
  <c r="L92" i="38"/>
  <c r="CC205" i="12"/>
  <c r="O205" i="59"/>
  <c r="AU51" i="12"/>
  <c r="P51" i="58"/>
  <c r="C152" i="57"/>
  <c r="AI83" i="12"/>
  <c r="D83" i="58"/>
  <c r="O182" i="12"/>
  <c r="AU83" i="12"/>
  <c r="P83" i="58"/>
  <c r="BQ199" i="12"/>
  <c r="C199" i="59"/>
  <c r="O155" i="12"/>
  <c r="AI24" i="12"/>
  <c r="D24" i="58"/>
  <c r="O128" i="12"/>
  <c r="AI11" i="12"/>
  <c r="D11" i="58"/>
  <c r="O115" i="12"/>
  <c r="AU11" i="12"/>
  <c r="P11" i="58"/>
  <c r="AV208" i="12"/>
  <c r="Q208" i="58"/>
  <c r="Q81" i="58"/>
  <c r="AV258" i="12"/>
  <c r="Q258" i="58"/>
  <c r="S258" i="12"/>
  <c r="C258" i="57"/>
  <c r="C81" i="57"/>
  <c r="AI216" i="12"/>
  <c r="D216" i="58"/>
  <c r="P43" i="12"/>
  <c r="O147" i="12"/>
  <c r="AU43" i="12"/>
  <c r="P43" i="58"/>
  <c r="O75" i="12"/>
  <c r="P75" i="12"/>
  <c r="AV75" i="12"/>
  <c r="AV226" i="12"/>
  <c r="Q226" i="58"/>
  <c r="C216" i="57"/>
  <c r="CD205" i="12"/>
  <c r="P205" i="59"/>
  <c r="AV216" i="12"/>
  <c r="Q216" i="58"/>
  <c r="D216" i="57"/>
  <c r="AJ216" i="12"/>
  <c r="E216" i="58"/>
  <c r="C204" i="58"/>
  <c r="AJ204" i="12"/>
  <c r="E204" i="58"/>
  <c r="C247" i="58"/>
  <c r="E4" i="57"/>
  <c r="U212" i="12"/>
  <c r="E81" i="57"/>
  <c r="U258" i="12"/>
  <c r="E47" i="57"/>
  <c r="U216" i="12"/>
  <c r="BS247" i="12"/>
  <c r="E247" i="59"/>
  <c r="E79" i="59"/>
  <c r="E34" i="59"/>
  <c r="BS222" i="12"/>
  <c r="E222" i="59"/>
  <c r="E29" i="59"/>
  <c r="BS221" i="12"/>
  <c r="E221" i="59"/>
  <c r="E31" i="57"/>
  <c r="U229" i="12"/>
  <c r="BS230" i="12"/>
  <c r="E230" i="59"/>
  <c r="E25" i="59"/>
  <c r="BS256" i="12"/>
  <c r="BS218" i="12"/>
  <c r="BS252" i="12"/>
  <c r="BS258" i="12"/>
  <c r="E258" i="59"/>
  <c r="E81" i="59"/>
  <c r="E33" i="59"/>
  <c r="BS214" i="12"/>
  <c r="E214" i="59"/>
  <c r="E39" i="59"/>
  <c r="BS202" i="12"/>
  <c r="E202" i="59"/>
  <c r="E36" i="59"/>
  <c r="BS223" i="12"/>
  <c r="E223" i="59"/>
  <c r="E29" i="57"/>
  <c r="U221" i="12"/>
  <c r="E91" i="57"/>
  <c r="U264" i="12"/>
  <c r="E264" i="57"/>
  <c r="E47" i="59"/>
  <c r="BS216" i="12"/>
  <c r="E216" i="59"/>
  <c r="E38" i="59"/>
  <c r="BS215" i="12"/>
  <c r="E215" i="59"/>
  <c r="U240" i="12"/>
  <c r="E52" i="57"/>
  <c r="E53" i="57"/>
  <c r="U241" i="12"/>
  <c r="E54" i="59"/>
  <c r="BS249" i="12"/>
  <c r="E249" i="59"/>
  <c r="BS227" i="12"/>
  <c r="E227" i="59"/>
  <c r="E24" i="59"/>
  <c r="AL84" i="12"/>
  <c r="G84" i="58"/>
  <c r="G1" i="12"/>
  <c r="V84" i="12"/>
  <c r="V64" i="12"/>
  <c r="F64" i="57"/>
  <c r="V82" i="12"/>
  <c r="BT64" i="12"/>
  <c r="F64" i="59"/>
  <c r="BT2" i="12"/>
  <c r="V78" i="12"/>
  <c r="V2" i="12"/>
  <c r="BT29" i="12"/>
  <c r="V37" i="12"/>
  <c r="BT79" i="12"/>
  <c r="BT40" i="12"/>
  <c r="F40" i="59"/>
  <c r="V60" i="12"/>
  <c r="F60" i="57"/>
  <c r="BT25" i="12"/>
  <c r="BT43" i="12"/>
  <c r="F43" i="59"/>
  <c r="BT26" i="12"/>
  <c r="F26" i="59"/>
  <c r="BT53" i="12"/>
  <c r="BT28" i="12"/>
  <c r="F28" i="59"/>
  <c r="V53" i="12"/>
  <c r="BT55" i="12"/>
  <c r="BT49" i="12"/>
  <c r="V39" i="12"/>
  <c r="BT27" i="12"/>
  <c r="F27" i="59"/>
  <c r="BT58" i="12"/>
  <c r="F58" i="59"/>
  <c r="AL3" i="12"/>
  <c r="G3" i="58"/>
  <c r="V10" i="12"/>
  <c r="BT46" i="12"/>
  <c r="F46" i="59"/>
  <c r="BT11" i="12"/>
  <c r="F11" i="59"/>
  <c r="V32" i="12"/>
  <c r="F32" i="57"/>
  <c r="AL11" i="12"/>
  <c r="G11" i="58"/>
  <c r="AL86" i="12"/>
  <c r="G86" i="58"/>
  <c r="BT59" i="12"/>
  <c r="F59" i="59"/>
  <c r="V16" i="12"/>
  <c r="V75" i="12"/>
  <c r="BT60" i="12"/>
  <c r="F60" i="59"/>
  <c r="BT51" i="12"/>
  <c r="V61" i="12"/>
  <c r="F61" i="57"/>
  <c r="V18" i="12"/>
  <c r="V33" i="12"/>
  <c r="BT44" i="12"/>
  <c r="F44" i="59"/>
  <c r="BT18" i="12"/>
  <c r="BT35" i="12"/>
  <c r="V31" i="12"/>
  <c r="V12" i="12"/>
  <c r="F12" i="57"/>
  <c r="AL42" i="12"/>
  <c r="G42" i="58"/>
  <c r="V14" i="12"/>
  <c r="AL87" i="12"/>
  <c r="G87" i="58"/>
  <c r="BT34" i="12"/>
  <c r="BT5" i="12"/>
  <c r="F5" i="59"/>
  <c r="BT21" i="12"/>
  <c r="V46" i="12"/>
  <c r="F46" i="57"/>
  <c r="V56" i="12"/>
  <c r="F56" i="57"/>
  <c r="AL25" i="12"/>
  <c r="G25" i="58"/>
  <c r="BT33" i="12"/>
  <c r="BT16" i="12"/>
  <c r="BT3" i="12"/>
  <c r="F3" i="59"/>
  <c r="BT57" i="12"/>
  <c r="AL4" i="12"/>
  <c r="G4" i="58"/>
  <c r="BT61" i="12"/>
  <c r="F61" i="59"/>
  <c r="BT32" i="12"/>
  <c r="F32" i="59"/>
  <c r="BT85" i="12"/>
  <c r="V27" i="12"/>
  <c r="F27" i="57"/>
  <c r="V77" i="12"/>
  <c r="BT31" i="12"/>
  <c r="AL88" i="12"/>
  <c r="G88" i="58"/>
  <c r="V85" i="12"/>
  <c r="V34" i="12"/>
  <c r="AL10" i="12"/>
  <c r="G10" i="58"/>
  <c r="BT14" i="12"/>
  <c r="AL8" i="12"/>
  <c r="G8" i="58"/>
  <c r="BT23" i="12"/>
  <c r="F23" i="59"/>
  <c r="V20" i="12"/>
  <c r="BT30" i="12"/>
  <c r="F30" i="59"/>
  <c r="BT41" i="12"/>
  <c r="F41" i="59"/>
  <c r="AL47" i="12"/>
  <c r="G47" i="58"/>
  <c r="BT24" i="12"/>
  <c r="BT47" i="12"/>
  <c r="V36" i="12"/>
  <c r="V23" i="12"/>
  <c r="F23" i="57"/>
  <c r="BT82" i="12"/>
  <c r="V41" i="12"/>
  <c r="F41" i="57"/>
  <c r="BT39" i="12"/>
  <c r="BT12" i="12"/>
  <c r="F12" i="59"/>
  <c r="AL58" i="12"/>
  <c r="G58" i="58"/>
  <c r="AL37" i="12"/>
  <c r="G37" i="58"/>
  <c r="BT10" i="12"/>
  <c r="V11" i="12"/>
  <c r="F11" i="57"/>
  <c r="AL18" i="12"/>
  <c r="G18" i="58"/>
  <c r="BT19" i="12"/>
  <c r="AL12" i="12"/>
  <c r="G12" i="58"/>
  <c r="AL13" i="12"/>
  <c r="G13" i="58"/>
  <c r="AL28" i="12"/>
  <c r="G28" i="58"/>
  <c r="AL6" i="12"/>
  <c r="G6" i="58"/>
  <c r="BT50" i="12"/>
  <c r="V72" i="12"/>
  <c r="AL16" i="12"/>
  <c r="G16" i="58"/>
  <c r="AL34" i="12"/>
  <c r="G34" i="58"/>
  <c r="V43" i="12"/>
  <c r="F43" i="57"/>
  <c r="AL26" i="12"/>
  <c r="G26" i="58"/>
  <c r="AL35" i="12"/>
  <c r="G35" i="58"/>
  <c r="AL52" i="12"/>
  <c r="G52" i="58"/>
  <c r="AL27" i="12"/>
  <c r="G27" i="58"/>
  <c r="AL51" i="12"/>
  <c r="G51" i="58"/>
  <c r="V54" i="12"/>
  <c r="AL39" i="12"/>
  <c r="G39" i="58"/>
  <c r="AL23" i="12"/>
  <c r="G23" i="58"/>
  <c r="AL44" i="12"/>
  <c r="G44" i="58"/>
  <c r="AL33" i="12"/>
  <c r="G33" i="58"/>
  <c r="V40" i="12"/>
  <c r="F40" i="57"/>
  <c r="AL56" i="12"/>
  <c r="G56" i="58"/>
  <c r="AL43" i="12"/>
  <c r="G43" i="58"/>
  <c r="AL29" i="12"/>
  <c r="G29" i="58"/>
  <c r="V9" i="12"/>
  <c r="AL31" i="12"/>
  <c r="G31" i="58"/>
  <c r="AL83" i="12"/>
  <c r="G83" i="58"/>
  <c r="AL32" i="12"/>
  <c r="G32" i="58"/>
  <c r="AL17" i="12"/>
  <c r="G17" i="58"/>
  <c r="AL9" i="12"/>
  <c r="G9" i="58"/>
  <c r="AL54" i="12"/>
  <c r="G54" i="58"/>
  <c r="V45" i="12"/>
  <c r="F45" i="57"/>
  <c r="V6" i="12"/>
  <c r="F6" i="57"/>
  <c r="V73" i="12"/>
  <c r="AL57" i="12"/>
  <c r="G57" i="58"/>
  <c r="BT56" i="12"/>
  <c r="F56" i="59"/>
  <c r="AL22" i="12"/>
  <c r="G22" i="58"/>
  <c r="AL14" i="12"/>
  <c r="G14" i="58"/>
  <c r="BT45" i="12"/>
  <c r="F45" i="59"/>
  <c r="AL2" i="12"/>
  <c r="AL46" i="12"/>
  <c r="G46" i="58"/>
  <c r="AL19" i="12"/>
  <c r="G19" i="58"/>
  <c r="BT42" i="12"/>
  <c r="V3" i="12"/>
  <c r="F3" i="57"/>
  <c r="V42" i="12"/>
  <c r="V24" i="12"/>
  <c r="V17" i="12"/>
  <c r="BT37" i="12"/>
  <c r="V83" i="12"/>
  <c r="V35" i="12"/>
  <c r="AL21" i="12"/>
  <c r="G21" i="58"/>
  <c r="V81" i="12"/>
  <c r="AL15" i="12"/>
  <c r="G15" i="58"/>
  <c r="AL82" i="12"/>
  <c r="G82" i="58"/>
  <c r="V79" i="12"/>
  <c r="AL49" i="12"/>
  <c r="G49" i="58"/>
  <c r="V26" i="12"/>
  <c r="F26" i="57"/>
  <c r="V4" i="12"/>
  <c r="AL64" i="12"/>
  <c r="G64" i="58"/>
  <c r="AL53" i="12"/>
  <c r="G53" i="58"/>
  <c r="V30" i="12"/>
  <c r="F30" i="57"/>
  <c r="AL20" i="12"/>
  <c r="G20" i="58"/>
  <c r="V55" i="12"/>
  <c r="V22" i="12"/>
  <c r="F22" i="57"/>
  <c r="AL55" i="12"/>
  <c r="G55" i="58"/>
  <c r="AL36" i="12"/>
  <c r="G36" i="58"/>
  <c r="V59" i="12"/>
  <c r="F59" i="57"/>
  <c r="AL40" i="12"/>
  <c r="G40" i="58"/>
  <c r="V38" i="12"/>
  <c r="AL41" i="12"/>
  <c r="G41" i="58"/>
  <c r="V44" i="12"/>
  <c r="F44" i="57"/>
  <c r="AL45" i="12"/>
  <c r="G45" i="58"/>
  <c r="V52" i="12"/>
  <c r="V48" i="12"/>
  <c r="F48" i="57"/>
  <c r="AL38" i="12"/>
  <c r="G38" i="58"/>
  <c r="AL72" i="12"/>
  <c r="AL24" i="12"/>
  <c r="G24" i="58"/>
  <c r="V62" i="12"/>
  <c r="F62" i="57"/>
  <c r="AL81" i="12"/>
  <c r="G81" i="58"/>
  <c r="V49" i="12"/>
  <c r="AL92" i="12"/>
  <c r="G92" i="58"/>
  <c r="AL30" i="12"/>
  <c r="G30" i="58"/>
  <c r="AL7" i="12"/>
  <c r="G7" i="58"/>
  <c r="V51" i="12"/>
  <c r="AL85" i="12"/>
  <c r="G85" i="58"/>
  <c r="AL61" i="12"/>
  <c r="G61" i="58"/>
  <c r="V15" i="12"/>
  <c r="AL5" i="12"/>
  <c r="G5" i="58"/>
  <c r="V13" i="12"/>
  <c r="F13" i="57"/>
  <c r="V28" i="12"/>
  <c r="F28" i="57"/>
  <c r="V29" i="12"/>
  <c r="BT91" i="12"/>
  <c r="V8" i="12"/>
  <c r="F8" i="57"/>
  <c r="V58" i="12"/>
  <c r="F58" i="57"/>
  <c r="V47" i="12"/>
  <c r="BT54" i="12"/>
  <c r="V25" i="12"/>
  <c r="BT90" i="12"/>
  <c r="BT87" i="12"/>
  <c r="F87" i="59"/>
  <c r="BT77" i="12"/>
  <c r="BT38" i="12"/>
  <c r="BT73" i="12"/>
  <c r="BT71" i="12"/>
  <c r="V87" i="12"/>
  <c r="F87" i="57"/>
  <c r="V88" i="12"/>
  <c r="F88" i="57"/>
  <c r="V86" i="12"/>
  <c r="F86" i="57"/>
  <c r="BT22" i="12"/>
  <c r="F22" i="59"/>
  <c r="BT84" i="12"/>
  <c r="BT92" i="12"/>
  <c r="F92" i="59"/>
  <c r="BT20" i="12"/>
  <c r="BT74" i="12"/>
  <c r="BT4" i="12"/>
  <c r="V5" i="12"/>
  <c r="F5" i="57"/>
  <c r="V106" i="12"/>
  <c r="F106" i="57"/>
  <c r="V92" i="12"/>
  <c r="F92" i="57"/>
  <c r="BT6" i="12"/>
  <c r="F6" i="59"/>
  <c r="BT75" i="12"/>
  <c r="V19" i="12"/>
  <c r="BT15" i="12"/>
  <c r="V7" i="12"/>
  <c r="BT36" i="12"/>
  <c r="BT88" i="12"/>
  <c r="F88" i="59"/>
  <c r="BT81" i="12"/>
  <c r="BT83" i="12"/>
  <c r="V50" i="12"/>
  <c r="V71" i="12"/>
  <c r="BT9" i="12"/>
  <c r="BT13" i="12"/>
  <c r="F13" i="59"/>
  <c r="V57" i="12"/>
  <c r="BT7" i="12"/>
  <c r="V21" i="12"/>
  <c r="BT17" i="12"/>
  <c r="BT86" i="12"/>
  <c r="F86" i="59"/>
  <c r="BT8" i="12"/>
  <c r="F8" i="59"/>
  <c r="BT89" i="12"/>
  <c r="F89" i="59"/>
  <c r="AL50" i="12"/>
  <c r="G50" i="58"/>
  <c r="BT52" i="12"/>
  <c r="BT48" i="12"/>
  <c r="F48" i="59"/>
  <c r="BS260" i="12"/>
  <c r="E260" i="59"/>
  <c r="E85" i="59"/>
  <c r="E84" i="57"/>
  <c r="U266" i="12"/>
  <c r="U208" i="12"/>
  <c r="E21" i="57"/>
  <c r="E7" i="59"/>
  <c r="BS213" i="12"/>
  <c r="E213" i="59"/>
  <c r="E19" i="59"/>
  <c r="BS207" i="12"/>
  <c r="E207" i="59"/>
  <c r="E10" i="59"/>
  <c r="BS205" i="12"/>
  <c r="E205" i="59"/>
  <c r="AL48" i="12"/>
  <c r="G48" i="58"/>
  <c r="AL79" i="12"/>
  <c r="AM71" i="12"/>
  <c r="AM197" i="12"/>
  <c r="H197" i="58"/>
  <c r="AK197" i="12"/>
  <c r="F197" i="58"/>
  <c r="F71" i="58"/>
  <c r="E74" i="57"/>
  <c r="U219" i="12"/>
  <c r="E219" i="57"/>
  <c r="U257" i="12"/>
  <c r="E257" i="57"/>
  <c r="E90" i="57"/>
  <c r="E51" i="59"/>
  <c r="BS248" i="12"/>
  <c r="E248" i="59"/>
  <c r="E73" i="59"/>
  <c r="BS211" i="12"/>
  <c r="E211" i="59"/>
  <c r="U239" i="12"/>
  <c r="E239" i="57"/>
  <c r="E78" i="57"/>
  <c r="BS220" i="12"/>
  <c r="E220" i="59"/>
  <c r="E15" i="59"/>
  <c r="E31" i="59"/>
  <c r="BS229" i="12"/>
  <c r="E229" i="59"/>
  <c r="E53" i="59"/>
  <c r="BS241" i="12"/>
  <c r="E241" i="59"/>
  <c r="E83" i="59"/>
  <c r="BS265" i="12"/>
  <c r="E265" i="59"/>
  <c r="E7" i="57"/>
  <c r="U213" i="12"/>
  <c r="E78" i="59"/>
  <c r="BS239" i="12"/>
  <c r="E239" i="59"/>
  <c r="E49" i="59"/>
  <c r="BS234" i="12"/>
  <c r="E234" i="59"/>
  <c r="E84" i="59"/>
  <c r="BS266" i="12"/>
  <c r="E266" i="59"/>
  <c r="BS198" i="12"/>
  <c r="E198" i="59"/>
  <c r="E14" i="59"/>
  <c r="BS250" i="12"/>
  <c r="E250" i="59"/>
  <c r="E55" i="59"/>
  <c r="E9" i="59"/>
  <c r="BS228" i="12"/>
  <c r="E228" i="59"/>
  <c r="E42" i="59"/>
  <c r="BS231" i="12"/>
  <c r="E231" i="59"/>
  <c r="BS240" i="12"/>
  <c r="E240" i="59"/>
  <c r="E52" i="59"/>
  <c r="U259" i="12"/>
  <c r="E82" i="57"/>
  <c r="U220" i="12"/>
  <c r="E15" i="57"/>
  <c r="V74" i="12"/>
  <c r="V89" i="12"/>
  <c r="F89" i="57"/>
  <c r="V91" i="12"/>
  <c r="AM90" i="12"/>
  <c r="H90" i="58"/>
  <c r="E79" i="57"/>
  <c r="U247" i="12"/>
  <c r="E247" i="57"/>
  <c r="U249" i="12"/>
  <c r="E54" i="57"/>
  <c r="E35" i="59"/>
  <c r="BS224" i="12"/>
  <c r="E224" i="59"/>
  <c r="E16" i="57"/>
  <c r="U199" i="12"/>
  <c r="E51" i="57"/>
  <c r="U248" i="12"/>
  <c r="U205" i="12"/>
  <c r="E10" i="57"/>
  <c r="E24" i="57"/>
  <c r="U227" i="12"/>
  <c r="BS235" i="12"/>
  <c r="E235" i="59"/>
  <c r="E50" i="59"/>
  <c r="U231" i="12"/>
  <c r="E42" i="57"/>
  <c r="BS208" i="12"/>
  <c r="E208" i="59"/>
  <c r="E21" i="59"/>
  <c r="AK218" i="12"/>
  <c r="F218" i="58"/>
  <c r="AK196" i="12"/>
  <c r="F196" i="58"/>
  <c r="F2" i="58"/>
  <c r="AK256" i="12"/>
  <c r="F256" i="58"/>
  <c r="AK252" i="12"/>
  <c r="F252" i="58"/>
  <c r="U265" i="12"/>
  <c r="E83" i="57"/>
  <c r="E49" i="57"/>
  <c r="U234" i="12"/>
  <c r="V90" i="12"/>
  <c r="AI265" i="12"/>
  <c r="D265" i="58"/>
  <c r="E73" i="58"/>
  <c r="AJ211" i="12"/>
  <c r="E211" i="58"/>
  <c r="C172" i="12"/>
  <c r="AI74" i="12"/>
  <c r="M143" i="38"/>
  <c r="M230" i="38"/>
  <c r="N145" i="38"/>
  <c r="N232" i="38"/>
  <c r="M159" i="38"/>
  <c r="M246" i="38"/>
  <c r="C177" i="12"/>
  <c r="N160" i="38"/>
  <c r="N247" i="38"/>
  <c r="C173" i="12"/>
  <c r="AI75" i="12"/>
  <c r="AI226" i="12"/>
  <c r="D226" i="58"/>
  <c r="M144" i="38"/>
  <c r="M231" i="38"/>
  <c r="C77" i="59"/>
  <c r="BQ233" i="12"/>
  <c r="C233" i="59"/>
  <c r="AU131" i="12"/>
  <c r="P131" i="58"/>
  <c r="CC49" i="12"/>
  <c r="O153" i="57"/>
  <c r="C75" i="57"/>
  <c r="S226" i="12"/>
  <c r="AI229" i="12"/>
  <c r="D229" i="58"/>
  <c r="C177" i="57"/>
  <c r="AI136" i="12"/>
  <c r="D136" i="58"/>
  <c r="BQ78" i="12"/>
  <c r="C49" i="59"/>
  <c r="BQ234" i="12"/>
  <c r="C234" i="59"/>
  <c r="S79" i="12"/>
  <c r="O79" i="12"/>
  <c r="P79" i="12"/>
  <c r="AV79" i="12"/>
  <c r="BQ228" i="12"/>
  <c r="C228" i="59"/>
  <c r="C9" i="59"/>
  <c r="C34" i="57"/>
  <c r="S222" i="12"/>
  <c r="AV96" i="12"/>
  <c r="Q96" i="58"/>
  <c r="CD16" i="12"/>
  <c r="P120" i="57"/>
  <c r="CD49" i="12"/>
  <c r="P153" i="57"/>
  <c r="AV131" i="12"/>
  <c r="Q131" i="58"/>
  <c r="E260" i="57"/>
  <c r="AJ231" i="12"/>
  <c r="E231" i="58"/>
  <c r="D231" i="57"/>
  <c r="C271" i="58"/>
  <c r="AL271" i="12"/>
  <c r="G271" i="58"/>
  <c r="AP271" i="12"/>
  <c r="K271" i="58"/>
  <c r="AK271" i="12"/>
  <c r="F271" i="58"/>
  <c r="AN271" i="12"/>
  <c r="I271" i="58"/>
  <c r="AQ271" i="12"/>
  <c r="L271" i="58"/>
  <c r="AS271" i="12"/>
  <c r="N271" i="58"/>
  <c r="AU271" i="12"/>
  <c r="P271" i="58"/>
  <c r="AO271" i="12"/>
  <c r="J271" i="58"/>
  <c r="AT271" i="12"/>
  <c r="O271" i="58"/>
  <c r="AI271" i="12"/>
  <c r="D271" i="58"/>
  <c r="AJ271" i="12"/>
  <c r="E271" i="58"/>
  <c r="AV271" i="12"/>
  <c r="Q271" i="58"/>
  <c r="AM271" i="12"/>
  <c r="H271" i="58"/>
  <c r="AR271" i="12"/>
  <c r="M271" i="58"/>
  <c r="D215" i="57"/>
  <c r="AJ215" i="12"/>
  <c r="E215" i="58"/>
  <c r="AJ208" i="12"/>
  <c r="E208" i="58"/>
  <c r="D208" i="57"/>
  <c r="AJ202" i="12"/>
  <c r="E202" i="58"/>
  <c r="D202" i="57"/>
  <c r="AJ214" i="12"/>
  <c r="E214" i="58"/>
  <c r="D214" i="57"/>
  <c r="C233" i="58"/>
  <c r="AJ233" i="12"/>
  <c r="E233" i="58"/>
  <c r="D227" i="57"/>
  <c r="AJ227" i="12"/>
  <c r="E227" i="58"/>
  <c r="AJ200" i="12"/>
  <c r="E200" i="58"/>
  <c r="D200" i="57"/>
  <c r="CD216" i="12"/>
  <c r="P216" i="59"/>
  <c r="P46" i="59"/>
  <c r="P25" i="59"/>
  <c r="O25" i="59"/>
  <c r="P145" i="57"/>
  <c r="CD41" i="12"/>
  <c r="P41" i="59"/>
  <c r="O145" i="57"/>
  <c r="CC41" i="12"/>
  <c r="O41" i="59"/>
  <c r="CC207" i="12"/>
  <c r="O207" i="59"/>
  <c r="P19" i="59"/>
  <c r="Q17" i="58"/>
  <c r="Q55" i="58"/>
  <c r="AV250" i="12"/>
  <c r="Q250" i="58"/>
  <c r="AN136" i="12"/>
  <c r="I136" i="58"/>
  <c r="H177" i="57"/>
  <c r="P18" i="59"/>
  <c r="O18" i="59"/>
  <c r="O9" i="59"/>
  <c r="P84" i="12"/>
  <c r="AV84" i="12"/>
  <c r="O183" i="12"/>
  <c r="AU84" i="12"/>
  <c r="P84" i="58"/>
  <c r="P4" i="59"/>
  <c r="O4" i="59"/>
  <c r="CD249" i="12"/>
  <c r="P249" i="59"/>
  <c r="P54" i="59"/>
  <c r="O17" i="59"/>
  <c r="P7" i="59"/>
  <c r="O7" i="59"/>
  <c r="AJ205" i="12"/>
  <c r="E205" i="58"/>
  <c r="D205" i="57"/>
  <c r="AJ239" i="12"/>
  <c r="E239" i="58"/>
  <c r="E78" i="58"/>
  <c r="D78" i="57"/>
  <c r="T239" i="12"/>
  <c r="AJ240" i="12"/>
  <c r="E240" i="58"/>
  <c r="D247" i="57"/>
  <c r="AJ248" i="12"/>
  <c r="E248" i="58"/>
  <c r="D62" i="57"/>
  <c r="D59" i="57"/>
  <c r="C71" i="59"/>
  <c r="BQ197" i="12"/>
  <c r="C197" i="59"/>
  <c r="C89" i="57"/>
  <c r="AI91" i="12"/>
  <c r="AV260" i="12"/>
  <c r="Q260" i="58"/>
  <c r="Q85" i="58"/>
  <c r="P81" i="59"/>
  <c r="CD258" i="12"/>
  <c r="P258" i="59"/>
  <c r="C260" i="57"/>
  <c r="C90" i="57"/>
  <c r="S257" i="12"/>
  <c r="P157" i="57"/>
  <c r="AV138" i="12"/>
  <c r="Q138" i="58"/>
  <c r="CD53" i="12"/>
  <c r="AU138" i="12"/>
  <c r="P138" i="58"/>
  <c r="CC53" i="12"/>
  <c r="O157" i="57"/>
  <c r="BQ241" i="12"/>
  <c r="C241" i="59"/>
  <c r="C53" i="59"/>
  <c r="E204" i="57"/>
  <c r="AK204" i="12"/>
  <c r="F204" i="58"/>
  <c r="F72" i="58"/>
  <c r="R72" i="56"/>
  <c r="BM204" i="12"/>
  <c r="R204" i="56"/>
  <c r="R71" i="56"/>
  <c r="BM197" i="12"/>
  <c r="R197" i="56"/>
  <c r="R74" i="56"/>
  <c r="BM219" i="12"/>
  <c r="R219" i="56"/>
  <c r="R73" i="56"/>
  <c r="BM211" i="12"/>
  <c r="R211" i="56"/>
  <c r="Q72" i="56"/>
  <c r="BL204" i="12"/>
  <c r="Q204" i="56"/>
  <c r="BL211" i="12"/>
  <c r="Q211" i="56"/>
  <c r="Q73" i="56"/>
  <c r="Q75" i="56"/>
  <c r="BL226" i="12"/>
  <c r="Q226" i="56"/>
  <c r="BL197" i="12"/>
  <c r="Q197" i="56"/>
  <c r="Q71" i="56"/>
  <c r="Q74" i="56"/>
  <c r="BL219" i="12"/>
  <c r="Q219" i="56"/>
  <c r="R75" i="56"/>
  <c r="BM226" i="12"/>
  <c r="R226" i="56"/>
  <c r="BQ219" i="12"/>
  <c r="C219" i="59"/>
  <c r="C74" i="59"/>
  <c r="E71" i="58"/>
  <c r="AJ197" i="12"/>
  <c r="E197" i="58"/>
  <c r="C72" i="57"/>
  <c r="S204" i="12"/>
  <c r="AI209" i="12"/>
  <c r="D209" i="58"/>
  <c r="C73" i="59"/>
  <c r="BQ211" i="12"/>
  <c r="C211" i="59"/>
  <c r="AU42" i="12"/>
  <c r="P42" i="58"/>
  <c r="O146" i="12"/>
  <c r="C48" i="59"/>
  <c r="AM41" i="12"/>
  <c r="H41" i="58"/>
  <c r="AU41" i="12"/>
  <c r="P41" i="58"/>
  <c r="O145" i="12"/>
  <c r="D72" i="58"/>
  <c r="AI204" i="12"/>
  <c r="D204" i="58"/>
  <c r="AV235" i="12"/>
  <c r="Q235" i="58"/>
  <c r="P50" i="59"/>
  <c r="AK233" i="12"/>
  <c r="F233" i="58"/>
  <c r="CD202" i="12"/>
  <c r="P202" i="59"/>
  <c r="D223" i="57"/>
  <c r="CC206" i="12"/>
  <c r="O206" i="59"/>
  <c r="AK260" i="12"/>
  <c r="F260" i="58"/>
  <c r="E75" i="59"/>
  <c r="CC230" i="12"/>
  <c r="O230" i="59"/>
  <c r="AV229" i="12"/>
  <c r="Q229" i="58"/>
  <c r="CD206" i="12"/>
  <c r="P206" i="59"/>
  <c r="AV201" i="12"/>
  <c r="Q201" i="58"/>
  <c r="D221" i="57"/>
  <c r="AI215" i="12"/>
  <c r="D215" i="58"/>
  <c r="AV207" i="12"/>
  <c r="Q207" i="58"/>
  <c r="CC200" i="12"/>
  <c r="O200" i="59"/>
  <c r="CC227" i="12"/>
  <c r="O227" i="59"/>
  <c r="CD213" i="12"/>
  <c r="P213" i="59"/>
  <c r="C223" i="57"/>
  <c r="CC229" i="12"/>
  <c r="O229" i="59"/>
  <c r="AV199" i="12"/>
  <c r="Q199" i="58"/>
  <c r="CD214" i="12"/>
  <c r="P214" i="59"/>
  <c r="CC223" i="12"/>
  <c r="O223" i="59"/>
  <c r="CC215" i="12"/>
  <c r="O215" i="59"/>
  <c r="AV214" i="12"/>
  <c r="Q214" i="58"/>
  <c r="CD221" i="12"/>
  <c r="P221" i="59"/>
  <c r="CD200" i="12"/>
  <c r="P200" i="59"/>
  <c r="CC221" i="12"/>
  <c r="O221" i="59"/>
  <c r="P17" i="59"/>
  <c r="CD212" i="12"/>
  <c r="P212" i="59"/>
  <c r="AI214" i="12"/>
  <c r="D214" i="58"/>
  <c r="AJ207" i="12"/>
  <c r="E207" i="58"/>
  <c r="E75" i="58"/>
  <c r="E90" i="58"/>
  <c r="E214" i="57"/>
  <c r="CC213" i="12"/>
  <c r="O213" i="59"/>
  <c r="CD209" i="12"/>
  <c r="P209" i="59"/>
  <c r="E209" i="57"/>
  <c r="AV212" i="12"/>
  <c r="Q212" i="58"/>
  <c r="AV231" i="12"/>
  <c r="Q231" i="58"/>
  <c r="CC231" i="12"/>
  <c r="O231" i="59"/>
  <c r="AV213" i="12"/>
  <c r="Q213" i="58"/>
  <c r="CD231" i="12"/>
  <c r="P231" i="59"/>
  <c r="Q35" i="58"/>
  <c r="AV223" i="12"/>
  <c r="Q223" i="58"/>
  <c r="CC202" i="12"/>
  <c r="O202" i="59"/>
  <c r="C231" i="57"/>
  <c r="AI231" i="12"/>
  <c r="D231" i="58"/>
  <c r="CC224" i="12"/>
  <c r="O224" i="59"/>
  <c r="E228" i="57"/>
  <c r="CD230" i="12"/>
  <c r="P230" i="59"/>
  <c r="E2" i="45"/>
  <c r="K6" i="45"/>
  <c r="K180" i="45"/>
  <c r="E200" i="57"/>
  <c r="CD198" i="12"/>
  <c r="P198" i="59"/>
  <c r="AV227" i="12"/>
  <c r="Q227" i="58"/>
  <c r="CD207" i="12"/>
  <c r="P207" i="59"/>
  <c r="CC228" i="12"/>
  <c r="O228" i="59"/>
  <c r="E230" i="57"/>
  <c r="Q42" i="58"/>
  <c r="CC214" i="12"/>
  <c r="O214" i="59"/>
  <c r="AV200" i="12"/>
  <c r="Q200" i="58"/>
  <c r="CC220" i="12"/>
  <c r="O220" i="59"/>
  <c r="Q9" i="58"/>
  <c r="AV205" i="12"/>
  <c r="Q205" i="58"/>
  <c r="AV228" i="12"/>
  <c r="Q228" i="58"/>
  <c r="CC198" i="12"/>
  <c r="O198" i="59"/>
  <c r="K180" i="44"/>
  <c r="C79" i="59"/>
  <c r="AI205" i="12"/>
  <c r="D205" i="58"/>
  <c r="AI208" i="12"/>
  <c r="D208" i="58"/>
  <c r="K93" i="44"/>
  <c r="CC199" i="12"/>
  <c r="O199" i="59"/>
  <c r="CD248" i="12"/>
  <c r="P248" i="59"/>
  <c r="P59" i="12"/>
  <c r="AV251" i="12"/>
  <c r="Q251" i="58"/>
  <c r="O54" i="59"/>
  <c r="AV230" i="12"/>
  <c r="Q230" i="58"/>
  <c r="CC201" i="12"/>
  <c r="O201" i="59"/>
  <c r="CC258" i="12"/>
  <c r="O258" i="59"/>
  <c r="CC260" i="12"/>
  <c r="O260" i="59"/>
  <c r="O82" i="59"/>
  <c r="CD250" i="12"/>
  <c r="P250" i="59"/>
  <c r="O14" i="59"/>
  <c r="O15" i="59"/>
  <c r="CD220" i="12"/>
  <c r="P220" i="59"/>
  <c r="O55" i="59"/>
  <c r="AV224" i="12"/>
  <c r="Q224" i="58"/>
  <c r="F57" i="57"/>
  <c r="V251" i="12"/>
  <c r="F57" i="59"/>
  <c r="BT251" i="12"/>
  <c r="F251" i="59"/>
  <c r="O57" i="59"/>
  <c r="CC251" i="12"/>
  <c r="O251" i="59"/>
  <c r="P57" i="59"/>
  <c r="CD251" i="12"/>
  <c r="P251" i="59"/>
  <c r="D251" i="57"/>
  <c r="AJ251" i="12"/>
  <c r="E251" i="58"/>
  <c r="E251" i="57"/>
  <c r="AK251" i="12"/>
  <c r="F251" i="58"/>
  <c r="O42" i="59"/>
  <c r="P24" i="59"/>
  <c r="AV240" i="12"/>
  <c r="Q240" i="58"/>
  <c r="CD222" i="12"/>
  <c r="P222" i="59"/>
  <c r="CC235" i="12"/>
  <c r="O235" i="59"/>
  <c r="AJ264" i="12"/>
  <c r="E264" i="58"/>
  <c r="CD265" i="12"/>
  <c r="P265" i="59"/>
  <c r="BT239" i="12"/>
  <c r="F239" i="59"/>
  <c r="CC222" i="12"/>
  <c r="O222" i="59"/>
  <c r="P42" i="59"/>
  <c r="AK223" i="12"/>
  <c r="F223" i="58"/>
  <c r="AV206" i="12"/>
  <c r="Q206" i="58"/>
  <c r="AV221" i="12"/>
  <c r="Q221" i="58"/>
  <c r="O51" i="59"/>
  <c r="CD260" i="12"/>
  <c r="P260" i="59"/>
  <c r="O38" i="59"/>
  <c r="CD201" i="12"/>
  <c r="P201" i="59"/>
  <c r="O24" i="59"/>
  <c r="AK250" i="12"/>
  <c r="F250" i="58"/>
  <c r="AJ206" i="12"/>
  <c r="E206" i="58"/>
  <c r="D90" i="59"/>
  <c r="CC209" i="12"/>
  <c r="O209" i="59"/>
  <c r="AK207" i="12"/>
  <c r="F207" i="58"/>
  <c r="O83" i="59"/>
  <c r="AK235" i="12"/>
  <c r="F235" i="58"/>
  <c r="E250" i="57"/>
  <c r="CD223" i="12"/>
  <c r="P223" i="59"/>
  <c r="E206" i="57"/>
  <c r="F72" i="59"/>
  <c r="G74" i="58"/>
  <c r="AM72" i="12"/>
  <c r="AM204" i="12"/>
  <c r="H204" i="58"/>
  <c r="G65" i="12"/>
  <c r="E77" i="59"/>
  <c r="BS233" i="12"/>
  <c r="E233" i="59"/>
  <c r="AU59" i="12"/>
  <c r="P59" i="58"/>
  <c r="CD74" i="12"/>
  <c r="P74" i="59"/>
  <c r="P163" i="57"/>
  <c r="O163" i="12"/>
  <c r="AV116" i="12"/>
  <c r="Q116" i="58"/>
  <c r="AV211" i="12"/>
  <c r="Q211" i="58"/>
  <c r="AU108" i="12"/>
  <c r="P108" i="58"/>
  <c r="CC79" i="12"/>
  <c r="O79" i="59"/>
  <c r="AU144" i="12"/>
  <c r="P144" i="58"/>
  <c r="AK215" i="12"/>
  <c r="F215" i="58"/>
  <c r="CD73" i="12"/>
  <c r="P73" i="59"/>
  <c r="P84" i="59"/>
  <c r="O173" i="57"/>
  <c r="AU116" i="12"/>
  <c r="P116" i="58"/>
  <c r="P178" i="57"/>
  <c r="P79" i="59"/>
  <c r="AV108" i="12"/>
  <c r="Q108" i="58"/>
  <c r="O171" i="12"/>
  <c r="AU73" i="12"/>
  <c r="AU211" i="12"/>
  <c r="P211" i="58"/>
  <c r="AU123" i="12"/>
  <c r="P123" i="58"/>
  <c r="CC75" i="12"/>
  <c r="CC226" i="12"/>
  <c r="O226" i="59"/>
  <c r="AV219" i="12"/>
  <c r="Q219" i="58"/>
  <c r="P188" i="57"/>
  <c r="AV144" i="12"/>
  <c r="Q144" i="58"/>
  <c r="CC266" i="12"/>
  <c r="O266" i="59"/>
  <c r="AV197" i="12"/>
  <c r="Q197" i="58"/>
  <c r="AV264" i="12"/>
  <c r="Q264" i="58"/>
  <c r="CD75" i="12"/>
  <c r="P75" i="59"/>
  <c r="O163" i="57"/>
  <c r="O52" i="59"/>
  <c r="AV123" i="12"/>
  <c r="Q123" i="58"/>
  <c r="CC73" i="12"/>
  <c r="CC211" i="12"/>
  <c r="O211" i="59"/>
  <c r="P171" i="57"/>
  <c r="CD224" i="12"/>
  <c r="P224" i="59"/>
  <c r="P35" i="59"/>
  <c r="AU101" i="12"/>
  <c r="P101" i="58"/>
  <c r="AV233" i="12"/>
  <c r="Q233" i="58"/>
  <c r="O175" i="12"/>
  <c r="AU77" i="12"/>
  <c r="AU233" i="12"/>
  <c r="P233" i="58"/>
  <c r="AL197" i="12"/>
  <c r="G197" i="58"/>
  <c r="AV154" i="12"/>
  <c r="Q154" i="58"/>
  <c r="AU130" i="12"/>
  <c r="P130" i="58"/>
  <c r="O171" i="57"/>
  <c r="O188" i="57"/>
  <c r="AK224" i="12"/>
  <c r="F224" i="58"/>
  <c r="Q90" i="58"/>
  <c r="O189" i="12"/>
  <c r="AU90" i="12"/>
  <c r="AU257" i="12"/>
  <c r="P257" i="58"/>
  <c r="AJ234" i="12"/>
  <c r="E234" i="58"/>
  <c r="AV130" i="12"/>
  <c r="Q130" i="58"/>
  <c r="D239" i="57"/>
  <c r="AJ241" i="12"/>
  <c r="E241" i="58"/>
  <c r="AU136" i="12"/>
  <c r="P136" i="58"/>
  <c r="Q78" i="58"/>
  <c r="CD72" i="12"/>
  <c r="CD204" i="12"/>
  <c r="P204" i="59"/>
  <c r="O177" i="57"/>
  <c r="P189" i="57"/>
  <c r="O191" i="12"/>
  <c r="AU92" i="12"/>
  <c r="P92" i="58"/>
  <c r="D73" i="59"/>
  <c r="AK239" i="12"/>
  <c r="F239" i="58"/>
  <c r="U197" i="12"/>
  <c r="E197" i="57"/>
  <c r="CC91" i="12"/>
  <c r="CC264" i="12"/>
  <c r="O264" i="59"/>
  <c r="O190" i="12"/>
  <c r="AU91" i="12"/>
  <c r="P91" i="58"/>
  <c r="P190" i="57"/>
  <c r="O190" i="57"/>
  <c r="O189" i="57"/>
  <c r="BS257" i="12"/>
  <c r="E257" i="59"/>
  <c r="AU154" i="12"/>
  <c r="P154" i="58"/>
  <c r="Q75" i="58"/>
  <c r="E72" i="59"/>
  <c r="BS204" i="12"/>
  <c r="E204" i="59"/>
  <c r="BS264" i="12"/>
  <c r="E264" i="59"/>
  <c r="AK264" i="12"/>
  <c r="F264" i="58"/>
  <c r="F91" i="58"/>
  <c r="O176" i="12"/>
  <c r="AU78" i="12"/>
  <c r="AU239" i="12"/>
  <c r="P239" i="58"/>
  <c r="CD77" i="12"/>
  <c r="CD233" i="12"/>
  <c r="P233" i="59"/>
  <c r="CD91" i="12"/>
  <c r="CD264" i="12"/>
  <c r="P264" i="59"/>
  <c r="AK222" i="12"/>
  <c r="F222" i="58"/>
  <c r="F75" i="58"/>
  <c r="AK226" i="12"/>
  <c r="F226" i="58"/>
  <c r="AK211" i="12"/>
  <c r="F211" i="58"/>
  <c r="F73" i="58"/>
  <c r="P170" i="57"/>
  <c r="AI257" i="12"/>
  <c r="D257" i="58"/>
  <c r="O152" i="57"/>
  <c r="CD71" i="12"/>
  <c r="CD197" i="12"/>
  <c r="P197" i="59"/>
  <c r="AU94" i="12"/>
  <c r="P94" i="58"/>
  <c r="CC71" i="12"/>
  <c r="CC197" i="12"/>
  <c r="O197" i="59"/>
  <c r="O188" i="12"/>
  <c r="AU89" i="12"/>
  <c r="P89" i="58"/>
  <c r="CD78" i="12"/>
  <c r="P78" i="59"/>
  <c r="O169" i="12"/>
  <c r="AU71" i="12"/>
  <c r="AU197" i="12"/>
  <c r="P197" i="58"/>
  <c r="P177" i="57"/>
  <c r="CC77" i="12"/>
  <c r="CC233" i="12"/>
  <c r="O233" i="59"/>
  <c r="AJ247" i="12"/>
  <c r="E247" i="58"/>
  <c r="AI233" i="12"/>
  <c r="D233" i="58"/>
  <c r="BR197" i="12"/>
  <c r="D197" i="59"/>
  <c r="D71" i="59"/>
  <c r="Q15" i="58"/>
  <c r="AV220" i="12"/>
  <c r="Q220" i="58"/>
  <c r="Q39" i="58"/>
  <c r="AU48" i="12"/>
  <c r="P48" i="58"/>
  <c r="AI258" i="12"/>
  <c r="D258" i="58"/>
  <c r="Q72" i="58"/>
  <c r="P48" i="12"/>
  <c r="O152" i="12"/>
  <c r="O170" i="12"/>
  <c r="AU72" i="12"/>
  <c r="AU204" i="12"/>
  <c r="P204" i="58"/>
  <c r="AI211" i="12"/>
  <c r="D211" i="58"/>
  <c r="D77" i="59"/>
  <c r="BR233" i="12"/>
  <c r="D233" i="59"/>
  <c r="D71" i="58"/>
  <c r="AI197" i="12"/>
  <c r="D197" i="58"/>
  <c r="P21" i="59"/>
  <c r="CD208" i="12"/>
  <c r="P208" i="59"/>
  <c r="CC208" i="12"/>
  <c r="O208" i="59"/>
  <c r="O21" i="59"/>
  <c r="C77" i="57"/>
  <c r="S233" i="12"/>
  <c r="C72" i="59"/>
  <c r="BQ204" i="12"/>
  <c r="C204" i="59"/>
  <c r="P152" i="57"/>
  <c r="C226" i="57"/>
  <c r="AI227" i="12"/>
  <c r="D227" i="58"/>
  <c r="O172" i="12"/>
  <c r="AU74" i="12"/>
  <c r="AU219" i="12"/>
  <c r="P219" i="58"/>
  <c r="D75" i="58"/>
  <c r="O173" i="12"/>
  <c r="AU75" i="12"/>
  <c r="AU226" i="12"/>
  <c r="P226" i="58"/>
  <c r="AL233" i="12"/>
  <c r="G233" i="58"/>
  <c r="AI260" i="12"/>
  <c r="D260" i="58"/>
  <c r="H71" i="58"/>
  <c r="AM257" i="12"/>
  <c r="H257" i="58"/>
  <c r="E205" i="57"/>
  <c r="AK205" i="12"/>
  <c r="F205" i="58"/>
  <c r="AK249" i="12"/>
  <c r="F249" i="58"/>
  <c r="E249" i="57"/>
  <c r="G90" i="58"/>
  <c r="AL257" i="12"/>
  <c r="G257" i="58"/>
  <c r="E259" i="57"/>
  <c r="AK259" i="12"/>
  <c r="F259" i="58"/>
  <c r="G79" i="58"/>
  <c r="AL247" i="12"/>
  <c r="G247" i="58"/>
  <c r="F52" i="59"/>
  <c r="BT240" i="12"/>
  <c r="F240" i="59"/>
  <c r="F50" i="57"/>
  <c r="V235" i="12"/>
  <c r="F36" i="59"/>
  <c r="BT223" i="12"/>
  <c r="F223" i="59"/>
  <c r="F75" i="59"/>
  <c r="BT226" i="12"/>
  <c r="F226" i="59"/>
  <c r="F38" i="59"/>
  <c r="BT215" i="12"/>
  <c r="F215" i="59"/>
  <c r="F25" i="57"/>
  <c r="V230" i="12"/>
  <c r="AL226" i="12"/>
  <c r="G226" i="58"/>
  <c r="G75" i="58"/>
  <c r="V258" i="12"/>
  <c r="F81" i="57"/>
  <c r="F37" i="59"/>
  <c r="BT209" i="12"/>
  <c r="F209" i="59"/>
  <c r="AL256" i="12"/>
  <c r="G256" i="58"/>
  <c r="AL196" i="12"/>
  <c r="G196" i="58"/>
  <c r="G2" i="58"/>
  <c r="AL252" i="12"/>
  <c r="G252" i="58"/>
  <c r="AL218" i="12"/>
  <c r="G218" i="58"/>
  <c r="V249" i="12"/>
  <c r="F54" i="57"/>
  <c r="BT259" i="12"/>
  <c r="F259" i="59"/>
  <c r="F82" i="59"/>
  <c r="BT227" i="12"/>
  <c r="F227" i="59"/>
  <c r="F24" i="59"/>
  <c r="F20" i="57"/>
  <c r="V201" i="12"/>
  <c r="BT229" i="12"/>
  <c r="F229" i="59"/>
  <c r="F31" i="59"/>
  <c r="BT222" i="12"/>
  <c r="F222" i="59"/>
  <c r="F34" i="59"/>
  <c r="BT248" i="12"/>
  <c r="F248" i="59"/>
  <c r="F51" i="59"/>
  <c r="F55" i="59"/>
  <c r="BT250" i="12"/>
  <c r="F250" i="59"/>
  <c r="V252" i="12"/>
  <c r="F252" i="57"/>
  <c r="AL65" i="12"/>
  <c r="G65" i="58"/>
  <c r="V218" i="12"/>
  <c r="F218" i="57"/>
  <c r="F2" i="59"/>
  <c r="V196" i="12"/>
  <c r="F196" i="57"/>
  <c r="V70" i="12"/>
  <c r="F70" i="57"/>
  <c r="V93" i="12"/>
  <c r="F93" i="57"/>
  <c r="V65" i="12"/>
  <c r="F65" i="57"/>
  <c r="AL70" i="12"/>
  <c r="G70" i="58"/>
  <c r="V256" i="12"/>
  <c r="F256" i="57"/>
  <c r="F2" i="57"/>
  <c r="F82" i="57"/>
  <c r="V259" i="12"/>
  <c r="E240" i="57"/>
  <c r="AK240" i="12"/>
  <c r="F240" i="58"/>
  <c r="AL211" i="12"/>
  <c r="G211" i="58"/>
  <c r="G73" i="58"/>
  <c r="E258" i="57"/>
  <c r="AK258" i="12"/>
  <c r="F258" i="58"/>
  <c r="E212" i="57"/>
  <c r="AK212" i="12"/>
  <c r="F212" i="58"/>
  <c r="V257" i="12"/>
  <c r="F257" i="57"/>
  <c r="F90" i="57"/>
  <c r="E265" i="57"/>
  <c r="AK265" i="12"/>
  <c r="F265" i="58"/>
  <c r="E227" i="57"/>
  <c r="AK227" i="12"/>
  <c r="F227" i="58"/>
  <c r="AK248" i="12"/>
  <c r="F248" i="58"/>
  <c r="E248" i="57"/>
  <c r="V264" i="12"/>
  <c r="F264" i="57"/>
  <c r="F91" i="57"/>
  <c r="E213" i="57"/>
  <c r="AK213" i="12"/>
  <c r="F213" i="58"/>
  <c r="F17" i="59"/>
  <c r="BT200" i="12"/>
  <c r="F200" i="59"/>
  <c r="BT265" i="12"/>
  <c r="F265" i="59"/>
  <c r="F83" i="59"/>
  <c r="V213" i="12"/>
  <c r="F7" i="57"/>
  <c r="BT212" i="12"/>
  <c r="F212" i="59"/>
  <c r="F4" i="59"/>
  <c r="BT266" i="12"/>
  <c r="F266" i="59"/>
  <c r="F84" i="59"/>
  <c r="BT233" i="12"/>
  <c r="F233" i="59"/>
  <c r="F77" i="59"/>
  <c r="F54" i="59"/>
  <c r="BT249" i="12"/>
  <c r="F249" i="59"/>
  <c r="BT264" i="12"/>
  <c r="F264" i="59"/>
  <c r="F91" i="59"/>
  <c r="V248" i="12"/>
  <c r="F51" i="57"/>
  <c r="F49" i="57"/>
  <c r="V234" i="12"/>
  <c r="AL204" i="12"/>
  <c r="G204" i="58"/>
  <c r="G72" i="58"/>
  <c r="V240" i="12"/>
  <c r="F52" i="57"/>
  <c r="F38" i="57"/>
  <c r="V215" i="12"/>
  <c r="V247" i="12"/>
  <c r="F247" i="57"/>
  <c r="F79" i="57"/>
  <c r="F17" i="57"/>
  <c r="V200" i="12"/>
  <c r="BT231" i="12"/>
  <c r="F231" i="59"/>
  <c r="F42" i="59"/>
  <c r="F72" i="57"/>
  <c r="V204" i="12"/>
  <c r="F204" i="57"/>
  <c r="V222" i="12"/>
  <c r="F34" i="57"/>
  <c r="V233" i="12"/>
  <c r="F233" i="57"/>
  <c r="F77" i="57"/>
  <c r="F16" i="59"/>
  <c r="BT199" i="12"/>
  <c r="F199" i="59"/>
  <c r="V229" i="12"/>
  <c r="F31" i="57"/>
  <c r="V214" i="12"/>
  <c r="F33" i="57"/>
  <c r="V241" i="12"/>
  <c r="F53" i="57"/>
  <c r="F79" i="59"/>
  <c r="BT247" i="12"/>
  <c r="F247" i="59"/>
  <c r="V239" i="12"/>
  <c r="F239" i="57"/>
  <c r="F78" i="57"/>
  <c r="E241" i="57"/>
  <c r="AK241" i="12"/>
  <c r="F241" i="58"/>
  <c r="E221" i="57"/>
  <c r="AK221" i="12"/>
  <c r="F221" i="58"/>
  <c r="AM75" i="12"/>
  <c r="E234" i="57"/>
  <c r="AK234" i="12"/>
  <c r="F234" i="58"/>
  <c r="AK231" i="12"/>
  <c r="F231" i="58"/>
  <c r="E231" i="57"/>
  <c r="AK220" i="12"/>
  <c r="F220" i="58"/>
  <c r="E220" i="57"/>
  <c r="G91" i="58"/>
  <c r="AL264" i="12"/>
  <c r="G264" i="58"/>
  <c r="AK208" i="12"/>
  <c r="F208" i="58"/>
  <c r="E208" i="57"/>
  <c r="V208" i="12"/>
  <c r="F21" i="57"/>
  <c r="BT228" i="12"/>
  <c r="F228" i="59"/>
  <c r="F9" i="59"/>
  <c r="BT258" i="12"/>
  <c r="F258" i="59"/>
  <c r="F81" i="59"/>
  <c r="F15" i="59"/>
  <c r="BT220" i="12"/>
  <c r="F220" i="59"/>
  <c r="F74" i="59"/>
  <c r="BT219" i="12"/>
  <c r="F219" i="59"/>
  <c r="F71" i="59"/>
  <c r="BT197" i="12"/>
  <c r="F197" i="59"/>
  <c r="V216" i="12"/>
  <c r="F47" i="57"/>
  <c r="V221" i="12"/>
  <c r="F29" i="57"/>
  <c r="F15" i="57"/>
  <c r="V220" i="12"/>
  <c r="V212" i="12"/>
  <c r="F4" i="57"/>
  <c r="F35" i="57"/>
  <c r="V224" i="12"/>
  <c r="F24" i="57"/>
  <c r="V227" i="12"/>
  <c r="F73" i="57"/>
  <c r="V211" i="12"/>
  <c r="F211" i="57"/>
  <c r="BT235" i="12"/>
  <c r="F235" i="59"/>
  <c r="F50" i="59"/>
  <c r="BT205" i="12"/>
  <c r="F205" i="59"/>
  <c r="F10" i="59"/>
  <c r="F39" i="59"/>
  <c r="BT202" i="12"/>
  <c r="F202" i="59"/>
  <c r="V223" i="12"/>
  <c r="F36" i="57"/>
  <c r="F85" i="57"/>
  <c r="V260" i="12"/>
  <c r="BT214" i="12"/>
  <c r="F214" i="59"/>
  <c r="F33" i="59"/>
  <c r="F21" i="59"/>
  <c r="BT208" i="12"/>
  <c r="F208" i="59"/>
  <c r="F14" i="57"/>
  <c r="V198" i="12"/>
  <c r="F35" i="59"/>
  <c r="BT224" i="12"/>
  <c r="F224" i="59"/>
  <c r="F18" i="57"/>
  <c r="V206" i="12"/>
  <c r="V226" i="12"/>
  <c r="F226" i="57"/>
  <c r="F75" i="57"/>
  <c r="F10" i="57"/>
  <c r="V205" i="12"/>
  <c r="V202" i="12"/>
  <c r="F39" i="57"/>
  <c r="BT230" i="12"/>
  <c r="F230" i="59"/>
  <c r="F25" i="59"/>
  <c r="V209" i="12"/>
  <c r="F37" i="57"/>
  <c r="BT252" i="12"/>
  <c r="BT256" i="12"/>
  <c r="BT218" i="12"/>
  <c r="F84" i="57"/>
  <c r="V266" i="12"/>
  <c r="E229" i="57"/>
  <c r="AK229" i="12"/>
  <c r="F229" i="58"/>
  <c r="AK216" i="12"/>
  <c r="F216" i="58"/>
  <c r="E216" i="57"/>
  <c r="E199" i="57"/>
  <c r="V219" i="12"/>
  <c r="F219" i="57"/>
  <c r="F74" i="57"/>
  <c r="AK266" i="12"/>
  <c r="F266" i="58"/>
  <c r="E266" i="57"/>
  <c r="BT213" i="12"/>
  <c r="F213" i="59"/>
  <c r="F7" i="59"/>
  <c r="F71" i="57"/>
  <c r="V197" i="12"/>
  <c r="F197" i="57"/>
  <c r="F19" i="57"/>
  <c r="V207" i="12"/>
  <c r="F20" i="59"/>
  <c r="BT201" i="12"/>
  <c r="F201" i="59"/>
  <c r="F73" i="59"/>
  <c r="BT211" i="12"/>
  <c r="F211" i="59"/>
  <c r="BT257" i="12"/>
  <c r="F257" i="59"/>
  <c r="F90" i="59"/>
  <c r="F55" i="57"/>
  <c r="V250" i="12"/>
  <c r="G78" i="58"/>
  <c r="AL239" i="12"/>
  <c r="G239" i="58"/>
  <c r="F83" i="57"/>
  <c r="V265" i="12"/>
  <c r="F42" i="57"/>
  <c r="V231" i="12"/>
  <c r="F9" i="57"/>
  <c r="V228" i="12"/>
  <c r="F19" i="59"/>
  <c r="BT207" i="12"/>
  <c r="F207" i="59"/>
  <c r="F47" i="59"/>
  <c r="BT216" i="12"/>
  <c r="F216" i="59"/>
  <c r="BT198" i="12"/>
  <c r="F198" i="59"/>
  <c r="F14" i="59"/>
  <c r="BT260" i="12"/>
  <c r="F260" i="59"/>
  <c r="F85" i="59"/>
  <c r="BT206" i="12"/>
  <c r="F206" i="59"/>
  <c r="F18" i="59"/>
  <c r="V199" i="12"/>
  <c r="F16" i="57"/>
  <c r="BT234" i="12"/>
  <c r="F234" i="59"/>
  <c r="F49" i="59"/>
  <c r="BT241" i="12"/>
  <c r="F241" i="59"/>
  <c r="F53" i="59"/>
  <c r="F29" i="59"/>
  <c r="BT221" i="12"/>
  <c r="F221" i="59"/>
  <c r="H1" i="12"/>
  <c r="H65" i="12"/>
  <c r="AM2" i="12"/>
  <c r="W86" i="12"/>
  <c r="G86" i="57"/>
  <c r="W88" i="12"/>
  <c r="G88" i="57"/>
  <c r="W56" i="12"/>
  <c r="G56" i="57"/>
  <c r="W47" i="12"/>
  <c r="W45" i="12"/>
  <c r="G45" i="57"/>
  <c r="W44" i="12"/>
  <c r="G44" i="57"/>
  <c r="AM37" i="12"/>
  <c r="H37" i="58"/>
  <c r="W11" i="12"/>
  <c r="G11" i="57"/>
  <c r="W14" i="12"/>
  <c r="W57" i="12"/>
  <c r="W2" i="12"/>
  <c r="AM46" i="12"/>
  <c r="H46" i="58"/>
  <c r="W24" i="12"/>
  <c r="W87" i="12"/>
  <c r="G87" i="57"/>
  <c r="W58" i="12"/>
  <c r="G58" i="57"/>
  <c r="BU29" i="12"/>
  <c r="AM47" i="12"/>
  <c r="H47" i="58"/>
  <c r="BU42" i="12"/>
  <c r="BU31" i="12"/>
  <c r="BU92" i="12"/>
  <c r="G92" i="59"/>
  <c r="BU38" i="12"/>
  <c r="BU32" i="12"/>
  <c r="G32" i="59"/>
  <c r="BU7" i="12"/>
  <c r="BU5" i="12"/>
  <c r="G5" i="59"/>
  <c r="BU15" i="12"/>
  <c r="BU43" i="12"/>
  <c r="G43" i="59"/>
  <c r="BU54" i="12"/>
  <c r="AM21" i="12"/>
  <c r="H21" i="58"/>
  <c r="AM33" i="12"/>
  <c r="H33" i="58"/>
  <c r="BU58" i="12"/>
  <c r="G58" i="59"/>
  <c r="BU24" i="12"/>
  <c r="BU25" i="12"/>
  <c r="BU10" i="12"/>
  <c r="BU52" i="12"/>
  <c r="BU86" i="12"/>
  <c r="G86" i="59"/>
  <c r="BU30" i="12"/>
  <c r="G30" i="59"/>
  <c r="W33" i="12"/>
  <c r="AM3" i="12"/>
  <c r="H3" i="58"/>
  <c r="BU20" i="12"/>
  <c r="W15" i="12"/>
  <c r="BU22" i="12"/>
  <c r="G22" i="59"/>
  <c r="W4" i="12"/>
  <c r="BU37" i="12"/>
  <c r="BU44" i="12"/>
  <c r="G44" i="59"/>
  <c r="W16" i="12"/>
  <c r="BU57" i="12"/>
  <c r="W50" i="12"/>
  <c r="BU88" i="12"/>
  <c r="G88" i="59"/>
  <c r="AM12" i="12"/>
  <c r="H12" i="58"/>
  <c r="W5" i="12"/>
  <c r="G5" i="57"/>
  <c r="W25" i="12"/>
  <c r="BU4" i="12"/>
  <c r="BU26" i="12"/>
  <c r="G26" i="59"/>
  <c r="BU12" i="12"/>
  <c r="G12" i="59"/>
  <c r="BU82" i="12"/>
  <c r="W52" i="12"/>
  <c r="BU11" i="12"/>
  <c r="G11" i="59"/>
  <c r="BU27" i="12"/>
  <c r="G27" i="59"/>
  <c r="BU23" i="12"/>
  <c r="G23" i="59"/>
  <c r="BU84" i="12"/>
  <c r="BU21" i="12"/>
  <c r="W42" i="12"/>
  <c r="W39" i="12"/>
  <c r="W9" i="12"/>
  <c r="BU83" i="12"/>
  <c r="BU14" i="12"/>
  <c r="BU8" i="12"/>
  <c r="G8" i="59"/>
  <c r="W73" i="12"/>
  <c r="BU39" i="12"/>
  <c r="AM58" i="12"/>
  <c r="H58" i="58"/>
  <c r="BU41" i="12"/>
  <c r="G41" i="59"/>
  <c r="BU87" i="12"/>
  <c r="G87" i="59"/>
  <c r="BU13" i="12"/>
  <c r="G13" i="59"/>
  <c r="BU28" i="12"/>
  <c r="G28" i="59"/>
  <c r="BU35" i="12"/>
  <c r="W43" i="12"/>
  <c r="G43" i="57"/>
  <c r="BU33" i="12"/>
  <c r="BU81" i="12"/>
  <c r="W40" i="12"/>
  <c r="G40" i="57"/>
  <c r="W8" i="12"/>
  <c r="G8" i="57"/>
  <c r="W55" i="12"/>
  <c r="BU49" i="12"/>
  <c r="W28" i="12"/>
  <c r="G28" i="57"/>
  <c r="BU50" i="12"/>
  <c r="AM84" i="12"/>
  <c r="H84" i="58"/>
  <c r="W78" i="12"/>
  <c r="W30" i="12"/>
  <c r="G30" i="57"/>
  <c r="W81" i="12"/>
  <c r="AM82" i="12"/>
  <c r="H82" i="58"/>
  <c r="W41" i="12"/>
  <c r="G41" i="57"/>
  <c r="AM28" i="12"/>
  <c r="H28" i="58"/>
  <c r="BU55" i="12"/>
  <c r="BU19" i="12"/>
  <c r="AM13" i="12"/>
  <c r="H13" i="58"/>
  <c r="W91" i="12"/>
  <c r="W6" i="12"/>
  <c r="G6" i="57"/>
  <c r="AM64" i="12"/>
  <c r="H64" i="58"/>
  <c r="AM9" i="12"/>
  <c r="H9" i="58"/>
  <c r="AM83" i="12"/>
  <c r="H83" i="58"/>
  <c r="AM27" i="12"/>
  <c r="H27" i="58"/>
  <c r="AM77" i="12"/>
  <c r="AM18" i="12"/>
  <c r="H18" i="58"/>
  <c r="AM54" i="12"/>
  <c r="H54" i="58"/>
  <c r="AM81" i="12"/>
  <c r="H81" i="58"/>
  <c r="AM85" i="12"/>
  <c r="H85" i="58"/>
  <c r="BU75" i="12"/>
  <c r="AM50" i="12"/>
  <c r="H50" i="58"/>
  <c r="AM56" i="12"/>
  <c r="H56" i="58"/>
  <c r="W18" i="12"/>
  <c r="AM8" i="12"/>
  <c r="H8" i="58"/>
  <c r="W12" i="12"/>
  <c r="G12" i="57"/>
  <c r="AM25" i="12"/>
  <c r="H25" i="58"/>
  <c r="W36" i="12"/>
  <c r="AM24" i="12"/>
  <c r="H24" i="58"/>
  <c r="AM36" i="12"/>
  <c r="H36" i="58"/>
  <c r="W85" i="12"/>
  <c r="W49" i="12"/>
  <c r="AM52" i="12"/>
  <c r="H52" i="58"/>
  <c r="AM26" i="12"/>
  <c r="H26" i="58"/>
  <c r="W83" i="12"/>
  <c r="BU47" i="12"/>
  <c r="BU6" i="12"/>
  <c r="G6" i="59"/>
  <c r="W61" i="12"/>
  <c r="G61" i="57"/>
  <c r="AM78" i="12"/>
  <c r="W54" i="12"/>
  <c r="W71" i="12"/>
  <c r="W26" i="12"/>
  <c r="G26" i="57"/>
  <c r="AM31" i="12"/>
  <c r="H31" i="58"/>
  <c r="AM5" i="12"/>
  <c r="H5" i="58"/>
  <c r="AM79" i="12"/>
  <c r="BU51" i="12"/>
  <c r="AM34" i="12"/>
  <c r="H34" i="58"/>
  <c r="AM61" i="12"/>
  <c r="H61" i="58"/>
  <c r="BU2" i="12"/>
  <c r="AM51" i="12"/>
  <c r="H51" i="58"/>
  <c r="W20" i="12"/>
  <c r="W10" i="12"/>
  <c r="W17" i="12"/>
  <c r="W27" i="12"/>
  <c r="G27" i="57"/>
  <c r="AM45" i="12"/>
  <c r="H45" i="58"/>
  <c r="BU34" i="12"/>
  <c r="W46" i="12"/>
  <c r="G46" i="57"/>
  <c r="W23" i="12"/>
  <c r="G23" i="57"/>
  <c r="BU46" i="12"/>
  <c r="G46" i="59"/>
  <c r="W51" i="12"/>
  <c r="AM53" i="12"/>
  <c r="H53" i="58"/>
  <c r="AM20" i="12"/>
  <c r="H20" i="58"/>
  <c r="W59" i="12"/>
  <c r="G59" i="57"/>
  <c r="W75" i="12"/>
  <c r="W82" i="12"/>
  <c r="AM19" i="12"/>
  <c r="H19" i="58"/>
  <c r="W13" i="12"/>
  <c r="G13" i="57"/>
  <c r="W29" i="12"/>
  <c r="BU9" i="12"/>
  <c r="AM10" i="12"/>
  <c r="H10" i="58"/>
  <c r="BU17" i="12"/>
  <c r="AM35" i="12"/>
  <c r="H35" i="58"/>
  <c r="BU73" i="12"/>
  <c r="AM49" i="12"/>
  <c r="H49" i="58"/>
  <c r="AM7" i="12"/>
  <c r="H7" i="58"/>
  <c r="AM22" i="12"/>
  <c r="H22" i="58"/>
  <c r="AM6" i="12"/>
  <c r="H6" i="58"/>
  <c r="AM30" i="12"/>
  <c r="H30" i="58"/>
  <c r="AM11" i="12"/>
  <c r="H11" i="58"/>
  <c r="BU3" i="12"/>
  <c r="G3" i="59"/>
  <c r="W19" i="12"/>
  <c r="AM32" i="12"/>
  <c r="H32" i="58"/>
  <c r="AM39" i="12"/>
  <c r="H39" i="58"/>
  <c r="AM29" i="12"/>
  <c r="H29" i="58"/>
  <c r="AM57" i="12"/>
  <c r="H57" i="58"/>
  <c r="W53" i="12"/>
  <c r="W38" i="12"/>
  <c r="AM38" i="12"/>
  <c r="H38" i="58"/>
  <c r="AM14" i="12"/>
  <c r="H14" i="58"/>
  <c r="AM23" i="12"/>
  <c r="H23" i="58"/>
  <c r="AM16" i="12"/>
  <c r="H16" i="58"/>
  <c r="AM42" i="12"/>
  <c r="H42" i="58"/>
  <c r="W32" i="12"/>
  <c r="G32" i="57"/>
  <c r="AM15" i="12"/>
  <c r="H15" i="58"/>
  <c r="W22" i="12"/>
  <c r="G22" i="57"/>
  <c r="W77" i="12"/>
  <c r="W37" i="12"/>
  <c r="W60" i="12"/>
  <c r="G60" i="57"/>
  <c r="W35" i="12"/>
  <c r="W7" i="12"/>
  <c r="AM4" i="12"/>
  <c r="H4" i="58"/>
  <c r="W21" i="12"/>
  <c r="W34" i="12"/>
  <c r="W64" i="12"/>
  <c r="G64" i="57"/>
  <c r="W31" i="12"/>
  <c r="AM55" i="12"/>
  <c r="H55" i="58"/>
  <c r="BU36" i="12"/>
  <c r="W3" i="12"/>
  <c r="G3" i="57"/>
  <c r="AM87" i="12"/>
  <c r="H87" i="58"/>
  <c r="BU60" i="12"/>
  <c r="G60" i="59"/>
  <c r="BU61" i="12"/>
  <c r="G61" i="59"/>
  <c r="W92" i="12"/>
  <c r="G92" i="57"/>
  <c r="BU64" i="12"/>
  <c r="G64" i="59"/>
  <c r="BU74" i="12"/>
  <c r="AM88" i="12"/>
  <c r="H88" i="58"/>
  <c r="BU90" i="12"/>
  <c r="BU91" i="12"/>
  <c r="W106" i="12"/>
  <c r="G106" i="57"/>
  <c r="BU16" i="12"/>
  <c r="BU85" i="12"/>
  <c r="BU40" i="12"/>
  <c r="G40" i="59"/>
  <c r="AM86" i="12"/>
  <c r="H86" i="58"/>
  <c r="AM40" i="12"/>
  <c r="H40" i="58"/>
  <c r="BU53" i="12"/>
  <c r="BU18" i="12"/>
  <c r="BU72" i="12"/>
  <c r="BU45" i="12"/>
  <c r="G45" i="59"/>
  <c r="BU56" i="12"/>
  <c r="G56" i="59"/>
  <c r="AM92" i="12"/>
  <c r="H92" i="58"/>
  <c r="BU89" i="12"/>
  <c r="G89" i="59"/>
  <c r="W90" i="12"/>
  <c r="W74" i="12"/>
  <c r="AM44" i="12"/>
  <c r="H44" i="58"/>
  <c r="W72" i="12"/>
  <c r="BU48" i="12"/>
  <c r="G48" i="59"/>
  <c r="AM73" i="12"/>
  <c r="W48" i="12"/>
  <c r="G48" i="57"/>
  <c r="BU59" i="12"/>
  <c r="G59" i="59"/>
  <c r="BU78" i="12"/>
  <c r="BU77" i="12"/>
  <c r="AM48" i="12"/>
  <c r="H48" i="58"/>
  <c r="W79" i="12"/>
  <c r="AM43" i="12"/>
  <c r="H43" i="58"/>
  <c r="W84" i="12"/>
  <c r="AM17" i="12"/>
  <c r="H17" i="58"/>
  <c r="BU71" i="12"/>
  <c r="W89" i="12"/>
  <c r="G89" i="57"/>
  <c r="AM59" i="12"/>
  <c r="H59" i="58"/>
  <c r="AM91" i="12"/>
  <c r="BU79" i="12"/>
  <c r="AM89" i="12"/>
  <c r="H89" i="58"/>
  <c r="AM74" i="12"/>
  <c r="W62" i="12"/>
  <c r="G62" i="57"/>
  <c r="AI219" i="12"/>
  <c r="D219" i="58"/>
  <c r="D74" i="58"/>
  <c r="CD234" i="12"/>
  <c r="P234" i="59"/>
  <c r="P49" i="59"/>
  <c r="AI222" i="12"/>
  <c r="D222" i="58"/>
  <c r="C222" i="57"/>
  <c r="Q79" i="58"/>
  <c r="AV247" i="12"/>
  <c r="Q247" i="58"/>
  <c r="C78" i="59"/>
  <c r="BQ239" i="12"/>
  <c r="C239" i="59"/>
  <c r="CC234" i="12"/>
  <c r="O234" i="59"/>
  <c r="O49" i="59"/>
  <c r="AI79" i="12"/>
  <c r="O177" i="12"/>
  <c r="AU79" i="12"/>
  <c r="S247" i="12"/>
  <c r="AI250" i="12"/>
  <c r="D250" i="58"/>
  <c r="C79" i="57"/>
  <c r="P16" i="59"/>
  <c r="CD199" i="12"/>
  <c r="P199" i="59"/>
  <c r="AV266" i="12"/>
  <c r="Q266" i="58"/>
  <c r="Q84" i="58"/>
  <c r="CC239" i="12"/>
  <c r="O239" i="59"/>
  <c r="O78" i="59"/>
  <c r="CD257" i="12"/>
  <c r="P257" i="59"/>
  <c r="P90" i="59"/>
  <c r="O90" i="59"/>
  <c r="CC257" i="12"/>
  <c r="O257" i="59"/>
  <c r="C257" i="57"/>
  <c r="AI259" i="12"/>
  <c r="D259" i="58"/>
  <c r="D91" i="58"/>
  <c r="AI264" i="12"/>
  <c r="D264" i="58"/>
  <c r="O53" i="59"/>
  <c r="CC241" i="12"/>
  <c r="O241" i="59"/>
  <c r="P53" i="59"/>
  <c r="CD241" i="12"/>
  <c r="P241" i="59"/>
  <c r="O72" i="59"/>
  <c r="CC204" i="12"/>
  <c r="O204" i="59"/>
  <c r="O74" i="59"/>
  <c r="CC219" i="12"/>
  <c r="O219" i="59"/>
  <c r="C204" i="57"/>
  <c r="AI207" i="12"/>
  <c r="D207" i="58"/>
  <c r="AI206" i="12"/>
  <c r="D206" i="58"/>
  <c r="AK202" i="12"/>
  <c r="F202" i="58"/>
  <c r="AK200" i="12"/>
  <c r="F200" i="58"/>
  <c r="K93" i="45"/>
  <c r="E63" i="12"/>
  <c r="U63" i="12"/>
  <c r="E63" i="57"/>
  <c r="E2" i="47"/>
  <c r="K6" i="47"/>
  <c r="F63" i="12"/>
  <c r="V63" i="12"/>
  <c r="F63" i="57"/>
  <c r="G57" i="59"/>
  <c r="BU251" i="12"/>
  <c r="G251" i="59"/>
  <c r="G57" i="57"/>
  <c r="W251" i="12"/>
  <c r="AL251" i="12"/>
  <c r="G251" i="58"/>
  <c r="F251" i="57"/>
  <c r="CD219" i="12"/>
  <c r="P219" i="59"/>
  <c r="H72" i="58"/>
  <c r="CD211" i="12"/>
  <c r="P211" i="59"/>
  <c r="CC247" i="12"/>
  <c r="O247" i="59"/>
  <c r="P73" i="58"/>
  <c r="O75" i="59"/>
  <c r="O73" i="59"/>
  <c r="CD226" i="12"/>
  <c r="P226" i="59"/>
  <c r="P77" i="58"/>
  <c r="O71" i="59"/>
  <c r="CD239" i="12"/>
  <c r="P239" i="59"/>
  <c r="O91" i="59"/>
  <c r="P72" i="59"/>
  <c r="P90" i="58"/>
  <c r="P77" i="59"/>
  <c r="AK199" i="12"/>
  <c r="F199" i="58"/>
  <c r="AK198" i="12"/>
  <c r="F198" i="58"/>
  <c r="AK201" i="12"/>
  <c r="F201" i="58"/>
  <c r="P75" i="58"/>
  <c r="AU264" i="12"/>
  <c r="P264" i="58"/>
  <c r="P91" i="59"/>
  <c r="P71" i="58"/>
  <c r="P78" i="58"/>
  <c r="P74" i="58"/>
  <c r="P71" i="59"/>
  <c r="O77" i="59"/>
  <c r="P72" i="58"/>
  <c r="C233" i="57"/>
  <c r="AI234" i="12"/>
  <c r="D234" i="58"/>
  <c r="AM264" i="12"/>
  <c r="H264" i="58"/>
  <c r="H91" i="58"/>
  <c r="BU206" i="12"/>
  <c r="G206" i="59"/>
  <c r="G18" i="59"/>
  <c r="G91" i="59"/>
  <c r="BU264" i="12"/>
  <c r="G264" i="59"/>
  <c r="G31" i="57"/>
  <c r="W229" i="12"/>
  <c r="G37" i="57"/>
  <c r="W209" i="12"/>
  <c r="W207" i="12"/>
  <c r="G19" i="57"/>
  <c r="BU211" i="12"/>
  <c r="G211" i="59"/>
  <c r="G73" i="59"/>
  <c r="G9" i="59"/>
  <c r="BU228" i="12"/>
  <c r="G228" i="59"/>
  <c r="W259" i="12"/>
  <c r="G82" i="57"/>
  <c r="W200" i="12"/>
  <c r="G17" i="57"/>
  <c r="BU256" i="12"/>
  <c r="BU218" i="12"/>
  <c r="BU252" i="12"/>
  <c r="AM247" i="12"/>
  <c r="H247" i="58"/>
  <c r="H79" i="58"/>
  <c r="W197" i="12"/>
  <c r="G197" i="57"/>
  <c r="G71" i="57"/>
  <c r="G75" i="59"/>
  <c r="BU226" i="12"/>
  <c r="G226" i="59"/>
  <c r="W239" i="12"/>
  <c r="G239" i="57"/>
  <c r="G78" i="57"/>
  <c r="BU234" i="12"/>
  <c r="G234" i="59"/>
  <c r="G49" i="59"/>
  <c r="G81" i="59"/>
  <c r="BU258" i="12"/>
  <c r="G258" i="59"/>
  <c r="G14" i="59"/>
  <c r="BU198" i="12"/>
  <c r="G198" i="59"/>
  <c r="W231" i="12"/>
  <c r="G42" i="57"/>
  <c r="W212" i="12"/>
  <c r="G4" i="57"/>
  <c r="G52" i="59"/>
  <c r="BU240" i="12"/>
  <c r="G240" i="59"/>
  <c r="BU231" i="12"/>
  <c r="G231" i="59"/>
  <c r="G42" i="59"/>
  <c r="F231" i="57"/>
  <c r="AL231" i="12"/>
  <c r="G231" i="58"/>
  <c r="F209" i="57"/>
  <c r="AL209" i="12"/>
  <c r="G209" i="58"/>
  <c r="AL202" i="12"/>
  <c r="G202" i="58"/>
  <c r="F202" i="57"/>
  <c r="AL212" i="12"/>
  <c r="G212" i="58"/>
  <c r="F212" i="57"/>
  <c r="F221" i="57"/>
  <c r="AL221" i="12"/>
  <c r="G221" i="58"/>
  <c r="F234" i="57"/>
  <c r="AL234" i="12"/>
  <c r="G234" i="58"/>
  <c r="F259" i="57"/>
  <c r="AL259" i="12"/>
  <c r="G259" i="58"/>
  <c r="F249" i="57"/>
  <c r="AL249" i="12"/>
  <c r="G249" i="58"/>
  <c r="AL230" i="12"/>
  <c r="G230" i="58"/>
  <c r="F230" i="57"/>
  <c r="AL235" i="12"/>
  <c r="G235" i="58"/>
  <c r="F235" i="57"/>
  <c r="AM219" i="12"/>
  <c r="H219" i="58"/>
  <c r="H74" i="58"/>
  <c r="G84" i="57"/>
  <c r="W266" i="12"/>
  <c r="G77" i="59"/>
  <c r="BU233" i="12"/>
  <c r="G233" i="59"/>
  <c r="H73" i="58"/>
  <c r="AM211" i="12"/>
  <c r="H211" i="58"/>
  <c r="W219" i="12"/>
  <c r="G219" i="57"/>
  <c r="G74" i="57"/>
  <c r="G53" i="59"/>
  <c r="BU241" i="12"/>
  <c r="G241" i="59"/>
  <c r="BU260" i="12"/>
  <c r="G260" i="59"/>
  <c r="G85" i="59"/>
  <c r="G90" i="59"/>
  <c r="BU257" i="12"/>
  <c r="G257" i="59"/>
  <c r="G7" i="57"/>
  <c r="W213" i="12"/>
  <c r="G77" i="57"/>
  <c r="W233" i="12"/>
  <c r="G233" i="57"/>
  <c r="W221" i="12"/>
  <c r="G29" i="57"/>
  <c r="W226" i="12"/>
  <c r="G226" i="57"/>
  <c r="G75" i="57"/>
  <c r="G51" i="57"/>
  <c r="W248" i="12"/>
  <c r="G34" i="59"/>
  <c r="BU222" i="12"/>
  <c r="G222" i="59"/>
  <c r="W205" i="12"/>
  <c r="G10" i="57"/>
  <c r="W249" i="12"/>
  <c r="G54" i="57"/>
  <c r="G47" i="59"/>
  <c r="BU216" i="12"/>
  <c r="G216" i="59"/>
  <c r="G49" i="57"/>
  <c r="W234" i="12"/>
  <c r="W223" i="12"/>
  <c r="G36" i="57"/>
  <c r="G18" i="57"/>
  <c r="W206" i="12"/>
  <c r="H77" i="58"/>
  <c r="AM233" i="12"/>
  <c r="H233" i="58"/>
  <c r="BU207" i="12"/>
  <c r="G207" i="59"/>
  <c r="G19" i="59"/>
  <c r="G55" i="57"/>
  <c r="W250" i="12"/>
  <c r="BU214" i="12"/>
  <c r="G214" i="59"/>
  <c r="G33" i="59"/>
  <c r="G39" i="59"/>
  <c r="BU202" i="12"/>
  <c r="G202" i="59"/>
  <c r="G83" i="59"/>
  <c r="BU265" i="12"/>
  <c r="G265" i="59"/>
  <c r="G21" i="59"/>
  <c r="BU208" i="12"/>
  <c r="G208" i="59"/>
  <c r="W199" i="12"/>
  <c r="G16" i="57"/>
  <c r="G33" i="57"/>
  <c r="W214" i="12"/>
  <c r="BU205" i="12"/>
  <c r="G205" i="59"/>
  <c r="G10" i="59"/>
  <c r="G15" i="59"/>
  <c r="BU220" i="12"/>
  <c r="G220" i="59"/>
  <c r="G38" i="59"/>
  <c r="BU215" i="12"/>
  <c r="G215" i="59"/>
  <c r="G24" i="57"/>
  <c r="W227" i="12"/>
  <c r="G14" i="57"/>
  <c r="W198" i="12"/>
  <c r="F205" i="57"/>
  <c r="AL205" i="12"/>
  <c r="G205" i="58"/>
  <c r="F206" i="57"/>
  <c r="AL206" i="12"/>
  <c r="G206" i="58"/>
  <c r="F198" i="57"/>
  <c r="AL198" i="12"/>
  <c r="G198" i="58"/>
  <c r="F224" i="57"/>
  <c r="AL224" i="12"/>
  <c r="G224" i="58"/>
  <c r="F220" i="57"/>
  <c r="AL220" i="12"/>
  <c r="G220" i="58"/>
  <c r="AM226" i="12"/>
  <c r="H226" i="58"/>
  <c r="H75" i="58"/>
  <c r="F214" i="57"/>
  <c r="AL214" i="12"/>
  <c r="G214" i="58"/>
  <c r="F222" i="57"/>
  <c r="AL222" i="12"/>
  <c r="G222" i="58"/>
  <c r="AL240" i="12"/>
  <c r="G240" i="58"/>
  <c r="F240" i="57"/>
  <c r="F201" i="57"/>
  <c r="AL201" i="12"/>
  <c r="G201" i="58"/>
  <c r="F258" i="57"/>
  <c r="AL258" i="12"/>
  <c r="G258" i="58"/>
  <c r="BU239" i="12"/>
  <c r="G239" i="59"/>
  <c r="G78" i="59"/>
  <c r="W257" i="12"/>
  <c r="G257" i="57"/>
  <c r="G90" i="57"/>
  <c r="G16" i="59"/>
  <c r="BU199" i="12"/>
  <c r="G199" i="59"/>
  <c r="G36" i="59"/>
  <c r="BU223" i="12"/>
  <c r="G223" i="59"/>
  <c r="W222" i="12"/>
  <c r="G34" i="57"/>
  <c r="G35" i="57"/>
  <c r="W224" i="12"/>
  <c r="W215" i="12"/>
  <c r="G38" i="57"/>
  <c r="G17" i="59"/>
  <c r="BU200" i="12"/>
  <c r="G200" i="59"/>
  <c r="G20" i="57"/>
  <c r="W201" i="12"/>
  <c r="H78" i="58"/>
  <c r="AM239" i="12"/>
  <c r="H239" i="58"/>
  <c r="G83" i="57"/>
  <c r="W265" i="12"/>
  <c r="W260" i="12"/>
  <c r="G85" i="57"/>
  <c r="G55" i="59"/>
  <c r="BU250" i="12"/>
  <c r="G250" i="59"/>
  <c r="G81" i="57"/>
  <c r="W258" i="12"/>
  <c r="BU235" i="12"/>
  <c r="G235" i="59"/>
  <c r="G50" i="59"/>
  <c r="G73" i="57"/>
  <c r="W211" i="12"/>
  <c r="G211" i="57"/>
  <c r="W228" i="12"/>
  <c r="G9" i="57"/>
  <c r="BU266" i="12"/>
  <c r="G266" i="59"/>
  <c r="G84" i="59"/>
  <c r="W240" i="12"/>
  <c r="G52" i="57"/>
  <c r="BU212" i="12"/>
  <c r="G212" i="59"/>
  <c r="G4" i="59"/>
  <c r="G15" i="57"/>
  <c r="W220" i="12"/>
  <c r="G25" i="59"/>
  <c r="BU230" i="12"/>
  <c r="G230" i="59"/>
  <c r="G29" i="59"/>
  <c r="BU221" i="12"/>
  <c r="G221" i="59"/>
  <c r="G47" i="57"/>
  <c r="W216" i="12"/>
  <c r="AM256" i="12"/>
  <c r="H256" i="58"/>
  <c r="AM196" i="12"/>
  <c r="H196" i="58"/>
  <c r="H2" i="58"/>
  <c r="AM218" i="12"/>
  <c r="H218" i="58"/>
  <c r="AM252" i="12"/>
  <c r="H252" i="58"/>
  <c r="F228" i="57"/>
  <c r="AL228" i="12"/>
  <c r="G228" i="58"/>
  <c r="AL265" i="12"/>
  <c r="G265" i="58"/>
  <c r="F265" i="57"/>
  <c r="AL250" i="12"/>
  <c r="G250" i="58"/>
  <c r="F250" i="57"/>
  <c r="F207" i="57"/>
  <c r="AL207" i="12"/>
  <c r="G207" i="58"/>
  <c r="AL266" i="12"/>
  <c r="G266" i="58"/>
  <c r="F266" i="57"/>
  <c r="AL223" i="12"/>
  <c r="G223" i="58"/>
  <c r="F223" i="57"/>
  <c r="AL216" i="12"/>
  <c r="G216" i="58"/>
  <c r="F216" i="57"/>
  <c r="F208" i="57"/>
  <c r="AL208" i="12"/>
  <c r="G208" i="58"/>
  <c r="F200" i="57"/>
  <c r="AL200" i="12"/>
  <c r="G200" i="58"/>
  <c r="F215" i="57"/>
  <c r="AL215" i="12"/>
  <c r="G215" i="58"/>
  <c r="G79" i="59"/>
  <c r="BU247" i="12"/>
  <c r="G247" i="59"/>
  <c r="BU197" i="12"/>
  <c r="G197" i="59"/>
  <c r="G71" i="59"/>
  <c r="G79" i="57"/>
  <c r="W247" i="12"/>
  <c r="G247" i="57"/>
  <c r="G72" i="57"/>
  <c r="W204" i="12"/>
  <c r="G204" i="57"/>
  <c r="G72" i="59"/>
  <c r="BU204" i="12"/>
  <c r="G204" i="59"/>
  <c r="BU219" i="12"/>
  <c r="G219" i="59"/>
  <c r="G74" i="59"/>
  <c r="G21" i="57"/>
  <c r="W208" i="12"/>
  <c r="W241" i="12"/>
  <c r="G53" i="57"/>
  <c r="BU248" i="12"/>
  <c r="G248" i="59"/>
  <c r="G51" i="59"/>
  <c r="G91" i="57"/>
  <c r="W264" i="12"/>
  <c r="G264" i="57"/>
  <c r="G35" i="59"/>
  <c r="BU224" i="12"/>
  <c r="G224" i="59"/>
  <c r="G39" i="57"/>
  <c r="W202" i="12"/>
  <c r="BU259" i="12"/>
  <c r="G259" i="59"/>
  <c r="G82" i="59"/>
  <c r="W230" i="12"/>
  <c r="G25" i="57"/>
  <c r="W235" i="12"/>
  <c r="G50" i="57"/>
  <c r="G37" i="59"/>
  <c r="BU209" i="12"/>
  <c r="G209" i="59"/>
  <c r="BU201" i="12"/>
  <c r="G201" i="59"/>
  <c r="G20" i="59"/>
  <c r="G24" i="59"/>
  <c r="BU227" i="12"/>
  <c r="G227" i="59"/>
  <c r="G54" i="59"/>
  <c r="BU249" i="12"/>
  <c r="G249" i="59"/>
  <c r="G7" i="59"/>
  <c r="BU213" i="12"/>
  <c r="G213" i="59"/>
  <c r="G31" i="59"/>
  <c r="BU229" i="12"/>
  <c r="G229" i="59"/>
  <c r="AM65" i="12"/>
  <c r="H65" i="58"/>
  <c r="AM70" i="12"/>
  <c r="H70" i="58"/>
  <c r="W256" i="12"/>
  <c r="G256" i="57"/>
  <c r="W70" i="12"/>
  <c r="G70" i="57"/>
  <c r="W93" i="12"/>
  <c r="G93" i="57"/>
  <c r="W196" i="12"/>
  <c r="G196" i="57"/>
  <c r="W252" i="12"/>
  <c r="G252" i="57"/>
  <c r="W65" i="12"/>
  <c r="G65" i="57"/>
  <c r="G2" i="59"/>
  <c r="G2" i="57"/>
  <c r="W218" i="12"/>
  <c r="G218" i="57"/>
  <c r="X23" i="12"/>
  <c r="H23" i="57"/>
  <c r="BV46" i="12"/>
  <c r="H46" i="59"/>
  <c r="AN46" i="12"/>
  <c r="I46" i="58"/>
  <c r="BV30" i="12"/>
  <c r="H30" i="59"/>
  <c r="X42" i="12"/>
  <c r="BV56" i="12"/>
  <c r="H56" i="59"/>
  <c r="BV28" i="12"/>
  <c r="H28" i="59"/>
  <c r="BV61" i="12"/>
  <c r="H61" i="59"/>
  <c r="X92" i="12"/>
  <c r="H92" i="57"/>
  <c r="BV83" i="12"/>
  <c r="BV45" i="12"/>
  <c r="H45" i="59"/>
  <c r="BV13" i="12"/>
  <c r="H13" i="59"/>
  <c r="AN7" i="12"/>
  <c r="I7" i="58"/>
  <c r="BV36" i="12"/>
  <c r="BV19" i="12"/>
  <c r="BV85" i="12"/>
  <c r="AN34" i="12"/>
  <c r="I34" i="58"/>
  <c r="BV41" i="12"/>
  <c r="H41" i="59"/>
  <c r="AN8" i="12"/>
  <c r="I8" i="58"/>
  <c r="X37" i="12"/>
  <c r="X87" i="12"/>
  <c r="H87" i="57"/>
  <c r="BV50" i="12"/>
  <c r="BV15" i="12"/>
  <c r="BV52" i="12"/>
  <c r="BV10" i="12"/>
  <c r="BV86" i="12"/>
  <c r="H86" i="59"/>
  <c r="AN11" i="12"/>
  <c r="I11" i="58"/>
  <c r="AN57" i="12"/>
  <c r="I57" i="58"/>
  <c r="X50" i="12"/>
  <c r="BV33" i="12"/>
  <c r="BV9" i="12"/>
  <c r="BV32" i="12"/>
  <c r="H32" i="59"/>
  <c r="BV84" i="12"/>
  <c r="X86" i="12"/>
  <c r="H86" i="57"/>
  <c r="BV47" i="12"/>
  <c r="BV24" i="12"/>
  <c r="BV21" i="12"/>
  <c r="X52" i="12"/>
  <c r="BV88" i="12"/>
  <c r="H88" i="59"/>
  <c r="BV87" i="12"/>
  <c r="H87" i="59"/>
  <c r="BV49" i="12"/>
  <c r="AN19" i="12"/>
  <c r="I19" i="58"/>
  <c r="AN58" i="12"/>
  <c r="I58" i="58"/>
  <c r="X89" i="12"/>
  <c r="H89" i="57"/>
  <c r="AN26" i="12"/>
  <c r="I26" i="58"/>
  <c r="BV58" i="12"/>
  <c r="H58" i="59"/>
  <c r="AN61" i="12"/>
  <c r="I61" i="58"/>
  <c r="X49" i="12"/>
  <c r="AN3" i="12"/>
  <c r="I3" i="58"/>
  <c r="BV7" i="12"/>
  <c r="BV54" i="12"/>
  <c r="BV35" i="12"/>
  <c r="BV37" i="12"/>
  <c r="BV38" i="12"/>
  <c r="BV8" i="12"/>
  <c r="H8" i="59"/>
  <c r="X58" i="12"/>
  <c r="H58" i="57"/>
  <c r="BV53" i="12"/>
  <c r="AN4" i="12"/>
  <c r="I4" i="58"/>
  <c r="AN64" i="12"/>
  <c r="I64" i="58"/>
  <c r="BV11" i="12"/>
  <c r="H11" i="59"/>
  <c r="AN84" i="12"/>
  <c r="I84" i="58"/>
  <c r="AN13" i="12"/>
  <c r="I13" i="58"/>
  <c r="AN47" i="12"/>
  <c r="I47" i="58"/>
  <c r="BV90" i="12"/>
  <c r="BV16" i="12"/>
  <c r="BV57" i="12"/>
  <c r="X55" i="12"/>
  <c r="AN79" i="12"/>
  <c r="BV3" i="12"/>
  <c r="H3" i="59"/>
  <c r="X11" i="12"/>
  <c r="H11" i="57"/>
  <c r="X6" i="12"/>
  <c r="H6" i="57"/>
  <c r="X56" i="12"/>
  <c r="H56" i="57"/>
  <c r="AN42" i="12"/>
  <c r="I42" i="58"/>
  <c r="AN91" i="12"/>
  <c r="AN25" i="12"/>
  <c r="I25" i="58"/>
  <c r="AN52" i="12"/>
  <c r="I52" i="58"/>
  <c r="AN27" i="12"/>
  <c r="I27" i="58"/>
  <c r="X90" i="12"/>
  <c r="AN30" i="12"/>
  <c r="I30" i="58"/>
  <c r="BV12" i="12"/>
  <c r="H12" i="59"/>
  <c r="X24" i="12"/>
  <c r="AN51" i="12"/>
  <c r="I51" i="58"/>
  <c r="X8" i="12"/>
  <c r="H8" i="57"/>
  <c r="AN50" i="12"/>
  <c r="I50" i="58"/>
  <c r="AN49" i="12"/>
  <c r="I49" i="58"/>
  <c r="AN20" i="12"/>
  <c r="I20" i="58"/>
  <c r="AN9" i="12"/>
  <c r="I9" i="58"/>
  <c r="BV72" i="12"/>
  <c r="X79" i="12"/>
  <c r="BV31" i="12"/>
  <c r="BV39" i="12"/>
  <c r="X41" i="12"/>
  <c r="H41" i="57"/>
  <c r="BV18" i="12"/>
  <c r="X28" i="12"/>
  <c r="H28" i="57"/>
  <c r="X21" i="12"/>
  <c r="X10" i="12"/>
  <c r="AN10" i="12"/>
  <c r="I10" i="58"/>
  <c r="BV55" i="12"/>
  <c r="X33" i="12"/>
  <c r="X13" i="12"/>
  <c r="H13" i="57"/>
  <c r="X26" i="12"/>
  <c r="H26" i="57"/>
  <c r="X18" i="12"/>
  <c r="BV29" i="12"/>
  <c r="AN88" i="12"/>
  <c r="I88" i="58"/>
  <c r="X85" i="12"/>
  <c r="AN90" i="12"/>
  <c r="BV27" i="12"/>
  <c r="H27" i="59"/>
  <c r="X16" i="12"/>
  <c r="X59" i="12"/>
  <c r="H59" i="57"/>
  <c r="X82" i="12"/>
  <c r="X5" i="12"/>
  <c r="H5" i="57"/>
  <c r="AN15" i="12"/>
  <c r="I15" i="58"/>
  <c r="X83" i="12"/>
  <c r="X27" i="12"/>
  <c r="H27" i="57"/>
  <c r="X53" i="12"/>
  <c r="AN89" i="12"/>
  <c r="I89" i="58"/>
  <c r="X81" i="12"/>
  <c r="AN56" i="12"/>
  <c r="I56" i="58"/>
  <c r="X91" i="12"/>
  <c r="BV22" i="12"/>
  <c r="H22" i="59"/>
  <c r="AN28" i="12"/>
  <c r="I28" i="58"/>
  <c r="AN54" i="12"/>
  <c r="I54" i="58"/>
  <c r="BV92" i="12"/>
  <c r="H92" i="59"/>
  <c r="I1" i="12"/>
  <c r="I65" i="12"/>
  <c r="X39" i="12"/>
  <c r="X14" i="12"/>
  <c r="AN2" i="12"/>
  <c r="AN31" i="12"/>
  <c r="I31" i="58"/>
  <c r="X36" i="12"/>
  <c r="X17" i="12"/>
  <c r="X29" i="12"/>
  <c r="BV17" i="12"/>
  <c r="X35" i="12"/>
  <c r="X15" i="12"/>
  <c r="X34" i="12"/>
  <c r="AN92" i="12"/>
  <c r="I92" i="58"/>
  <c r="BV89" i="12"/>
  <c r="H89" i="59"/>
  <c r="AN39" i="12"/>
  <c r="I39" i="58"/>
  <c r="X22" i="12"/>
  <c r="H22" i="57"/>
  <c r="X9" i="12"/>
  <c r="AN35" i="12"/>
  <c r="I35" i="58"/>
  <c r="AN21" i="12"/>
  <c r="I21" i="58"/>
  <c r="X71" i="12"/>
  <c r="X84" i="12"/>
  <c r="BV42" i="12"/>
  <c r="AN32" i="12"/>
  <c r="I32" i="58"/>
  <c r="BV59" i="12"/>
  <c r="H59" i="59"/>
  <c r="X31" i="12"/>
  <c r="X32" i="12"/>
  <c r="H32" i="57"/>
  <c r="AN44" i="12"/>
  <c r="I44" i="58"/>
  <c r="AN55" i="12"/>
  <c r="I55" i="58"/>
  <c r="AN81" i="12"/>
  <c r="I81" i="58"/>
  <c r="X40" i="12"/>
  <c r="H40" i="57"/>
  <c r="AN12" i="12"/>
  <c r="I12" i="58"/>
  <c r="AN23" i="12"/>
  <c r="I23" i="58"/>
  <c r="X2" i="12"/>
  <c r="BV64" i="12"/>
  <c r="H64" i="59"/>
  <c r="X43" i="12"/>
  <c r="H43" i="57"/>
  <c r="BV2" i="12"/>
  <c r="AN36" i="12"/>
  <c r="I36" i="58"/>
  <c r="BV20" i="12"/>
  <c r="X20" i="12"/>
  <c r="X12" i="12"/>
  <c r="H12" i="57"/>
  <c r="BV51" i="12"/>
  <c r="X3" i="12"/>
  <c r="H3" i="57"/>
  <c r="BV82" i="12"/>
  <c r="AN87" i="12"/>
  <c r="I87" i="58"/>
  <c r="BV71" i="12"/>
  <c r="BV81" i="12"/>
  <c r="AN38" i="12"/>
  <c r="I38" i="58"/>
  <c r="X25" i="12"/>
  <c r="X46" i="12"/>
  <c r="H46" i="57"/>
  <c r="X19" i="12"/>
  <c r="AN83" i="12"/>
  <c r="I83" i="58"/>
  <c r="AN6" i="12"/>
  <c r="I6" i="58"/>
  <c r="AN14" i="12"/>
  <c r="I14" i="58"/>
  <c r="X45" i="12"/>
  <c r="H45" i="57"/>
  <c r="AN33" i="12"/>
  <c r="I33" i="58"/>
  <c r="AN41" i="12"/>
  <c r="I41" i="58"/>
  <c r="AN5" i="12"/>
  <c r="I5" i="58"/>
  <c r="X78" i="12"/>
  <c r="AN22" i="12"/>
  <c r="I22" i="58"/>
  <c r="BV23" i="12"/>
  <c r="H23" i="59"/>
  <c r="AN40" i="12"/>
  <c r="I40" i="58"/>
  <c r="BV40" i="12"/>
  <c r="H40" i="59"/>
  <c r="X7" i="12"/>
  <c r="X54" i="12"/>
  <c r="X61" i="12"/>
  <c r="H61" i="57"/>
  <c r="X64" i="12"/>
  <c r="H64" i="57"/>
  <c r="BV14" i="12"/>
  <c r="AN45" i="12"/>
  <c r="I45" i="58"/>
  <c r="AN18" i="12"/>
  <c r="I18" i="58"/>
  <c r="X30" i="12"/>
  <c r="H30" i="57"/>
  <c r="AN17" i="12"/>
  <c r="I17" i="58"/>
  <c r="X44" i="12"/>
  <c r="H44" i="57"/>
  <c r="AN29" i="12"/>
  <c r="I29" i="58"/>
  <c r="AN43" i="12"/>
  <c r="I43" i="58"/>
  <c r="BV5" i="12"/>
  <c r="H5" i="59"/>
  <c r="AN85" i="12"/>
  <c r="I85" i="58"/>
  <c r="X4" i="12"/>
  <c r="BV60" i="12"/>
  <c r="H60" i="59"/>
  <c r="X47" i="12"/>
  <c r="BV34" i="12"/>
  <c r="AN86" i="12"/>
  <c r="I86" i="58"/>
  <c r="X51" i="12"/>
  <c r="X57" i="12"/>
  <c r="BV4" i="12"/>
  <c r="BV73" i="12"/>
  <c r="BV79" i="12"/>
  <c r="AN37" i="12"/>
  <c r="I37" i="58"/>
  <c r="X60" i="12"/>
  <c r="H60" i="57"/>
  <c r="X106" i="12"/>
  <c r="H106" i="57"/>
  <c r="X38" i="12"/>
  <c r="BV75" i="12"/>
  <c r="BV48" i="12"/>
  <c r="H48" i="59"/>
  <c r="X77" i="12"/>
  <c r="BV43" i="12"/>
  <c r="H43" i="59"/>
  <c r="BV25" i="12"/>
  <c r="X88" i="12"/>
  <c r="H88" i="57"/>
  <c r="BV26" i="12"/>
  <c r="H26" i="59"/>
  <c r="BV44" i="12"/>
  <c r="H44" i="59"/>
  <c r="BV6" i="12"/>
  <c r="H6" i="59"/>
  <c r="AN74" i="12"/>
  <c r="AN73" i="12"/>
  <c r="AN24" i="12"/>
  <c r="I24" i="58"/>
  <c r="X75" i="12"/>
  <c r="X48" i="12"/>
  <c r="H48" i="57"/>
  <c r="X72" i="12"/>
  <c r="AN48" i="12"/>
  <c r="I48" i="58"/>
  <c r="AN82" i="12"/>
  <c r="I82" i="58"/>
  <c r="X62" i="12"/>
  <c r="H62" i="57"/>
  <c r="AN16" i="12"/>
  <c r="I16" i="58"/>
  <c r="AN72" i="12"/>
  <c r="AN53" i="12"/>
  <c r="I53" i="58"/>
  <c r="X74" i="12"/>
  <c r="BV91" i="12"/>
  <c r="X73" i="12"/>
  <c r="AN75" i="12"/>
  <c r="AN59" i="12"/>
  <c r="I59" i="58"/>
  <c r="BV74" i="12"/>
  <c r="BV77" i="12"/>
  <c r="BV78" i="12"/>
  <c r="AN71" i="12"/>
  <c r="AN78" i="12"/>
  <c r="AN77" i="12"/>
  <c r="AL199" i="12"/>
  <c r="G199" i="58"/>
  <c r="F199" i="57"/>
  <c r="F260" i="57"/>
  <c r="AL260" i="12"/>
  <c r="G260" i="58"/>
  <c r="F227" i="57"/>
  <c r="AL227" i="12"/>
  <c r="G227" i="58"/>
  <c r="F241" i="57"/>
  <c r="AL241" i="12"/>
  <c r="G241" i="58"/>
  <c r="AL229" i="12"/>
  <c r="G229" i="58"/>
  <c r="F229" i="57"/>
  <c r="F248" i="57"/>
  <c r="AL248" i="12"/>
  <c r="G248" i="58"/>
  <c r="AL213" i="12"/>
  <c r="G213" i="58"/>
  <c r="F213" i="57"/>
  <c r="P79" i="58"/>
  <c r="AU247" i="12"/>
  <c r="P247" i="58"/>
  <c r="D79" i="58"/>
  <c r="AI247" i="12"/>
  <c r="D247" i="58"/>
  <c r="AI248" i="12"/>
  <c r="D248" i="58"/>
  <c r="C247" i="57"/>
  <c r="K180" i="47"/>
  <c r="E2" i="48"/>
  <c r="K6" i="48"/>
  <c r="G63" i="12"/>
  <c r="W63" i="12"/>
  <c r="G63" i="57"/>
  <c r="K93" i="47"/>
  <c r="G251" i="57"/>
  <c r="AM251" i="12"/>
  <c r="H251" i="58"/>
  <c r="H57" i="57"/>
  <c r="X251" i="12"/>
  <c r="H57" i="59"/>
  <c r="BV251" i="12"/>
  <c r="H251" i="59"/>
  <c r="AN197" i="12"/>
  <c r="I197" i="58"/>
  <c r="I71" i="58"/>
  <c r="X219" i="12"/>
  <c r="H219" i="57"/>
  <c r="H74" i="57"/>
  <c r="I74" i="58"/>
  <c r="AN219" i="12"/>
  <c r="I219" i="58"/>
  <c r="H4" i="59"/>
  <c r="BV212" i="12"/>
  <c r="H212" i="59"/>
  <c r="BV222" i="12"/>
  <c r="H222" i="59"/>
  <c r="H34" i="59"/>
  <c r="H54" i="57"/>
  <c r="X249" i="12"/>
  <c r="H25" i="57"/>
  <c r="X230" i="12"/>
  <c r="BV218" i="12"/>
  <c r="BV252" i="12"/>
  <c r="BV256" i="12"/>
  <c r="H71" i="57"/>
  <c r="X197" i="12"/>
  <c r="H197" i="57"/>
  <c r="X222" i="12"/>
  <c r="H34" i="57"/>
  <c r="H29" i="57"/>
  <c r="X221" i="12"/>
  <c r="AN256" i="12"/>
  <c r="I256" i="58"/>
  <c r="AN252" i="12"/>
  <c r="I252" i="58"/>
  <c r="AN196" i="12"/>
  <c r="I196" i="58"/>
  <c r="I2" i="58"/>
  <c r="AN218" i="12"/>
  <c r="I218" i="58"/>
  <c r="X264" i="12"/>
  <c r="H264" i="57"/>
  <c r="H91" i="57"/>
  <c r="X241" i="12"/>
  <c r="H53" i="57"/>
  <c r="BV221" i="12"/>
  <c r="H221" i="59"/>
  <c r="H29" i="59"/>
  <c r="H33" i="57"/>
  <c r="X214" i="12"/>
  <c r="H21" i="57"/>
  <c r="X208" i="12"/>
  <c r="H39" i="59"/>
  <c r="BV202" i="12"/>
  <c r="H202" i="59"/>
  <c r="H55" i="57"/>
  <c r="X250" i="12"/>
  <c r="BV249" i="12"/>
  <c r="H249" i="59"/>
  <c r="H54" i="59"/>
  <c r="H47" i="59"/>
  <c r="BV216" i="12"/>
  <c r="H216" i="59"/>
  <c r="H9" i="59"/>
  <c r="BV228" i="12"/>
  <c r="H228" i="59"/>
  <c r="BV220" i="12"/>
  <c r="H220" i="59"/>
  <c r="H15" i="59"/>
  <c r="BV207" i="12"/>
  <c r="H207" i="59"/>
  <c r="H19" i="59"/>
  <c r="AM202" i="12"/>
  <c r="H202" i="58"/>
  <c r="G202" i="57"/>
  <c r="G240" i="57"/>
  <c r="AM240" i="12"/>
  <c r="H240" i="58"/>
  <c r="G228" i="57"/>
  <c r="AM228" i="12"/>
  <c r="H228" i="58"/>
  <c r="G215" i="57"/>
  <c r="AM215" i="12"/>
  <c r="H215" i="58"/>
  <c r="AM222" i="12"/>
  <c r="H222" i="58"/>
  <c r="G222" i="57"/>
  <c r="G199" i="57"/>
  <c r="AM199" i="12"/>
  <c r="H199" i="58"/>
  <c r="G249" i="57"/>
  <c r="AM249" i="12"/>
  <c r="H249" i="58"/>
  <c r="AM212" i="12"/>
  <c r="H212" i="58"/>
  <c r="G212" i="57"/>
  <c r="G229" i="57"/>
  <c r="AM229" i="12"/>
  <c r="H229" i="58"/>
  <c r="BV239" i="12"/>
  <c r="H239" i="59"/>
  <c r="H78" i="59"/>
  <c r="I75" i="58"/>
  <c r="AN226" i="12"/>
  <c r="I226" i="58"/>
  <c r="X226" i="12"/>
  <c r="H226" i="57"/>
  <c r="H75" i="57"/>
  <c r="H25" i="59"/>
  <c r="BV230" i="12"/>
  <c r="H230" i="59"/>
  <c r="BV226" i="12"/>
  <c r="H226" i="59"/>
  <c r="H75" i="59"/>
  <c r="H47" i="57"/>
  <c r="X216" i="12"/>
  <c r="H14" i="59"/>
  <c r="BV198" i="12"/>
  <c r="H198" i="59"/>
  <c r="H7" i="57"/>
  <c r="X213" i="12"/>
  <c r="BV259" i="12"/>
  <c r="H259" i="59"/>
  <c r="H82" i="59"/>
  <c r="H20" i="57"/>
  <c r="X201" i="12"/>
  <c r="X220" i="12"/>
  <c r="H15" i="57"/>
  <c r="X200" i="12"/>
  <c r="H17" i="57"/>
  <c r="X198" i="12"/>
  <c r="H14" i="57"/>
  <c r="H82" i="57"/>
  <c r="X259" i="12"/>
  <c r="I90" i="58"/>
  <c r="AN257" i="12"/>
  <c r="I257" i="58"/>
  <c r="X206" i="12"/>
  <c r="H18" i="57"/>
  <c r="BV250" i="12"/>
  <c r="H250" i="59"/>
  <c r="H55" i="59"/>
  <c r="BV229" i="12"/>
  <c r="H229" i="59"/>
  <c r="H31" i="59"/>
  <c r="X257" i="12"/>
  <c r="H257" i="57"/>
  <c r="H90" i="57"/>
  <c r="I91" i="58"/>
  <c r="AN264" i="12"/>
  <c r="I264" i="58"/>
  <c r="H38" i="59"/>
  <c r="BV215" i="12"/>
  <c r="H215" i="59"/>
  <c r="BV213" i="12"/>
  <c r="H213" i="59"/>
  <c r="H7" i="59"/>
  <c r="H52" i="57"/>
  <c r="X240" i="12"/>
  <c r="BV214" i="12"/>
  <c r="H214" i="59"/>
  <c r="H33" i="59"/>
  <c r="H50" i="59"/>
  <c r="BV235" i="12"/>
  <c r="H235" i="59"/>
  <c r="BV223" i="12"/>
  <c r="H223" i="59"/>
  <c r="H36" i="59"/>
  <c r="BV265" i="12"/>
  <c r="H265" i="59"/>
  <c r="H83" i="59"/>
  <c r="G230" i="57"/>
  <c r="AM230" i="12"/>
  <c r="H230" i="58"/>
  <c r="G241" i="57"/>
  <c r="AM241" i="12"/>
  <c r="H241" i="58"/>
  <c r="AM216" i="12"/>
  <c r="H216" i="58"/>
  <c r="G216" i="57"/>
  <c r="G258" i="57"/>
  <c r="AM258" i="12"/>
  <c r="H258" i="58"/>
  <c r="AM224" i="12"/>
  <c r="H224" i="58"/>
  <c r="G224" i="57"/>
  <c r="AM227" i="12"/>
  <c r="H227" i="58"/>
  <c r="G227" i="57"/>
  <c r="AM214" i="12"/>
  <c r="H214" i="58"/>
  <c r="G214" i="57"/>
  <c r="AM250" i="12"/>
  <c r="H250" i="58"/>
  <c r="G250" i="57"/>
  <c r="G248" i="57"/>
  <c r="AM248" i="12"/>
  <c r="H248" i="58"/>
  <c r="G213" i="57"/>
  <c r="AM213" i="12"/>
  <c r="H213" i="58"/>
  <c r="G200" i="57"/>
  <c r="AM200" i="12"/>
  <c r="H200" i="58"/>
  <c r="G207" i="57"/>
  <c r="AM207" i="12"/>
  <c r="H207" i="58"/>
  <c r="AN233" i="12"/>
  <c r="I233" i="58"/>
  <c r="I77" i="58"/>
  <c r="BV233" i="12"/>
  <c r="H233" i="59"/>
  <c r="H77" i="59"/>
  <c r="X211" i="12"/>
  <c r="H211" i="57"/>
  <c r="H73" i="57"/>
  <c r="I72" i="58"/>
  <c r="AN204" i="12"/>
  <c r="I204" i="58"/>
  <c r="H38" i="57"/>
  <c r="X215" i="12"/>
  <c r="BV247" i="12"/>
  <c r="H247" i="59"/>
  <c r="H79" i="59"/>
  <c r="X248" i="12"/>
  <c r="H51" i="57"/>
  <c r="H78" i="57"/>
  <c r="X239" i="12"/>
  <c r="H239" i="57"/>
  <c r="H19" i="57"/>
  <c r="X207" i="12"/>
  <c r="H81" i="59"/>
  <c r="BV258" i="12"/>
  <c r="H258" i="59"/>
  <c r="H20" i="59"/>
  <c r="BV201" i="12"/>
  <c r="H201" i="59"/>
  <c r="BV231" i="12"/>
  <c r="H231" i="59"/>
  <c r="H42" i="59"/>
  <c r="H35" i="57"/>
  <c r="X224" i="12"/>
  <c r="H36" i="57"/>
  <c r="X223" i="12"/>
  <c r="X202" i="12"/>
  <c r="H39" i="57"/>
  <c r="H81" i="57"/>
  <c r="X258" i="12"/>
  <c r="H83" i="57"/>
  <c r="X265" i="12"/>
  <c r="X260" i="12"/>
  <c r="H85" i="57"/>
  <c r="H18" i="59"/>
  <c r="BV206" i="12"/>
  <c r="H206" i="59"/>
  <c r="X247" i="12"/>
  <c r="H247" i="57"/>
  <c r="H79" i="57"/>
  <c r="H24" i="57"/>
  <c r="X227" i="12"/>
  <c r="H16" i="59"/>
  <c r="BV199" i="12"/>
  <c r="H199" i="59"/>
  <c r="BV241" i="12"/>
  <c r="H241" i="59"/>
  <c r="H53" i="59"/>
  <c r="BV209" i="12"/>
  <c r="H209" i="59"/>
  <c r="H37" i="59"/>
  <c r="H49" i="59"/>
  <c r="BV234" i="12"/>
  <c r="H234" i="59"/>
  <c r="H21" i="59"/>
  <c r="BV208" i="12"/>
  <c r="H208" i="59"/>
  <c r="H84" i="59"/>
  <c r="BV266" i="12"/>
  <c r="H266" i="59"/>
  <c r="X235" i="12"/>
  <c r="H50" i="57"/>
  <c r="BV205" i="12"/>
  <c r="H205" i="59"/>
  <c r="H10" i="59"/>
  <c r="H42" i="57"/>
  <c r="X231" i="12"/>
  <c r="AM208" i="12"/>
  <c r="H208" i="58"/>
  <c r="G208" i="57"/>
  <c r="AM260" i="12"/>
  <c r="H260" i="58"/>
  <c r="G260" i="57"/>
  <c r="G223" i="57"/>
  <c r="AM223" i="12"/>
  <c r="H223" i="58"/>
  <c r="AM205" i="12"/>
  <c r="H205" i="58"/>
  <c r="G205" i="57"/>
  <c r="AM221" i="12"/>
  <c r="H221" i="58"/>
  <c r="G221" i="57"/>
  <c r="AM231" i="12"/>
  <c r="H231" i="58"/>
  <c r="G231" i="57"/>
  <c r="AM209" i="12"/>
  <c r="H209" i="58"/>
  <c r="G209" i="57"/>
  <c r="AN239" i="12"/>
  <c r="I239" i="58"/>
  <c r="I78" i="58"/>
  <c r="BV219" i="12"/>
  <c r="H219" i="59"/>
  <c r="H74" i="59"/>
  <c r="BV264" i="12"/>
  <c r="H264" i="59"/>
  <c r="H91" i="59"/>
  <c r="X204" i="12"/>
  <c r="H204" i="57"/>
  <c r="H72" i="57"/>
  <c r="I73" i="58"/>
  <c r="AN211" i="12"/>
  <c r="I211" i="58"/>
  <c r="H77" i="57"/>
  <c r="X233" i="12"/>
  <c r="H233" i="57"/>
  <c r="BV211" i="12"/>
  <c r="H211" i="59"/>
  <c r="H73" i="59"/>
  <c r="H4" i="57"/>
  <c r="X212" i="12"/>
  <c r="H71" i="59"/>
  <c r="BV197" i="12"/>
  <c r="H197" i="59"/>
  <c r="BV248" i="12"/>
  <c r="H248" i="59"/>
  <c r="H51" i="59"/>
  <c r="AN70" i="12"/>
  <c r="I70" i="58"/>
  <c r="X252" i="12"/>
  <c r="H252" i="57"/>
  <c r="X70" i="12"/>
  <c r="H70" i="57"/>
  <c r="H2" i="57"/>
  <c r="X196" i="12"/>
  <c r="H196" i="57"/>
  <c r="X256" i="12"/>
  <c r="H256" i="57"/>
  <c r="X65" i="12"/>
  <c r="H65" i="57"/>
  <c r="X218" i="12"/>
  <c r="H218" i="57"/>
  <c r="X93" i="12"/>
  <c r="H93" i="57"/>
  <c r="AN65" i="12"/>
  <c r="I65" i="58"/>
  <c r="H2" i="59"/>
  <c r="X229" i="12"/>
  <c r="H31" i="57"/>
  <c r="H84" i="57"/>
  <c r="X266" i="12"/>
  <c r="H9" i="57"/>
  <c r="X228" i="12"/>
  <c r="BV200" i="12"/>
  <c r="H200" i="59"/>
  <c r="H17" i="59"/>
  <c r="AO41" i="12"/>
  <c r="J41" i="58"/>
  <c r="BW11" i="12"/>
  <c r="I11" i="59"/>
  <c r="BW12" i="12"/>
  <c r="I12" i="59"/>
  <c r="AO71" i="12"/>
  <c r="AO6" i="12"/>
  <c r="J6" i="58"/>
  <c r="Y83" i="12"/>
  <c r="AO28" i="12"/>
  <c r="J28" i="58"/>
  <c r="Y11" i="12"/>
  <c r="I11" i="57"/>
  <c r="Y50" i="12"/>
  <c r="AO8" i="12"/>
  <c r="J8" i="58"/>
  <c r="Y21" i="12"/>
  <c r="AO44" i="12"/>
  <c r="J44" i="58"/>
  <c r="AO7" i="12"/>
  <c r="J7" i="58"/>
  <c r="BW52" i="12"/>
  <c r="AO21" i="12"/>
  <c r="J21" i="58"/>
  <c r="AO88" i="12"/>
  <c r="J88" i="58"/>
  <c r="Y46" i="12"/>
  <c r="I46" i="57"/>
  <c r="AO58" i="12"/>
  <c r="J58" i="58"/>
  <c r="Y60" i="12"/>
  <c r="I60" i="57"/>
  <c r="BW78" i="12"/>
  <c r="BW89" i="12"/>
  <c r="I89" i="59"/>
  <c r="AO89" i="12"/>
  <c r="J89" i="58"/>
  <c r="AO50" i="12"/>
  <c r="J50" i="58"/>
  <c r="AO84" i="12"/>
  <c r="J84" i="58"/>
  <c r="AO22" i="12"/>
  <c r="J22" i="58"/>
  <c r="AO9" i="12"/>
  <c r="J9" i="58"/>
  <c r="BW16" i="12"/>
  <c r="Y26" i="12"/>
  <c r="I26" i="57"/>
  <c r="Y25" i="12"/>
  <c r="AO55" i="12"/>
  <c r="J55" i="58"/>
  <c r="Y27" i="12"/>
  <c r="I27" i="57"/>
  <c r="Y71" i="12"/>
  <c r="BW75" i="12"/>
  <c r="AO61" i="12"/>
  <c r="J61" i="58"/>
  <c r="Y91" i="12"/>
  <c r="AO82" i="12"/>
  <c r="J82" i="58"/>
  <c r="AO27" i="12"/>
  <c r="J27" i="58"/>
  <c r="AO12" i="12"/>
  <c r="J12" i="58"/>
  <c r="Y31" i="12"/>
  <c r="AO4" i="12"/>
  <c r="J4" i="58"/>
  <c r="AO17" i="12"/>
  <c r="J17" i="58"/>
  <c r="Y28" i="12"/>
  <c r="I28" i="57"/>
  <c r="BW28" i="12"/>
  <c r="I28" i="59"/>
  <c r="Y8" i="12"/>
  <c r="I8" i="57"/>
  <c r="Y32" i="12"/>
  <c r="I32" i="57"/>
  <c r="Y4" i="12"/>
  <c r="BW9" i="12"/>
  <c r="BW18" i="12"/>
  <c r="AO92" i="12"/>
  <c r="J92" i="58"/>
  <c r="BW8" i="12"/>
  <c r="I8" i="59"/>
  <c r="Y24" i="12"/>
  <c r="BW7" i="12"/>
  <c r="AO33" i="12"/>
  <c r="J33" i="58"/>
  <c r="BW26" i="12"/>
  <c r="I26" i="59"/>
  <c r="BW36" i="12"/>
  <c r="Y44" i="12"/>
  <c r="I44" i="57"/>
  <c r="AO45" i="12"/>
  <c r="J45" i="58"/>
  <c r="Y81" i="12"/>
  <c r="AO11" i="12"/>
  <c r="J11" i="58"/>
  <c r="AO19" i="12"/>
  <c r="J19" i="58"/>
  <c r="AO16" i="12"/>
  <c r="J16" i="58"/>
  <c r="AO85" i="12"/>
  <c r="J85" i="58"/>
  <c r="Y34" i="12"/>
  <c r="AO5" i="12"/>
  <c r="J5" i="58"/>
  <c r="Y19" i="12"/>
  <c r="AO29" i="12"/>
  <c r="J29" i="58"/>
  <c r="Y51" i="12"/>
  <c r="AO15" i="12"/>
  <c r="J15" i="58"/>
  <c r="Y56" i="12"/>
  <c r="I56" i="57"/>
  <c r="BW17" i="12"/>
  <c r="AO57" i="12"/>
  <c r="J57" i="58"/>
  <c r="Y49" i="12"/>
  <c r="Y54" i="12"/>
  <c r="BW59" i="12"/>
  <c r="I59" i="59"/>
  <c r="BW30" i="12"/>
  <c r="I30" i="59"/>
  <c r="Y55" i="12"/>
  <c r="AO87" i="12"/>
  <c r="J87" i="58"/>
  <c r="BW4" i="12"/>
  <c r="BW5" i="12"/>
  <c r="I5" i="59"/>
  <c r="BW29" i="12"/>
  <c r="AO3" i="12"/>
  <c r="J3" i="58"/>
  <c r="Y38" i="12"/>
  <c r="BW90" i="12"/>
  <c r="BW79" i="12"/>
  <c r="AO86" i="12"/>
  <c r="J86" i="58"/>
  <c r="Y15" i="12"/>
  <c r="Y18" i="12"/>
  <c r="AO38" i="12"/>
  <c r="J38" i="58"/>
  <c r="BW85" i="12"/>
  <c r="BW54" i="12"/>
  <c r="Y20" i="12"/>
  <c r="AO47" i="12"/>
  <c r="J47" i="58"/>
  <c r="Y52" i="12"/>
  <c r="BW23" i="12"/>
  <c r="I23" i="59"/>
  <c r="AO72" i="12"/>
  <c r="AO79" i="12"/>
  <c r="AO77" i="12"/>
  <c r="Y9" i="12"/>
  <c r="AO59" i="12"/>
  <c r="J59" i="58"/>
  <c r="Y2" i="12"/>
  <c r="AO54" i="12"/>
  <c r="J54" i="58"/>
  <c r="BW3" i="12"/>
  <c r="I3" i="59"/>
  <c r="AO2" i="12"/>
  <c r="BW42" i="12"/>
  <c r="BW55" i="12"/>
  <c r="Y57" i="12"/>
  <c r="BW44" i="12"/>
  <c r="I44" i="59"/>
  <c r="BW31" i="12"/>
  <c r="BW27" i="12"/>
  <c r="I27" i="59"/>
  <c r="Y77" i="12"/>
  <c r="BW51" i="12"/>
  <c r="Y12" i="12"/>
  <c r="I12" i="57"/>
  <c r="BW57" i="12"/>
  <c r="Y13" i="12"/>
  <c r="I13" i="57"/>
  <c r="BW32" i="12"/>
  <c r="I32" i="59"/>
  <c r="AO64" i="12"/>
  <c r="J64" i="58"/>
  <c r="BW83" i="12"/>
  <c r="Y29" i="12"/>
  <c r="BW49" i="12"/>
  <c r="BW15" i="12"/>
  <c r="BW48" i="12"/>
  <c r="I48" i="59"/>
  <c r="AO56" i="12"/>
  <c r="J56" i="58"/>
  <c r="BW20" i="12"/>
  <c r="BW25" i="12"/>
  <c r="BW33" i="12"/>
  <c r="Y53" i="12"/>
  <c r="AO81" i="12"/>
  <c r="J81" i="58"/>
  <c r="AO75" i="12"/>
  <c r="Y30" i="12"/>
  <c r="I30" i="57"/>
  <c r="AO34" i="12"/>
  <c r="J34" i="58"/>
  <c r="Y73" i="12"/>
  <c r="AO48" i="12"/>
  <c r="J48" i="58"/>
  <c r="AO13" i="12"/>
  <c r="J13" i="58"/>
  <c r="AO73" i="12"/>
  <c r="AO24" i="12"/>
  <c r="J24" i="58"/>
  <c r="AO26" i="12"/>
  <c r="J26" i="58"/>
  <c r="Y62" i="12"/>
  <c r="I62" i="57"/>
  <c r="BW45" i="12"/>
  <c r="I45" i="59"/>
  <c r="AO18" i="12"/>
  <c r="J18" i="58"/>
  <c r="Y58" i="12"/>
  <c r="I58" i="57"/>
  <c r="BW35" i="12"/>
  <c r="BW64" i="12"/>
  <c r="I64" i="59"/>
  <c r="Y84" i="12"/>
  <c r="BW43" i="12"/>
  <c r="I43" i="59"/>
  <c r="BW40" i="12"/>
  <c r="I40" i="59"/>
  <c r="AO37" i="12"/>
  <c r="J37" i="58"/>
  <c r="Y41" i="12"/>
  <c r="I41" i="57"/>
  <c r="Y82" i="12"/>
  <c r="Y87" i="12"/>
  <c r="I87" i="57"/>
  <c r="BW34" i="12"/>
  <c r="AO31" i="12"/>
  <c r="J31" i="58"/>
  <c r="BW10" i="12"/>
  <c r="Y17" i="12"/>
  <c r="BW24" i="12"/>
  <c r="AO36" i="12"/>
  <c r="J36" i="58"/>
  <c r="Y5" i="12"/>
  <c r="I5" i="57"/>
  <c r="BW81" i="12"/>
  <c r="BW14" i="12"/>
  <c r="BW13" i="12"/>
  <c r="I13" i="59"/>
  <c r="Y35" i="12"/>
  <c r="BW92" i="12"/>
  <c r="I92" i="59"/>
  <c r="BW53" i="12"/>
  <c r="Y14" i="12"/>
  <c r="Y3" i="12"/>
  <c r="I3" i="57"/>
  <c r="Y45" i="12"/>
  <c r="I45" i="57"/>
  <c r="Y59" i="12"/>
  <c r="I59" i="57"/>
  <c r="AO90" i="12"/>
  <c r="Y78" i="12"/>
  <c r="AO91" i="12"/>
  <c r="AO83" i="12"/>
  <c r="J83" i="58"/>
  <c r="AO52" i="12"/>
  <c r="J52" i="58"/>
  <c r="AO49" i="12"/>
  <c r="J49" i="58"/>
  <c r="Y47" i="12"/>
  <c r="BW39" i="12"/>
  <c r="BW61" i="12"/>
  <c r="I61" i="59"/>
  <c r="BW77" i="12"/>
  <c r="Y61" i="12"/>
  <c r="I61" i="57"/>
  <c r="BW2" i="12"/>
  <c r="Y88" i="12"/>
  <c r="I88" i="57"/>
  <c r="Y86" i="12"/>
  <c r="I86" i="57"/>
  <c r="Y64" i="12"/>
  <c r="I64" i="57"/>
  <c r="Y7" i="12"/>
  <c r="Y92" i="12"/>
  <c r="I92" i="57"/>
  <c r="BW6" i="12"/>
  <c r="I6" i="59"/>
  <c r="BW38" i="12"/>
  <c r="AO30" i="12"/>
  <c r="J30" i="58"/>
  <c r="BW84" i="12"/>
  <c r="BW56" i="12"/>
  <c r="I56" i="59"/>
  <c r="BW72" i="12"/>
  <c r="BW21" i="12"/>
  <c r="BW47" i="12"/>
  <c r="BW86" i="12"/>
  <c r="I86" i="59"/>
  <c r="Y43" i="12"/>
  <c r="I43" i="57"/>
  <c r="Y6" i="12"/>
  <c r="I6" i="57"/>
  <c r="Y33" i="12"/>
  <c r="Y89" i="12"/>
  <c r="I89" i="57"/>
  <c r="BW73" i="12"/>
  <c r="BW41" i="12"/>
  <c r="I41" i="59"/>
  <c r="AO35" i="12"/>
  <c r="J35" i="58"/>
  <c r="BW88" i="12"/>
  <c r="I88" i="59"/>
  <c r="BW91" i="12"/>
  <c r="Y16" i="12"/>
  <c r="AO53" i="12"/>
  <c r="J53" i="58"/>
  <c r="Y74" i="12"/>
  <c r="AO32" i="12"/>
  <c r="J32" i="58"/>
  <c r="AO78" i="12"/>
  <c r="Y90" i="12"/>
  <c r="Y79" i="12"/>
  <c r="AO23" i="12"/>
  <c r="J23" i="58"/>
  <c r="Y72" i="12"/>
  <c r="AO40" i="12"/>
  <c r="J40" i="58"/>
  <c r="AO20" i="12"/>
  <c r="J20" i="58"/>
  <c r="Y10" i="12"/>
  <c r="AO25" i="12"/>
  <c r="J25" i="58"/>
  <c r="AO43" i="12"/>
  <c r="J43" i="58"/>
  <c r="AO39" i="12"/>
  <c r="J39" i="58"/>
  <c r="AO46" i="12"/>
  <c r="J46" i="58"/>
  <c r="J1" i="12"/>
  <c r="J65" i="12"/>
  <c r="Y22" i="12"/>
  <c r="I22" i="57"/>
  <c r="Y106" i="12"/>
  <c r="I106" i="57"/>
  <c r="Y37" i="12"/>
  <c r="BW46" i="12"/>
  <c r="I46" i="59"/>
  <c r="Y48" i="12"/>
  <c r="I48" i="57"/>
  <c r="BW37" i="12"/>
  <c r="BW60" i="12"/>
  <c r="I60" i="59"/>
  <c r="BW87" i="12"/>
  <c r="I87" i="59"/>
  <c r="BW19" i="12"/>
  <c r="Y36" i="12"/>
  <c r="Y39" i="12"/>
  <c r="BW50" i="12"/>
  <c r="BW82" i="12"/>
  <c r="BW71" i="12"/>
  <c r="Y75" i="12"/>
  <c r="BW58" i="12"/>
  <c r="I58" i="59"/>
  <c r="BW22" i="12"/>
  <c r="I22" i="59"/>
  <c r="Y42" i="12"/>
  <c r="AO14" i="12"/>
  <c r="J14" i="58"/>
  <c r="Y40" i="12"/>
  <c r="I40" i="57"/>
  <c r="Y23" i="12"/>
  <c r="I23" i="57"/>
  <c r="AO51" i="12"/>
  <c r="J51" i="58"/>
  <c r="BW74" i="12"/>
  <c r="AO10" i="12"/>
  <c r="J10" i="58"/>
  <c r="Y85" i="12"/>
  <c r="AO74" i="12"/>
  <c r="AO42" i="12"/>
  <c r="J42" i="58"/>
  <c r="X199" i="12"/>
  <c r="H16" i="57"/>
  <c r="X205" i="12"/>
  <c r="H10" i="57"/>
  <c r="H72" i="59"/>
  <c r="BV204" i="12"/>
  <c r="H204" i="59"/>
  <c r="AN247" i="12"/>
  <c r="I247" i="58"/>
  <c r="I79" i="58"/>
  <c r="H90" i="59"/>
  <c r="BV257" i="12"/>
  <c r="H257" i="59"/>
  <c r="BV224" i="12"/>
  <c r="H224" i="59"/>
  <c r="H35" i="59"/>
  <c r="X234" i="12"/>
  <c r="H49" i="57"/>
  <c r="H24" i="59"/>
  <c r="BV227" i="12"/>
  <c r="H227" i="59"/>
  <c r="BV240" i="12"/>
  <c r="H240" i="59"/>
  <c r="H52" i="59"/>
  <c r="X209" i="12"/>
  <c r="H37" i="57"/>
  <c r="H85" i="59"/>
  <c r="BV260" i="12"/>
  <c r="H260" i="59"/>
  <c r="G235" i="57"/>
  <c r="AM235" i="12"/>
  <c r="H235" i="58"/>
  <c r="G220" i="57"/>
  <c r="AM220" i="12"/>
  <c r="H220" i="58"/>
  <c r="G265" i="57"/>
  <c r="AM265" i="12"/>
  <c r="H265" i="58"/>
  <c r="AM201" i="12"/>
  <c r="H201" i="58"/>
  <c r="G201" i="57"/>
  <c r="G198" i="57"/>
  <c r="AM198" i="12"/>
  <c r="H198" i="58"/>
  <c r="G206" i="57"/>
  <c r="AM206" i="12"/>
  <c r="H206" i="58"/>
  <c r="G234" i="57"/>
  <c r="AM234" i="12"/>
  <c r="H234" i="58"/>
  <c r="AM266" i="12"/>
  <c r="H266" i="58"/>
  <c r="G266" i="57"/>
  <c r="G259" i="57"/>
  <c r="AM259" i="12"/>
  <c r="H259" i="58"/>
  <c r="E2" i="49"/>
  <c r="K6" i="49"/>
  <c r="K93" i="48"/>
  <c r="K180" i="48"/>
  <c r="I57" i="59"/>
  <c r="BW251" i="12"/>
  <c r="I251" i="59"/>
  <c r="AN251" i="12"/>
  <c r="I251" i="58"/>
  <c r="H251" i="57"/>
  <c r="I57" i="57"/>
  <c r="Y251" i="12"/>
  <c r="Y260" i="12"/>
  <c r="I85" i="57"/>
  <c r="I82" i="59"/>
  <c r="BW259" i="12"/>
  <c r="I259" i="59"/>
  <c r="BW207" i="12"/>
  <c r="I207" i="59"/>
  <c r="I19" i="59"/>
  <c r="I90" i="57"/>
  <c r="Y257" i="12"/>
  <c r="I257" i="57"/>
  <c r="I33" i="57"/>
  <c r="Y214" i="12"/>
  <c r="I47" i="59"/>
  <c r="BW216" i="12"/>
  <c r="I216" i="59"/>
  <c r="BW266" i="12"/>
  <c r="I266" i="59"/>
  <c r="I84" i="59"/>
  <c r="J90" i="58"/>
  <c r="AO257" i="12"/>
  <c r="J257" i="58"/>
  <c r="Y198" i="12"/>
  <c r="I14" i="57"/>
  <c r="Y266" i="12"/>
  <c r="I84" i="57"/>
  <c r="Y211" i="12"/>
  <c r="I211" i="57"/>
  <c r="I73" i="57"/>
  <c r="I20" i="59"/>
  <c r="BW201" i="12"/>
  <c r="I201" i="59"/>
  <c r="BW234" i="12"/>
  <c r="I234" i="59"/>
  <c r="I49" i="59"/>
  <c r="BW248" i="12"/>
  <c r="I248" i="59"/>
  <c r="I51" i="59"/>
  <c r="AO196" i="12"/>
  <c r="J196" i="58"/>
  <c r="AO218" i="12"/>
  <c r="J218" i="58"/>
  <c r="J2" i="58"/>
  <c r="AO256" i="12"/>
  <c r="J256" i="58"/>
  <c r="AO252" i="12"/>
  <c r="J252" i="58"/>
  <c r="AO204" i="12"/>
  <c r="J204" i="58"/>
  <c r="J72" i="58"/>
  <c r="I20" i="57"/>
  <c r="Y201" i="12"/>
  <c r="Y206" i="12"/>
  <c r="I18" i="57"/>
  <c r="BW257" i="12"/>
  <c r="I257" i="59"/>
  <c r="I90" i="59"/>
  <c r="I51" i="57"/>
  <c r="Y248" i="12"/>
  <c r="I34" i="57"/>
  <c r="Y222" i="12"/>
  <c r="BW223" i="12"/>
  <c r="I223" i="59"/>
  <c r="I36" i="59"/>
  <c r="Y227" i="12"/>
  <c r="I24" i="57"/>
  <c r="I9" i="59"/>
  <c r="BW228" i="12"/>
  <c r="I228" i="59"/>
  <c r="I31" i="57"/>
  <c r="Y229" i="12"/>
  <c r="Y264" i="12"/>
  <c r="I264" i="57"/>
  <c r="I91" i="57"/>
  <c r="BW199" i="12"/>
  <c r="I199" i="59"/>
  <c r="I16" i="59"/>
  <c r="I21" i="57"/>
  <c r="Y208" i="12"/>
  <c r="AN231" i="12"/>
  <c r="I231" i="58"/>
  <c r="H231" i="57"/>
  <c r="AN258" i="12"/>
  <c r="I258" i="58"/>
  <c r="H258" i="57"/>
  <c r="AN223" i="12"/>
  <c r="I223" i="58"/>
  <c r="H223" i="57"/>
  <c r="H240" i="57"/>
  <c r="AN240" i="12"/>
  <c r="I240" i="58"/>
  <c r="H214" i="57"/>
  <c r="AN214" i="12"/>
  <c r="I214" i="58"/>
  <c r="H222" i="57"/>
  <c r="AN222" i="12"/>
  <c r="I222" i="58"/>
  <c r="H249" i="57"/>
  <c r="AN249" i="12"/>
  <c r="I249" i="58"/>
  <c r="H234" i="57"/>
  <c r="AN234" i="12"/>
  <c r="I234" i="58"/>
  <c r="H199" i="57"/>
  <c r="AN199" i="12"/>
  <c r="I199" i="58"/>
  <c r="I50" i="59"/>
  <c r="BW235" i="12"/>
  <c r="I235" i="59"/>
  <c r="AP74" i="12"/>
  <c r="AP6" i="12"/>
  <c r="K6" i="58"/>
  <c r="Z89" i="12"/>
  <c r="J89" i="57"/>
  <c r="AP89" i="12"/>
  <c r="K89" i="58"/>
  <c r="AP21" i="12"/>
  <c r="K21" i="58"/>
  <c r="Z82" i="12"/>
  <c r="BX2" i="12"/>
  <c r="BX37" i="12"/>
  <c r="BX56" i="12"/>
  <c r="J56" i="59"/>
  <c r="AP50" i="12"/>
  <c r="K50" i="58"/>
  <c r="Z38" i="12"/>
  <c r="BX84" i="12"/>
  <c r="BX14" i="12"/>
  <c r="BX18" i="12"/>
  <c r="BX87" i="12"/>
  <c r="J87" i="59"/>
  <c r="AP46" i="12"/>
  <c r="K46" i="58"/>
  <c r="BX31" i="12"/>
  <c r="Z55" i="12"/>
  <c r="BX58" i="12"/>
  <c r="J58" i="59"/>
  <c r="BX36" i="12"/>
  <c r="Z8" i="12"/>
  <c r="J8" i="57"/>
  <c r="Z42" i="12"/>
  <c r="BX90" i="12"/>
  <c r="AP11" i="12"/>
  <c r="K11" i="58"/>
  <c r="AP86" i="12"/>
  <c r="K86" i="58"/>
  <c r="AP88" i="12"/>
  <c r="K88" i="58"/>
  <c r="BX89" i="12"/>
  <c r="J89" i="59"/>
  <c r="Z59" i="12"/>
  <c r="J59" i="57"/>
  <c r="Z85" i="12"/>
  <c r="Z19" i="12"/>
  <c r="Z44" i="12"/>
  <c r="J44" i="57"/>
  <c r="BX12" i="12"/>
  <c r="J12" i="59"/>
  <c r="BX50" i="12"/>
  <c r="Z88" i="12"/>
  <c r="J88" i="57"/>
  <c r="AP87" i="12"/>
  <c r="K87" i="58"/>
  <c r="BX78" i="12"/>
  <c r="Z7" i="12"/>
  <c r="Z39" i="12"/>
  <c r="AP7" i="12"/>
  <c r="K7" i="58"/>
  <c r="AP9" i="12"/>
  <c r="K9" i="58"/>
  <c r="AP30" i="12"/>
  <c r="K30" i="58"/>
  <c r="Z17" i="12"/>
  <c r="BX71" i="12"/>
  <c r="Z81" i="12"/>
  <c r="Z83" i="12"/>
  <c r="AP73" i="12"/>
  <c r="AP41" i="12"/>
  <c r="K41" i="58"/>
  <c r="AP39" i="12"/>
  <c r="K39" i="58"/>
  <c r="AP16" i="12"/>
  <c r="K16" i="58"/>
  <c r="Z31" i="12"/>
  <c r="Z22" i="12"/>
  <c r="J22" i="57"/>
  <c r="Z6" i="12"/>
  <c r="J6" i="57"/>
  <c r="BX48" i="12"/>
  <c r="J48" i="59"/>
  <c r="BX29" i="12"/>
  <c r="AP19" i="12"/>
  <c r="K19" i="58"/>
  <c r="AP49" i="12"/>
  <c r="K49" i="58"/>
  <c r="Z90" i="12"/>
  <c r="AP38" i="12"/>
  <c r="K38" i="58"/>
  <c r="Z15" i="12"/>
  <c r="Z32" i="12"/>
  <c r="J32" i="57"/>
  <c r="Z106" i="12"/>
  <c r="J106" i="57"/>
  <c r="AP90" i="12"/>
  <c r="Z48" i="12"/>
  <c r="J48" i="57"/>
  <c r="AP59" i="12"/>
  <c r="K59" i="58"/>
  <c r="AP75" i="12"/>
  <c r="Z75" i="12"/>
  <c r="Z72" i="12"/>
  <c r="AP2" i="12"/>
  <c r="Z61" i="12"/>
  <c r="J61" i="57"/>
  <c r="BX44" i="12"/>
  <c r="J44" i="59"/>
  <c r="BX5" i="12"/>
  <c r="J5" i="59"/>
  <c r="BX57" i="12"/>
  <c r="AP4" i="12"/>
  <c r="K4" i="58"/>
  <c r="BX17" i="12"/>
  <c r="Z37" i="12"/>
  <c r="BX86" i="12"/>
  <c r="J86" i="59"/>
  <c r="BX19" i="12"/>
  <c r="BX21" i="12"/>
  <c r="BX24" i="12"/>
  <c r="Z41" i="12"/>
  <c r="J41" i="57"/>
  <c r="Z12" i="12"/>
  <c r="J12" i="57"/>
  <c r="BX27" i="12"/>
  <c r="J27" i="59"/>
  <c r="BX85" i="12"/>
  <c r="AP3" i="12"/>
  <c r="K3" i="58"/>
  <c r="BX26" i="12"/>
  <c r="J26" i="59"/>
  <c r="BX46" i="12"/>
  <c r="J46" i="59"/>
  <c r="BX22" i="12"/>
  <c r="J22" i="59"/>
  <c r="AP58" i="12"/>
  <c r="K58" i="58"/>
  <c r="AP72" i="12"/>
  <c r="Z45" i="12"/>
  <c r="J45" i="57"/>
  <c r="BX35" i="12"/>
  <c r="AP56" i="12"/>
  <c r="K56" i="58"/>
  <c r="Z34" i="12"/>
  <c r="Z33" i="12"/>
  <c r="BX60" i="12"/>
  <c r="J60" i="59"/>
  <c r="Z43" i="12"/>
  <c r="J43" i="57"/>
  <c r="BX55" i="12"/>
  <c r="AP83" i="12"/>
  <c r="K83" i="58"/>
  <c r="AP14" i="12"/>
  <c r="K14" i="58"/>
  <c r="AP26" i="12"/>
  <c r="K26" i="58"/>
  <c r="Z5" i="12"/>
  <c r="J5" i="57"/>
  <c r="BX45" i="12"/>
  <c r="J45" i="59"/>
  <c r="AP92" i="12"/>
  <c r="K92" i="58"/>
  <c r="Z56" i="12"/>
  <c r="J56" i="57"/>
  <c r="AP55" i="12"/>
  <c r="K55" i="58"/>
  <c r="Z91" i="12"/>
  <c r="AP8" i="12"/>
  <c r="K8" i="58"/>
  <c r="Z20" i="12"/>
  <c r="AP22" i="12"/>
  <c r="K22" i="58"/>
  <c r="AP44" i="12"/>
  <c r="K44" i="58"/>
  <c r="Z28" i="12"/>
  <c r="J28" i="57"/>
  <c r="Z46" i="12"/>
  <c r="J46" i="57"/>
  <c r="Z40" i="12"/>
  <c r="J40" i="57"/>
  <c r="BX64" i="12"/>
  <c r="J64" i="59"/>
  <c r="Z87" i="12"/>
  <c r="J87" i="57"/>
  <c r="BX43" i="12"/>
  <c r="J43" i="59"/>
  <c r="AP85" i="12"/>
  <c r="K85" i="58"/>
  <c r="AP91" i="12"/>
  <c r="Z84" i="12"/>
  <c r="AP27" i="12"/>
  <c r="K27" i="58"/>
  <c r="Z14" i="12"/>
  <c r="BX11" i="12"/>
  <c r="J11" i="59"/>
  <c r="BX91" i="12"/>
  <c r="AP78" i="12"/>
  <c r="AP34" i="12"/>
  <c r="K34" i="58"/>
  <c r="BX39" i="12"/>
  <c r="BX49" i="12"/>
  <c r="AP61" i="12"/>
  <c r="K61" i="58"/>
  <c r="AP15" i="12"/>
  <c r="K15" i="58"/>
  <c r="BX41" i="12"/>
  <c r="J41" i="59"/>
  <c r="BX4" i="12"/>
  <c r="BX47" i="12"/>
  <c r="AP31" i="12"/>
  <c r="K31" i="58"/>
  <c r="BX61" i="12"/>
  <c r="J61" i="59"/>
  <c r="BX88" i="12"/>
  <c r="J88" i="59"/>
  <c r="BX28" i="12"/>
  <c r="J28" i="59"/>
  <c r="BX32" i="12"/>
  <c r="J32" i="59"/>
  <c r="BX7" i="12"/>
  <c r="Z9" i="12"/>
  <c r="Z49" i="12"/>
  <c r="AP47" i="12"/>
  <c r="K47" i="58"/>
  <c r="BX13" i="12"/>
  <c r="J13" i="59"/>
  <c r="AP57" i="12"/>
  <c r="K57" i="58"/>
  <c r="BX51" i="12"/>
  <c r="AP81" i="12"/>
  <c r="K81" i="58"/>
  <c r="Z74" i="12"/>
  <c r="BX54" i="12"/>
  <c r="BX52" i="12"/>
  <c r="Z53" i="12"/>
  <c r="Z27" i="12"/>
  <c r="J27" i="57"/>
  <c r="BX9" i="12"/>
  <c r="BX33" i="12"/>
  <c r="BX73" i="12"/>
  <c r="AP45" i="12"/>
  <c r="K45" i="58"/>
  <c r="AP5" i="12"/>
  <c r="K5" i="58"/>
  <c r="AP25" i="12"/>
  <c r="K25" i="58"/>
  <c r="Z23" i="12"/>
  <c r="J23" i="57"/>
  <c r="Z35" i="12"/>
  <c r="BX23" i="12"/>
  <c r="J23" i="59"/>
  <c r="Z58" i="12"/>
  <c r="J58" i="57"/>
  <c r="BX77" i="12"/>
  <c r="AP82" i="12"/>
  <c r="K82" i="58"/>
  <c r="AP17" i="12"/>
  <c r="K17" i="58"/>
  <c r="Z16" i="12"/>
  <c r="Z79" i="12"/>
  <c r="AP24" i="12"/>
  <c r="K24" i="58"/>
  <c r="Z73" i="12"/>
  <c r="Z50" i="12"/>
  <c r="Z52" i="12"/>
  <c r="AP37" i="12"/>
  <c r="K37" i="58"/>
  <c r="BX20" i="12"/>
  <c r="Z86" i="12"/>
  <c r="J86" i="57"/>
  <c r="AP64" i="12"/>
  <c r="K64" i="58"/>
  <c r="AP12" i="12"/>
  <c r="K12" i="58"/>
  <c r="AP29" i="12"/>
  <c r="K29" i="58"/>
  <c r="BX15" i="12"/>
  <c r="Z29" i="12"/>
  <c r="AP18" i="12"/>
  <c r="K18" i="58"/>
  <c r="BX10" i="12"/>
  <c r="BX72" i="12"/>
  <c r="AP54" i="12"/>
  <c r="K54" i="58"/>
  <c r="Z62" i="12"/>
  <c r="J62" i="57"/>
  <c r="AP42" i="12"/>
  <c r="K42" i="58"/>
  <c r="K1" i="12"/>
  <c r="K65" i="12"/>
  <c r="Z2" i="12"/>
  <c r="BX3" i="12"/>
  <c r="J3" i="59"/>
  <c r="Z21" i="12"/>
  <c r="BX40" i="12"/>
  <c r="J40" i="59"/>
  <c r="BX92" i="12"/>
  <c r="J92" i="59"/>
  <c r="BX34" i="12"/>
  <c r="BX38" i="12"/>
  <c r="Z3" i="12"/>
  <c r="J3" i="57"/>
  <c r="Z11" i="12"/>
  <c r="J11" i="57"/>
  <c r="BX16" i="12"/>
  <c r="BX82" i="12"/>
  <c r="BX81" i="12"/>
  <c r="BX6" i="12"/>
  <c r="J6" i="59"/>
  <c r="AP33" i="12"/>
  <c r="K33" i="58"/>
  <c r="Z25" i="12"/>
  <c r="BX30" i="12"/>
  <c r="J30" i="59"/>
  <c r="BX83" i="12"/>
  <c r="BX42" i="12"/>
  <c r="Z10" i="12"/>
  <c r="BX25" i="12"/>
  <c r="AP20" i="12"/>
  <c r="K20" i="58"/>
  <c r="Z26" i="12"/>
  <c r="J26" i="57"/>
  <c r="Z77" i="12"/>
  <c r="AP35" i="12"/>
  <c r="K35" i="58"/>
  <c r="Z18" i="12"/>
  <c r="AP36" i="12"/>
  <c r="K36" i="58"/>
  <c r="Z60" i="12"/>
  <c r="J60" i="57"/>
  <c r="Z47" i="12"/>
  <c r="AP23" i="12"/>
  <c r="K23" i="58"/>
  <c r="Z13" i="12"/>
  <c r="J13" i="57"/>
  <c r="Z51" i="12"/>
  <c r="AP84" i="12"/>
  <c r="K84" i="58"/>
  <c r="Z54" i="12"/>
  <c r="AP43" i="12"/>
  <c r="K43" i="58"/>
  <c r="BX8" i="12"/>
  <c r="J8" i="59"/>
  <c r="Z57" i="12"/>
  <c r="BX75" i="12"/>
  <c r="AP79" i="12"/>
  <c r="AP28" i="12"/>
  <c r="K28" i="58"/>
  <c r="Z71" i="12"/>
  <c r="AP53" i="12"/>
  <c r="K53" i="58"/>
  <c r="Z24" i="12"/>
  <c r="AP32" i="12"/>
  <c r="K32" i="58"/>
  <c r="Z36" i="12"/>
  <c r="Z64" i="12"/>
  <c r="J64" i="57"/>
  <c r="BX53" i="12"/>
  <c r="AP10" i="12"/>
  <c r="K10" i="58"/>
  <c r="BX79" i="12"/>
  <c r="AP77" i="12"/>
  <c r="BX59" i="12"/>
  <c r="J59" i="59"/>
  <c r="AP13" i="12"/>
  <c r="K13" i="58"/>
  <c r="AP52" i="12"/>
  <c r="K52" i="58"/>
  <c r="Z4" i="12"/>
  <c r="Z30" i="12"/>
  <c r="J30" i="57"/>
  <c r="Z92" i="12"/>
  <c r="J92" i="57"/>
  <c r="BX74" i="12"/>
  <c r="AP40" i="12"/>
  <c r="K40" i="58"/>
  <c r="Z78" i="12"/>
  <c r="AP48" i="12"/>
  <c r="K48" i="58"/>
  <c r="AP51" i="12"/>
  <c r="K51" i="58"/>
  <c r="AP71" i="12"/>
  <c r="Y204" i="12"/>
  <c r="I204" i="57"/>
  <c r="I72" i="57"/>
  <c r="AO239" i="12"/>
  <c r="J239" i="58"/>
  <c r="J78" i="58"/>
  <c r="Y199" i="12"/>
  <c r="I16" i="57"/>
  <c r="BW208" i="12"/>
  <c r="I208" i="59"/>
  <c r="I21" i="59"/>
  <c r="I7" i="57"/>
  <c r="Y213" i="12"/>
  <c r="BW256" i="12"/>
  <c r="BW252" i="12"/>
  <c r="BW218" i="12"/>
  <c r="I39" i="59"/>
  <c r="BW202" i="12"/>
  <c r="I202" i="59"/>
  <c r="I53" i="59"/>
  <c r="BW241" i="12"/>
  <c r="I241" i="59"/>
  <c r="I14" i="59"/>
  <c r="BW198" i="12"/>
  <c r="I198" i="59"/>
  <c r="I24" i="59"/>
  <c r="BW227" i="12"/>
  <c r="I227" i="59"/>
  <c r="I34" i="59"/>
  <c r="BW222" i="12"/>
  <c r="I222" i="59"/>
  <c r="AO211" i="12"/>
  <c r="J211" i="58"/>
  <c r="J73" i="58"/>
  <c r="I53" i="57"/>
  <c r="Y241" i="12"/>
  <c r="Y221" i="12"/>
  <c r="I29" i="57"/>
  <c r="I77" i="57"/>
  <c r="Y233" i="12"/>
  <c r="I233" i="57"/>
  <c r="I9" i="57"/>
  <c r="Y228" i="12"/>
  <c r="I54" i="59"/>
  <c r="BW249" i="12"/>
  <c r="I249" i="59"/>
  <c r="I15" i="57"/>
  <c r="Y220" i="12"/>
  <c r="Y215" i="12"/>
  <c r="I38" i="57"/>
  <c r="I4" i="59"/>
  <c r="BW212" i="12"/>
  <c r="I212" i="59"/>
  <c r="BW200" i="12"/>
  <c r="I200" i="59"/>
  <c r="I17" i="59"/>
  <c r="Y258" i="12"/>
  <c r="I81" i="57"/>
  <c r="I4" i="57"/>
  <c r="Y212" i="12"/>
  <c r="I52" i="59"/>
  <c r="BW240" i="12"/>
  <c r="I240" i="59"/>
  <c r="Y265" i="12"/>
  <c r="I83" i="57"/>
  <c r="H228" i="57"/>
  <c r="AN228" i="12"/>
  <c r="I228" i="58"/>
  <c r="AN235" i="12"/>
  <c r="I235" i="58"/>
  <c r="H235" i="57"/>
  <c r="H260" i="57"/>
  <c r="AN260" i="12"/>
  <c r="I260" i="58"/>
  <c r="H198" i="57"/>
  <c r="AN198" i="12"/>
  <c r="I198" i="58"/>
  <c r="AN220" i="12"/>
  <c r="I220" i="58"/>
  <c r="H220" i="57"/>
  <c r="H241" i="57"/>
  <c r="AN241" i="12"/>
  <c r="I241" i="58"/>
  <c r="AN221" i="12"/>
  <c r="I221" i="58"/>
  <c r="H221" i="57"/>
  <c r="BW219" i="12"/>
  <c r="I219" i="59"/>
  <c r="I74" i="59"/>
  <c r="I75" i="57"/>
  <c r="Y226" i="12"/>
  <c r="I226" i="57"/>
  <c r="Y202" i="12"/>
  <c r="I39" i="57"/>
  <c r="I37" i="57"/>
  <c r="Y209" i="12"/>
  <c r="Y205" i="12"/>
  <c r="I10" i="57"/>
  <c r="BW264" i="12"/>
  <c r="I264" i="59"/>
  <c r="I91" i="59"/>
  <c r="BW211" i="12"/>
  <c r="I211" i="59"/>
  <c r="I73" i="59"/>
  <c r="I72" i="59"/>
  <c r="BW204" i="12"/>
  <c r="I204" i="59"/>
  <c r="BW215" i="12"/>
  <c r="I215" i="59"/>
  <c r="I38" i="59"/>
  <c r="I47" i="57"/>
  <c r="Y216" i="12"/>
  <c r="AO264" i="12"/>
  <c r="J264" i="58"/>
  <c r="J91" i="58"/>
  <c r="BW258" i="12"/>
  <c r="I258" i="59"/>
  <c r="I81" i="59"/>
  <c r="I17" i="57"/>
  <c r="Y200" i="12"/>
  <c r="I35" i="59"/>
  <c r="BW224" i="12"/>
  <c r="I224" i="59"/>
  <c r="I33" i="59"/>
  <c r="BW214" i="12"/>
  <c r="I214" i="59"/>
  <c r="BW265" i="12"/>
  <c r="I265" i="59"/>
  <c r="I83" i="59"/>
  <c r="BW250" i="12"/>
  <c r="I250" i="59"/>
  <c r="I55" i="59"/>
  <c r="J77" i="58"/>
  <c r="AO233" i="12"/>
  <c r="J233" i="58"/>
  <c r="Y240" i="12"/>
  <c r="I52" i="57"/>
  <c r="I85" i="59"/>
  <c r="BW260" i="12"/>
  <c r="I260" i="59"/>
  <c r="Y249" i="12"/>
  <c r="I54" i="57"/>
  <c r="I19" i="57"/>
  <c r="Y207" i="12"/>
  <c r="BW226" i="12"/>
  <c r="I226" i="59"/>
  <c r="I75" i="59"/>
  <c r="I25" i="57"/>
  <c r="Y230" i="12"/>
  <c r="I50" i="57"/>
  <c r="Y235" i="12"/>
  <c r="AN229" i="12"/>
  <c r="I229" i="58"/>
  <c r="H229" i="57"/>
  <c r="AN212" i="12"/>
  <c r="I212" i="58"/>
  <c r="H212" i="57"/>
  <c r="H227" i="57"/>
  <c r="AN227" i="12"/>
  <c r="I227" i="58"/>
  <c r="H265" i="57"/>
  <c r="AN265" i="12"/>
  <c r="I265" i="58"/>
  <c r="AN224" i="12"/>
  <c r="I224" i="58"/>
  <c r="H224" i="57"/>
  <c r="H207" i="57"/>
  <c r="AN207" i="12"/>
  <c r="I207" i="58"/>
  <c r="H215" i="57"/>
  <c r="AN215" i="12"/>
  <c r="I215" i="58"/>
  <c r="AN259" i="12"/>
  <c r="I259" i="58"/>
  <c r="H259" i="57"/>
  <c r="H201" i="57"/>
  <c r="AN201" i="12"/>
  <c r="I201" i="58"/>
  <c r="H213" i="57"/>
  <c r="AN213" i="12"/>
  <c r="I213" i="58"/>
  <c r="AN216" i="12"/>
  <c r="I216" i="58"/>
  <c r="H216" i="57"/>
  <c r="H250" i="57"/>
  <c r="AN250" i="12"/>
  <c r="I250" i="58"/>
  <c r="H208" i="57"/>
  <c r="AN208" i="12"/>
  <c r="I208" i="58"/>
  <c r="H230" i="57"/>
  <c r="AN230" i="12"/>
  <c r="I230" i="58"/>
  <c r="H209" i="57"/>
  <c r="AN209" i="12"/>
  <c r="I209" i="58"/>
  <c r="H205" i="57"/>
  <c r="AN205" i="12"/>
  <c r="I205" i="58"/>
  <c r="J74" i="58"/>
  <c r="AO219" i="12"/>
  <c r="J219" i="58"/>
  <c r="Y231" i="12"/>
  <c r="I42" i="57"/>
  <c r="BW197" i="12"/>
  <c r="I197" i="59"/>
  <c r="I71" i="59"/>
  <c r="I36" i="57"/>
  <c r="Y223" i="12"/>
  <c r="I37" i="59"/>
  <c r="BW209" i="12"/>
  <c r="I209" i="59"/>
  <c r="I79" i="57"/>
  <c r="Y247" i="12"/>
  <c r="I247" i="57"/>
  <c r="I74" i="57"/>
  <c r="Y219" i="12"/>
  <c r="I219" i="57"/>
  <c r="I77" i="59"/>
  <c r="BW233" i="12"/>
  <c r="I233" i="59"/>
  <c r="I78" i="57"/>
  <c r="Y239" i="12"/>
  <c r="I239" i="57"/>
  <c r="Y224" i="12"/>
  <c r="I35" i="57"/>
  <c r="I10" i="59"/>
  <c r="BW205" i="12"/>
  <c r="I205" i="59"/>
  <c r="Y259" i="12"/>
  <c r="I82" i="57"/>
  <c r="J75" i="58"/>
  <c r="AO226" i="12"/>
  <c r="J226" i="58"/>
  <c r="I25" i="59"/>
  <c r="BW230" i="12"/>
  <c r="I230" i="59"/>
  <c r="BW220" i="12"/>
  <c r="I220" i="59"/>
  <c r="I15" i="59"/>
  <c r="I31" i="59"/>
  <c r="BW229" i="12"/>
  <c r="I229" i="59"/>
  <c r="I42" i="59"/>
  <c r="BW231" i="12"/>
  <c r="I231" i="59"/>
  <c r="I2" i="59"/>
  <c r="AO70" i="12"/>
  <c r="J70" i="58"/>
  <c r="AO65" i="12"/>
  <c r="J65" i="58"/>
  <c r="Y65" i="12"/>
  <c r="I65" i="57"/>
  <c r="Y93" i="12"/>
  <c r="I93" i="57"/>
  <c r="Y252" i="12"/>
  <c r="I252" i="57"/>
  <c r="Y218" i="12"/>
  <c r="I218" i="57"/>
  <c r="Y70" i="12"/>
  <c r="I70" i="57"/>
  <c r="I2" i="57"/>
  <c r="Y256" i="12"/>
  <c r="I256" i="57"/>
  <c r="Y196" i="12"/>
  <c r="I196" i="57"/>
  <c r="J79" i="58"/>
  <c r="AO247" i="12"/>
  <c r="J247" i="58"/>
  <c r="BW247" i="12"/>
  <c r="I247" i="59"/>
  <c r="I79" i="59"/>
  <c r="I29" i="59"/>
  <c r="BW221" i="12"/>
  <c r="I221" i="59"/>
  <c r="I55" i="57"/>
  <c r="Y250" i="12"/>
  <c r="I49" i="57"/>
  <c r="Y234" i="12"/>
  <c r="I7" i="59"/>
  <c r="BW213" i="12"/>
  <c r="I213" i="59"/>
  <c r="I18" i="59"/>
  <c r="BW206" i="12"/>
  <c r="I206" i="59"/>
  <c r="I71" i="57"/>
  <c r="Y197" i="12"/>
  <c r="I197" i="57"/>
  <c r="BW239" i="12"/>
  <c r="I239" i="59"/>
  <c r="I78" i="59"/>
  <c r="AO197" i="12"/>
  <c r="J197" i="58"/>
  <c r="J71" i="58"/>
  <c r="H266" i="57"/>
  <c r="AN266" i="12"/>
  <c r="I266" i="58"/>
  <c r="AN202" i="12"/>
  <c r="I202" i="58"/>
  <c r="H202" i="57"/>
  <c r="H248" i="57"/>
  <c r="AN248" i="12"/>
  <c r="I248" i="58"/>
  <c r="H206" i="57"/>
  <c r="AN206" i="12"/>
  <c r="I206" i="58"/>
  <c r="H200" i="57"/>
  <c r="AN200" i="12"/>
  <c r="I200" i="58"/>
  <c r="H63" i="12"/>
  <c r="X63" i="12"/>
  <c r="H63" i="57"/>
  <c r="K93" i="49"/>
  <c r="E2" i="50"/>
  <c r="K6" i="50"/>
  <c r="K180" i="49"/>
  <c r="I251" i="57"/>
  <c r="AO251" i="12"/>
  <c r="J251" i="58"/>
  <c r="J57" i="57"/>
  <c r="Z251" i="12"/>
  <c r="J57" i="59"/>
  <c r="BX251" i="12"/>
  <c r="J251" i="59"/>
  <c r="I250" i="57"/>
  <c r="AO250" i="12"/>
  <c r="J250" i="58"/>
  <c r="I258" i="57"/>
  <c r="AO258" i="12"/>
  <c r="J258" i="58"/>
  <c r="AO221" i="12"/>
  <c r="J221" i="58"/>
  <c r="I221" i="57"/>
  <c r="AP197" i="12"/>
  <c r="K197" i="58"/>
  <c r="K71" i="58"/>
  <c r="J4" i="57"/>
  <c r="Z212" i="12"/>
  <c r="K77" i="58"/>
  <c r="AP233" i="12"/>
  <c r="K233" i="58"/>
  <c r="BX226" i="12"/>
  <c r="J226" i="59"/>
  <c r="J75" i="59"/>
  <c r="Z249" i="12"/>
  <c r="J54" i="57"/>
  <c r="J18" i="57"/>
  <c r="Z206" i="12"/>
  <c r="BX265" i="12"/>
  <c r="J265" i="59"/>
  <c r="J83" i="59"/>
  <c r="Z93" i="12"/>
  <c r="J93" i="57"/>
  <c r="AP65" i="12"/>
  <c r="K65" i="58"/>
  <c r="J2" i="57"/>
  <c r="Z256" i="12"/>
  <c r="J256" i="57"/>
  <c r="AP70" i="12"/>
  <c r="K70" i="58"/>
  <c r="J2" i="59"/>
  <c r="Z218" i="12"/>
  <c r="J218" i="57"/>
  <c r="Z65" i="12"/>
  <c r="J65" i="57"/>
  <c r="Z196" i="12"/>
  <c r="J196" i="57"/>
  <c r="Z70" i="12"/>
  <c r="J70" i="57"/>
  <c r="Z252" i="12"/>
  <c r="J252" i="57"/>
  <c r="Z221" i="12"/>
  <c r="J29" i="57"/>
  <c r="J52" i="57"/>
  <c r="Z240" i="12"/>
  <c r="J79" i="57"/>
  <c r="Z247" i="12"/>
  <c r="J247" i="57"/>
  <c r="BX233" i="12"/>
  <c r="J233" i="59"/>
  <c r="J77" i="59"/>
  <c r="J73" i="59"/>
  <c r="BX211" i="12"/>
  <c r="J211" i="59"/>
  <c r="Z241" i="12"/>
  <c r="J53" i="57"/>
  <c r="J14" i="57"/>
  <c r="Z198" i="12"/>
  <c r="BX250" i="12"/>
  <c r="J250" i="59"/>
  <c r="J55" i="59"/>
  <c r="J34" i="57"/>
  <c r="Z222" i="12"/>
  <c r="AP204" i="12"/>
  <c r="K204" i="58"/>
  <c r="K72" i="58"/>
  <c r="BX207" i="12"/>
  <c r="J207" i="59"/>
  <c r="J19" i="59"/>
  <c r="K75" i="58"/>
  <c r="AP226" i="12"/>
  <c r="K226" i="58"/>
  <c r="Z257" i="12"/>
  <c r="J257" i="57"/>
  <c r="J90" i="57"/>
  <c r="Z265" i="12"/>
  <c r="J83" i="57"/>
  <c r="Z213" i="12"/>
  <c r="J7" i="57"/>
  <c r="J50" i="59"/>
  <c r="BX235" i="12"/>
  <c r="J235" i="59"/>
  <c r="Z260" i="12"/>
  <c r="J85" i="57"/>
  <c r="J31" i="59"/>
  <c r="BX229" i="12"/>
  <c r="J229" i="59"/>
  <c r="BX198" i="12"/>
  <c r="J198" i="59"/>
  <c r="J14" i="59"/>
  <c r="AP219" i="12"/>
  <c r="K219" i="58"/>
  <c r="K74" i="58"/>
  <c r="I227" i="57"/>
  <c r="AO227" i="12"/>
  <c r="J227" i="58"/>
  <c r="I223" i="57"/>
  <c r="AO223" i="12"/>
  <c r="J223" i="58"/>
  <c r="I235" i="57"/>
  <c r="AO235" i="12"/>
  <c r="J235" i="58"/>
  <c r="I200" i="57"/>
  <c r="AO200" i="12"/>
  <c r="J200" i="58"/>
  <c r="AO212" i="12"/>
  <c r="J212" i="58"/>
  <c r="I212" i="57"/>
  <c r="AO241" i="12"/>
  <c r="J241" i="58"/>
  <c r="I241" i="57"/>
  <c r="BX219" i="12"/>
  <c r="J219" i="59"/>
  <c r="J74" i="59"/>
  <c r="BX247" i="12"/>
  <c r="J247" i="59"/>
  <c r="J79" i="59"/>
  <c r="Z223" i="12"/>
  <c r="J36" i="57"/>
  <c r="Z197" i="12"/>
  <c r="J197" i="57"/>
  <c r="J71" i="57"/>
  <c r="J47" i="57"/>
  <c r="Z216" i="12"/>
  <c r="J25" i="59"/>
  <c r="BX230" i="12"/>
  <c r="J230" i="59"/>
  <c r="BX258" i="12"/>
  <c r="J258" i="59"/>
  <c r="J81" i="59"/>
  <c r="AA42" i="12"/>
  <c r="AQ11" i="12"/>
  <c r="L11" i="58"/>
  <c r="AA56" i="12"/>
  <c r="BY6" i="12"/>
  <c r="K6" i="59"/>
  <c r="AA21" i="12"/>
  <c r="AA3" i="12"/>
  <c r="K3" i="57"/>
  <c r="BY28" i="12"/>
  <c r="K28" i="59"/>
  <c r="BY36" i="12"/>
  <c r="AQ88" i="12"/>
  <c r="L88" i="58"/>
  <c r="AQ22" i="12"/>
  <c r="L22" i="58"/>
  <c r="BY41" i="12"/>
  <c r="K41" i="59"/>
  <c r="BY54" i="12"/>
  <c r="BY51" i="12"/>
  <c r="BY77" i="12"/>
  <c r="AQ12" i="12"/>
  <c r="L12" i="58"/>
  <c r="AQ37" i="12"/>
  <c r="L37" i="58"/>
  <c r="AA41" i="12"/>
  <c r="K41" i="57"/>
  <c r="BY87" i="12"/>
  <c r="K87" i="59"/>
  <c r="AA84" i="12"/>
  <c r="BY50" i="12"/>
  <c r="AA77" i="12"/>
  <c r="AA36" i="12"/>
  <c r="AQ34" i="12"/>
  <c r="L34" i="58"/>
  <c r="AA29" i="12"/>
  <c r="AA13" i="12"/>
  <c r="K13" i="57"/>
  <c r="AA34" i="12"/>
  <c r="AA88" i="12"/>
  <c r="K88" i="57"/>
  <c r="BY91" i="12"/>
  <c r="AA16" i="12"/>
  <c r="AQ44" i="12"/>
  <c r="L44" i="58"/>
  <c r="AQ61" i="12"/>
  <c r="L61" i="58"/>
  <c r="AA6" i="12"/>
  <c r="AA26" i="12"/>
  <c r="K26" i="57"/>
  <c r="AQ36" i="12"/>
  <c r="L36" i="58"/>
  <c r="BY3" i="12"/>
  <c r="BY52" i="12"/>
  <c r="BY43" i="12"/>
  <c r="K43" i="59"/>
  <c r="AA90" i="12"/>
  <c r="AQ26" i="12"/>
  <c r="L26" i="58"/>
  <c r="AQ64" i="12"/>
  <c r="L64" i="58"/>
  <c r="AQ33" i="12"/>
  <c r="L33" i="58"/>
  <c r="AA9" i="12"/>
  <c r="AQ7" i="12"/>
  <c r="L7" i="58"/>
  <c r="AA30" i="12"/>
  <c r="K30" i="57"/>
  <c r="AA106" i="12"/>
  <c r="K106" i="57"/>
  <c r="AA35" i="12"/>
  <c r="AQ19" i="12"/>
  <c r="L19" i="58"/>
  <c r="AQ25" i="12"/>
  <c r="L25" i="58"/>
  <c r="AQ49" i="12"/>
  <c r="L49" i="58"/>
  <c r="AQ51" i="12"/>
  <c r="L51" i="58"/>
  <c r="AA14" i="12"/>
  <c r="BY9" i="12"/>
  <c r="AA32" i="12"/>
  <c r="BY22" i="12"/>
  <c r="K22" i="59"/>
  <c r="AA47" i="12"/>
  <c r="AQ57" i="12"/>
  <c r="L57" i="58"/>
  <c r="AQ72" i="12"/>
  <c r="BY59" i="12"/>
  <c r="K59" i="59"/>
  <c r="AQ48" i="12"/>
  <c r="L48" i="58"/>
  <c r="AQ55" i="12"/>
  <c r="L55" i="58"/>
  <c r="BY74" i="12"/>
  <c r="AQ9" i="12"/>
  <c r="L9" i="58"/>
  <c r="L1" i="12"/>
  <c r="L65" i="12"/>
  <c r="BY10" i="12"/>
  <c r="AQ2" i="12"/>
  <c r="AA38" i="12"/>
  <c r="BY55" i="12"/>
  <c r="BY14" i="12"/>
  <c r="BY21" i="12"/>
  <c r="BY15" i="12"/>
  <c r="BY86" i="12"/>
  <c r="K86" i="59"/>
  <c r="BY46" i="12"/>
  <c r="K46" i="59"/>
  <c r="BY47" i="12"/>
  <c r="BY20" i="12"/>
  <c r="BY72" i="12"/>
  <c r="BY23" i="12"/>
  <c r="K23" i="59"/>
  <c r="BY27" i="12"/>
  <c r="K27" i="59"/>
  <c r="BY31" i="12"/>
  <c r="BY33" i="12"/>
  <c r="BY25" i="12"/>
  <c r="BY79" i="12"/>
  <c r="AQ86" i="12"/>
  <c r="L86" i="58"/>
  <c r="AA59" i="12"/>
  <c r="K59" i="57"/>
  <c r="AQ20" i="12"/>
  <c r="L20" i="58"/>
  <c r="AQ24" i="12"/>
  <c r="L24" i="58"/>
  <c r="AQ42" i="12"/>
  <c r="L42" i="58"/>
  <c r="AA25" i="12"/>
  <c r="AA55" i="12"/>
  <c r="BY16" i="12"/>
  <c r="AQ3" i="12"/>
  <c r="L3" i="58"/>
  <c r="AQ82" i="12"/>
  <c r="L82" i="58"/>
  <c r="AQ73" i="12"/>
  <c r="AQ10" i="12"/>
  <c r="L10" i="58"/>
  <c r="AA20" i="12"/>
  <c r="AA15" i="12"/>
  <c r="BY8" i="12"/>
  <c r="K8" i="59"/>
  <c r="BY44" i="12"/>
  <c r="K44" i="59"/>
  <c r="AA60" i="12"/>
  <c r="K60" i="57"/>
  <c r="BY60" i="12"/>
  <c r="K60" i="59"/>
  <c r="AQ52" i="12"/>
  <c r="L52" i="58"/>
  <c r="AQ40" i="12"/>
  <c r="L40" i="58"/>
  <c r="AA78" i="12"/>
  <c r="AQ8" i="12"/>
  <c r="L8" i="58"/>
  <c r="AA23" i="12"/>
  <c r="K23" i="57"/>
  <c r="AA43" i="12"/>
  <c r="K43" i="57"/>
  <c r="AQ23" i="12"/>
  <c r="L23" i="58"/>
  <c r="BY61" i="12"/>
  <c r="K61" i="59"/>
  <c r="AQ47" i="12"/>
  <c r="L47" i="58"/>
  <c r="AA89" i="12"/>
  <c r="K89" i="57"/>
  <c r="AA71" i="12"/>
  <c r="AA31" i="12"/>
  <c r="AQ4" i="12"/>
  <c r="L4" i="58"/>
  <c r="AA24" i="12"/>
  <c r="AA45" i="12"/>
  <c r="K45" i="57"/>
  <c r="AA27" i="12"/>
  <c r="K27" i="57"/>
  <c r="BY39" i="12"/>
  <c r="AA92" i="12"/>
  <c r="K92" i="57"/>
  <c r="BY73" i="12"/>
  <c r="AQ53" i="12"/>
  <c r="L53" i="58"/>
  <c r="BY90" i="12"/>
  <c r="AQ32" i="12"/>
  <c r="L32" i="58"/>
  <c r="AQ83" i="12"/>
  <c r="L83" i="58"/>
  <c r="AA53" i="12"/>
  <c r="AA2" i="12"/>
  <c r="BY5" i="12"/>
  <c r="K5" i="59"/>
  <c r="AA11" i="12"/>
  <c r="K11" i="57"/>
  <c r="AQ45" i="12"/>
  <c r="L45" i="58"/>
  <c r="AA12" i="12"/>
  <c r="AA46" i="12"/>
  <c r="K46" i="57"/>
  <c r="BY53" i="12"/>
  <c r="BY32" i="12"/>
  <c r="K32" i="59"/>
  <c r="BY49" i="12"/>
  <c r="BY11" i="12"/>
  <c r="K11" i="59"/>
  <c r="AQ87" i="12"/>
  <c r="L87" i="58"/>
  <c r="BY56" i="12"/>
  <c r="K56" i="59"/>
  <c r="AA81" i="12"/>
  <c r="BY35" i="12"/>
  <c r="BY58" i="12"/>
  <c r="K58" i="59"/>
  <c r="BY29" i="12"/>
  <c r="BY88" i="12"/>
  <c r="K88" i="59"/>
  <c r="BY92" i="12"/>
  <c r="K92" i="59"/>
  <c r="AQ92" i="12"/>
  <c r="L92" i="58"/>
  <c r="AQ79" i="12"/>
  <c r="BY71" i="12"/>
  <c r="AA73" i="12"/>
  <c r="AA5" i="12"/>
  <c r="K5" i="57"/>
  <c r="AQ21" i="12"/>
  <c r="L21" i="58"/>
  <c r="AA39" i="12"/>
  <c r="BY13" i="12"/>
  <c r="K13" i="59"/>
  <c r="BY24" i="12"/>
  <c r="BY89" i="12"/>
  <c r="K89" i="59"/>
  <c r="AA40" i="12"/>
  <c r="AQ13" i="12"/>
  <c r="L13" i="58"/>
  <c r="AQ56" i="12"/>
  <c r="L56" i="58"/>
  <c r="AA33" i="12"/>
  <c r="AA28" i="12"/>
  <c r="K28" i="57"/>
  <c r="BY19" i="12"/>
  <c r="AA87" i="12"/>
  <c r="K87" i="57"/>
  <c r="BY12" i="12"/>
  <c r="K12" i="59"/>
  <c r="BY48" i="12"/>
  <c r="K48" i="59"/>
  <c r="AQ77" i="12"/>
  <c r="AQ18" i="12"/>
  <c r="L18" i="58"/>
  <c r="AQ15" i="12"/>
  <c r="L15" i="58"/>
  <c r="AQ17" i="12"/>
  <c r="L17" i="58"/>
  <c r="BY34" i="12"/>
  <c r="AA4" i="12"/>
  <c r="AA44" i="12"/>
  <c r="K44" i="57"/>
  <c r="BY18" i="12"/>
  <c r="BY78" i="12"/>
  <c r="AA72" i="12"/>
  <c r="AQ59" i="12"/>
  <c r="L59" i="58"/>
  <c r="AQ43" i="12"/>
  <c r="L43" i="58"/>
  <c r="AQ29" i="12"/>
  <c r="L29" i="58"/>
  <c r="AA37" i="12"/>
  <c r="AA8" i="12"/>
  <c r="K8" i="57"/>
  <c r="AA49" i="12"/>
  <c r="BY85" i="12"/>
  <c r="BY64" i="12"/>
  <c r="K64" i="59"/>
  <c r="BY75" i="12"/>
  <c r="AQ6" i="12"/>
  <c r="L6" i="58"/>
  <c r="AQ90" i="12"/>
  <c r="AA75" i="12"/>
  <c r="AQ89" i="12"/>
  <c r="L89" i="58"/>
  <c r="AQ84" i="12"/>
  <c r="L84" i="58"/>
  <c r="BY45" i="12"/>
  <c r="K45" i="59"/>
  <c r="AQ38" i="12"/>
  <c r="L38" i="58"/>
  <c r="AA61" i="12"/>
  <c r="K61" i="57"/>
  <c r="AA10" i="12"/>
  <c r="BY2" i="12"/>
  <c r="AQ46" i="12"/>
  <c r="L46" i="58"/>
  <c r="BY57" i="12"/>
  <c r="BY17" i="12"/>
  <c r="BY40" i="12"/>
  <c r="K40" i="59"/>
  <c r="AA83" i="12"/>
  <c r="BY42" i="12"/>
  <c r="BY37" i="12"/>
  <c r="AQ39" i="12"/>
  <c r="L39" i="58"/>
  <c r="AQ54" i="12"/>
  <c r="L54" i="58"/>
  <c r="AQ31" i="12"/>
  <c r="L31" i="58"/>
  <c r="BY7" i="12"/>
  <c r="AQ28" i="12"/>
  <c r="L28" i="58"/>
  <c r="BY81" i="12"/>
  <c r="BY83" i="12"/>
  <c r="AA85" i="12"/>
  <c r="AA19" i="12"/>
  <c r="AQ75" i="12"/>
  <c r="AQ16" i="12"/>
  <c r="L16" i="58"/>
  <c r="AA18" i="12"/>
  <c r="AA50" i="12"/>
  <c r="AQ5" i="12"/>
  <c r="L5" i="58"/>
  <c r="AA58" i="12"/>
  <c r="K58" i="57"/>
  <c r="AQ58" i="12"/>
  <c r="L58" i="58"/>
  <c r="AQ81" i="12"/>
  <c r="L81" i="58"/>
  <c r="AA91" i="12"/>
  <c r="AA82" i="12"/>
  <c r="AQ30" i="12"/>
  <c r="L30" i="58"/>
  <c r="AA51" i="12"/>
  <c r="AA7" i="12"/>
  <c r="BY30" i="12"/>
  <c r="K30" i="59"/>
  <c r="AA86" i="12"/>
  <c r="K86" i="57"/>
  <c r="BY26" i="12"/>
  <c r="K26" i="59"/>
  <c r="AA48" i="12"/>
  <c r="K48" i="57"/>
  <c r="AA74" i="12"/>
  <c r="AQ50" i="12"/>
  <c r="L50" i="58"/>
  <c r="AA79" i="12"/>
  <c r="AQ27" i="12"/>
  <c r="L27" i="58"/>
  <c r="AA54" i="12"/>
  <c r="AA17" i="12"/>
  <c r="AA57" i="12"/>
  <c r="AA251" i="12"/>
  <c r="BY82" i="12"/>
  <c r="AQ78" i="12"/>
  <c r="AA52" i="12"/>
  <c r="AQ14" i="12"/>
  <c r="L14" i="58"/>
  <c r="AQ41" i="12"/>
  <c r="L41" i="58"/>
  <c r="AA64" i="12"/>
  <c r="K64" i="57"/>
  <c r="AQ85" i="12"/>
  <c r="L85" i="58"/>
  <c r="AA22" i="12"/>
  <c r="K22" i="57"/>
  <c r="BY4" i="12"/>
  <c r="BY38" i="12"/>
  <c r="BY84" i="12"/>
  <c r="AQ91" i="12"/>
  <c r="AA62" i="12"/>
  <c r="K62" i="57"/>
  <c r="AQ35" i="12"/>
  <c r="L35" i="58"/>
  <c r="AQ74" i="12"/>
  <c r="AQ71" i="12"/>
  <c r="J72" i="59"/>
  <c r="BX204" i="12"/>
  <c r="J204" i="59"/>
  <c r="BX220" i="12"/>
  <c r="J220" i="59"/>
  <c r="J15" i="59"/>
  <c r="J50" i="57"/>
  <c r="Z235" i="12"/>
  <c r="Z199" i="12"/>
  <c r="J16" i="57"/>
  <c r="J33" i="59"/>
  <c r="BX214" i="12"/>
  <c r="J214" i="59"/>
  <c r="BX240" i="12"/>
  <c r="J240" i="59"/>
  <c r="J52" i="59"/>
  <c r="J51" i="59"/>
  <c r="BX248" i="12"/>
  <c r="J248" i="59"/>
  <c r="Z234" i="12"/>
  <c r="J49" i="57"/>
  <c r="J47" i="59"/>
  <c r="BX216" i="12"/>
  <c r="J216" i="59"/>
  <c r="AP239" i="12"/>
  <c r="K239" i="58"/>
  <c r="K78" i="58"/>
  <c r="J20" i="57"/>
  <c r="Z201" i="12"/>
  <c r="AP252" i="12"/>
  <c r="K252" i="58"/>
  <c r="AP196" i="12"/>
  <c r="K196" i="58"/>
  <c r="K2" i="58"/>
  <c r="AP218" i="12"/>
  <c r="K218" i="58"/>
  <c r="AP256" i="12"/>
  <c r="K256" i="58"/>
  <c r="J81" i="57"/>
  <c r="Z258" i="12"/>
  <c r="BX239" i="12"/>
  <c r="J239" i="59"/>
  <c r="J78" i="59"/>
  <c r="J36" i="59"/>
  <c r="BX223" i="12"/>
  <c r="J223" i="59"/>
  <c r="J84" i="59"/>
  <c r="BX266" i="12"/>
  <c r="J266" i="59"/>
  <c r="BX209" i="12"/>
  <c r="J209" i="59"/>
  <c r="J37" i="59"/>
  <c r="I208" i="57"/>
  <c r="AO208" i="12"/>
  <c r="J208" i="58"/>
  <c r="I248" i="57"/>
  <c r="AO248" i="12"/>
  <c r="J248" i="58"/>
  <c r="AO266" i="12"/>
  <c r="J266" i="58"/>
  <c r="I266" i="57"/>
  <c r="AO234" i="12"/>
  <c r="J234" i="58"/>
  <c r="I234" i="57"/>
  <c r="AO259" i="12"/>
  <c r="J259" i="58"/>
  <c r="I259" i="57"/>
  <c r="AO224" i="12"/>
  <c r="J224" i="58"/>
  <c r="I224" i="57"/>
  <c r="AO231" i="12"/>
  <c r="J231" i="58"/>
  <c r="I231" i="57"/>
  <c r="I249" i="57"/>
  <c r="AO249" i="12"/>
  <c r="J249" i="58"/>
  <c r="I240" i="57"/>
  <c r="AO240" i="12"/>
  <c r="J240" i="58"/>
  <c r="I205" i="57"/>
  <c r="AO205" i="12"/>
  <c r="J205" i="58"/>
  <c r="AO202" i="12"/>
  <c r="J202" i="58"/>
  <c r="I202" i="57"/>
  <c r="I265" i="57"/>
  <c r="AO265" i="12"/>
  <c r="J265" i="58"/>
  <c r="I215" i="57"/>
  <c r="AO215" i="12"/>
  <c r="J215" i="58"/>
  <c r="AO213" i="12"/>
  <c r="J213" i="58"/>
  <c r="I213" i="57"/>
  <c r="J51" i="57"/>
  <c r="Z248" i="12"/>
  <c r="Z233" i="12"/>
  <c r="J233" i="57"/>
  <c r="J77" i="57"/>
  <c r="Z205" i="12"/>
  <c r="J10" i="57"/>
  <c r="J25" i="57"/>
  <c r="Z230" i="12"/>
  <c r="BX259" i="12"/>
  <c r="J259" i="59"/>
  <c r="J82" i="59"/>
  <c r="BX215" i="12"/>
  <c r="J215" i="59"/>
  <c r="J38" i="59"/>
  <c r="J21" i="57"/>
  <c r="Z208" i="12"/>
  <c r="J10" i="59"/>
  <c r="BX205" i="12"/>
  <c r="J205" i="59"/>
  <c r="J20" i="59"/>
  <c r="BX201" i="12"/>
  <c r="J201" i="59"/>
  <c r="J73" i="57"/>
  <c r="Z211" i="12"/>
  <c r="J211" i="57"/>
  <c r="BX228" i="12"/>
  <c r="J228" i="59"/>
  <c r="J9" i="59"/>
  <c r="BX249" i="12"/>
  <c r="J249" i="59"/>
  <c r="J54" i="59"/>
  <c r="J9" i="57"/>
  <c r="Z228" i="12"/>
  <c r="BX212" i="12"/>
  <c r="J212" i="59"/>
  <c r="J4" i="59"/>
  <c r="BX234" i="12"/>
  <c r="J234" i="59"/>
  <c r="J49" i="59"/>
  <c r="J91" i="59"/>
  <c r="BX264" i="12"/>
  <c r="J264" i="59"/>
  <c r="Z266" i="12"/>
  <c r="J84" i="57"/>
  <c r="J35" i="59"/>
  <c r="BX224" i="12"/>
  <c r="J224" i="59"/>
  <c r="BX260" i="12"/>
  <c r="J260" i="59"/>
  <c r="J85" i="59"/>
  <c r="J24" i="59"/>
  <c r="BX227" i="12"/>
  <c r="J227" i="59"/>
  <c r="Z209" i="12"/>
  <c r="J37" i="57"/>
  <c r="Z204" i="12"/>
  <c r="J204" i="57"/>
  <c r="J72" i="57"/>
  <c r="J15" i="57"/>
  <c r="Z220" i="12"/>
  <c r="J71" i="59"/>
  <c r="BX197" i="12"/>
  <c r="J197" i="59"/>
  <c r="BX257" i="12"/>
  <c r="J257" i="59"/>
  <c r="J90" i="59"/>
  <c r="Z215" i="12"/>
  <c r="J38" i="57"/>
  <c r="BX218" i="12"/>
  <c r="BX256" i="12"/>
  <c r="BX252" i="12"/>
  <c r="AO206" i="12"/>
  <c r="J206" i="58"/>
  <c r="I206" i="57"/>
  <c r="I214" i="57"/>
  <c r="AO214" i="12"/>
  <c r="J214" i="58"/>
  <c r="AO230" i="12"/>
  <c r="J230" i="58"/>
  <c r="I230" i="57"/>
  <c r="I207" i="57"/>
  <c r="AO207" i="12"/>
  <c r="J207" i="58"/>
  <c r="AO216" i="12"/>
  <c r="J216" i="58"/>
  <c r="I216" i="57"/>
  <c r="I209" i="57"/>
  <c r="AO209" i="12"/>
  <c r="J209" i="58"/>
  <c r="I220" i="57"/>
  <c r="AO220" i="12"/>
  <c r="J220" i="58"/>
  <c r="AO228" i="12"/>
  <c r="J228" i="58"/>
  <c r="I228" i="57"/>
  <c r="I199" i="57"/>
  <c r="AO199" i="12"/>
  <c r="J199" i="58"/>
  <c r="Z239" i="12"/>
  <c r="J239" i="57"/>
  <c r="J78" i="57"/>
  <c r="J53" i="59"/>
  <c r="BX241" i="12"/>
  <c r="J241" i="59"/>
  <c r="J24" i="57"/>
  <c r="Z227" i="12"/>
  <c r="K79" i="58"/>
  <c r="AP247" i="12"/>
  <c r="K247" i="58"/>
  <c r="J42" i="59"/>
  <c r="BX231" i="12"/>
  <c r="J231" i="59"/>
  <c r="BX199" i="12"/>
  <c r="J199" i="59"/>
  <c r="J16" i="59"/>
  <c r="J34" i="59"/>
  <c r="BX222" i="12"/>
  <c r="J222" i="59"/>
  <c r="Z224" i="12"/>
  <c r="J35" i="57"/>
  <c r="J74" i="57"/>
  <c r="Z219" i="12"/>
  <c r="J219" i="57"/>
  <c r="BX213" i="12"/>
  <c r="J213" i="59"/>
  <c r="J7" i="59"/>
  <c r="J39" i="59"/>
  <c r="BX202" i="12"/>
  <c r="J202" i="59"/>
  <c r="AP264" i="12"/>
  <c r="K264" i="58"/>
  <c r="K91" i="58"/>
  <c r="Z264" i="12"/>
  <c r="J264" i="57"/>
  <c r="J91" i="57"/>
  <c r="Z214" i="12"/>
  <c r="J33" i="57"/>
  <c r="J21" i="59"/>
  <c r="BX208" i="12"/>
  <c r="J208" i="59"/>
  <c r="J17" i="59"/>
  <c r="BX200" i="12"/>
  <c r="J200" i="59"/>
  <c r="J75" i="57"/>
  <c r="Z226" i="12"/>
  <c r="J226" i="57"/>
  <c r="K90" i="58"/>
  <c r="AP257" i="12"/>
  <c r="K257" i="58"/>
  <c r="J29" i="59"/>
  <c r="BX221" i="12"/>
  <c r="J221" i="59"/>
  <c r="Z229" i="12"/>
  <c r="J31" i="57"/>
  <c r="K73" i="58"/>
  <c r="AP211" i="12"/>
  <c r="K211" i="58"/>
  <c r="Z200" i="12"/>
  <c r="J17" i="57"/>
  <c r="J39" i="57"/>
  <c r="Z202" i="12"/>
  <c r="Z207" i="12"/>
  <c r="J19" i="57"/>
  <c r="Z231" i="12"/>
  <c r="J42" i="57"/>
  <c r="J55" i="57"/>
  <c r="Z250" i="12"/>
  <c r="J18" i="59"/>
  <c r="BX206" i="12"/>
  <c r="J206" i="59"/>
  <c r="J82" i="57"/>
  <c r="Z259" i="12"/>
  <c r="I229" i="57"/>
  <c r="AO229" i="12"/>
  <c r="J229" i="58"/>
  <c r="I222" i="57"/>
  <c r="AO222" i="12"/>
  <c r="J222" i="58"/>
  <c r="I201" i="57"/>
  <c r="AO201" i="12"/>
  <c r="J201" i="58"/>
  <c r="I198" i="57"/>
  <c r="AO198" i="12"/>
  <c r="J198" i="58"/>
  <c r="AO260" i="12"/>
  <c r="J260" i="58"/>
  <c r="I260" i="57"/>
  <c r="I63" i="12"/>
  <c r="Y63" i="12"/>
  <c r="I63" i="57"/>
  <c r="K93" i="50"/>
  <c r="E2" i="51"/>
  <c r="K6" i="51"/>
  <c r="K180" i="50"/>
  <c r="K251" i="57"/>
  <c r="AP251" i="12"/>
  <c r="K251" i="58"/>
  <c r="J251" i="57"/>
  <c r="K57" i="59"/>
  <c r="BY251" i="12"/>
  <c r="K251" i="59"/>
  <c r="J259" i="57"/>
  <c r="AP259" i="12"/>
  <c r="K259" i="58"/>
  <c r="AP250" i="12"/>
  <c r="K250" i="58"/>
  <c r="J250" i="57"/>
  <c r="AP209" i="12"/>
  <c r="K209" i="58"/>
  <c r="J209" i="57"/>
  <c r="J266" i="57"/>
  <c r="AP266" i="12"/>
  <c r="K266" i="58"/>
  <c r="J205" i="57"/>
  <c r="AP205" i="12"/>
  <c r="K205" i="58"/>
  <c r="J201" i="57"/>
  <c r="AP201" i="12"/>
  <c r="K201" i="58"/>
  <c r="J235" i="57"/>
  <c r="AP235" i="12"/>
  <c r="K235" i="58"/>
  <c r="K38" i="59"/>
  <c r="BY215" i="12"/>
  <c r="K215" i="59"/>
  <c r="AQ239" i="12"/>
  <c r="L239" i="58"/>
  <c r="L78" i="58"/>
  <c r="K54" i="57"/>
  <c r="AA249" i="12"/>
  <c r="AA219" i="12"/>
  <c r="K219" i="57"/>
  <c r="K74" i="57"/>
  <c r="AA259" i="12"/>
  <c r="K82" i="57"/>
  <c r="BY265" i="12"/>
  <c r="K265" i="59"/>
  <c r="K83" i="59"/>
  <c r="K42" i="59"/>
  <c r="BY231" i="12"/>
  <c r="K231" i="59"/>
  <c r="BY226" i="12"/>
  <c r="K226" i="59"/>
  <c r="K75" i="59"/>
  <c r="K33" i="57"/>
  <c r="AA214" i="12"/>
  <c r="L79" i="58"/>
  <c r="AQ247" i="12"/>
  <c r="L247" i="58"/>
  <c r="BY221" i="12"/>
  <c r="K221" i="59"/>
  <c r="K29" i="59"/>
  <c r="K53" i="57"/>
  <c r="AA241" i="12"/>
  <c r="K31" i="57"/>
  <c r="AA229" i="12"/>
  <c r="K15" i="57"/>
  <c r="AA220" i="12"/>
  <c r="K25" i="57"/>
  <c r="AA230" i="12"/>
  <c r="K33" i="59"/>
  <c r="BY214" i="12"/>
  <c r="K214" i="59"/>
  <c r="BY204" i="12"/>
  <c r="K204" i="59"/>
  <c r="K72" i="59"/>
  <c r="BY250" i="12"/>
  <c r="K250" i="59"/>
  <c r="K55" i="59"/>
  <c r="AR44" i="12"/>
  <c r="M44" i="58"/>
  <c r="AR7" i="12"/>
  <c r="M7" i="58"/>
  <c r="AR18" i="12"/>
  <c r="M18" i="58"/>
  <c r="AB61" i="12"/>
  <c r="AB31" i="12"/>
  <c r="AR46" i="12"/>
  <c r="M46" i="58"/>
  <c r="AR39" i="12"/>
  <c r="M39" i="58"/>
  <c r="BZ86" i="12"/>
  <c r="L86" i="59"/>
  <c r="AR24" i="12"/>
  <c r="M24" i="58"/>
  <c r="BZ38" i="12"/>
  <c r="BZ4" i="12"/>
  <c r="BZ84" i="12"/>
  <c r="AR37" i="12"/>
  <c r="M37" i="58"/>
  <c r="BZ89" i="12"/>
  <c r="L89" i="59"/>
  <c r="BZ24" i="12"/>
  <c r="BZ57" i="12"/>
  <c r="BZ21" i="12"/>
  <c r="AR87" i="12"/>
  <c r="M87" i="58"/>
  <c r="BZ55" i="12"/>
  <c r="BZ35" i="12"/>
  <c r="BZ11" i="12"/>
  <c r="L11" i="59"/>
  <c r="BZ87" i="12"/>
  <c r="L87" i="59"/>
  <c r="AR27" i="12"/>
  <c r="M27" i="58"/>
  <c r="BZ58" i="12"/>
  <c r="L58" i="59"/>
  <c r="AR45" i="12"/>
  <c r="M45" i="58"/>
  <c r="BZ44" i="12"/>
  <c r="L44" i="59"/>
  <c r="BZ16" i="12"/>
  <c r="BZ88" i="12"/>
  <c r="L88" i="59"/>
  <c r="BZ3" i="12"/>
  <c r="L3" i="59"/>
  <c r="AR81" i="12"/>
  <c r="M81" i="58"/>
  <c r="AB10" i="12"/>
  <c r="AB83" i="12"/>
  <c r="AR29" i="12"/>
  <c r="M29" i="58"/>
  <c r="AB75" i="12"/>
  <c r="AB49" i="12"/>
  <c r="BZ6" i="12"/>
  <c r="L6" i="59"/>
  <c r="AR79" i="12"/>
  <c r="AR12" i="12"/>
  <c r="M12" i="58"/>
  <c r="AR21" i="12"/>
  <c r="M21" i="58"/>
  <c r="AB12" i="12"/>
  <c r="AR15" i="12"/>
  <c r="M15" i="58"/>
  <c r="AB8" i="12"/>
  <c r="BZ59" i="12"/>
  <c r="L59" i="59"/>
  <c r="AB37" i="12"/>
  <c r="AR78" i="12"/>
  <c r="AB79" i="12"/>
  <c r="AR40" i="12"/>
  <c r="M40" i="58"/>
  <c r="AB19" i="12"/>
  <c r="AB43" i="12"/>
  <c r="AB17" i="12"/>
  <c r="BZ39" i="12"/>
  <c r="AB106" i="12"/>
  <c r="L106" i="57"/>
  <c r="AR14" i="12"/>
  <c r="M14" i="58"/>
  <c r="AB34" i="12"/>
  <c r="AB54" i="12"/>
  <c r="AR41" i="12"/>
  <c r="M41" i="58"/>
  <c r="BZ33" i="12"/>
  <c r="AR71" i="12"/>
  <c r="AB39" i="12"/>
  <c r="AB6" i="12"/>
  <c r="L6" i="57"/>
  <c r="AR90" i="12"/>
  <c r="AB73" i="12"/>
  <c r="BZ7" i="12"/>
  <c r="BZ77" i="12"/>
  <c r="AR16" i="12"/>
  <c r="M16" i="58"/>
  <c r="AR8" i="12"/>
  <c r="M8" i="58"/>
  <c r="AR85" i="12"/>
  <c r="M85" i="58"/>
  <c r="AR58" i="12"/>
  <c r="M58" i="58"/>
  <c r="AB74" i="12"/>
  <c r="AR61" i="12"/>
  <c r="M61" i="58"/>
  <c r="AR42" i="12"/>
  <c r="M42" i="58"/>
  <c r="AR51" i="12"/>
  <c r="M51" i="58"/>
  <c r="AR34" i="12"/>
  <c r="M34" i="58"/>
  <c r="BZ41" i="12"/>
  <c r="L41" i="59"/>
  <c r="AB82" i="12"/>
  <c r="BZ64" i="12"/>
  <c r="L64" i="59"/>
  <c r="AR26" i="12"/>
  <c r="M26" i="58"/>
  <c r="BZ32" i="12"/>
  <c r="L32" i="59"/>
  <c r="AB15" i="12"/>
  <c r="AB84" i="12"/>
  <c r="AB16" i="12"/>
  <c r="BZ92" i="12"/>
  <c r="L92" i="59"/>
  <c r="BZ26" i="12"/>
  <c r="L26" i="59"/>
  <c r="AR33" i="12"/>
  <c r="M33" i="58"/>
  <c r="BZ85" i="12"/>
  <c r="AR86" i="12"/>
  <c r="M86" i="58"/>
  <c r="AB22" i="12"/>
  <c r="AR20" i="12"/>
  <c r="M20" i="58"/>
  <c r="BZ30" i="12"/>
  <c r="L30" i="59"/>
  <c r="BZ40" i="12"/>
  <c r="L40" i="59"/>
  <c r="AR4" i="12"/>
  <c r="M4" i="58"/>
  <c r="AB35" i="12"/>
  <c r="BZ50" i="12"/>
  <c r="BZ90" i="12"/>
  <c r="BZ19" i="12"/>
  <c r="AB32" i="12"/>
  <c r="L32" i="57"/>
  <c r="BZ12" i="12"/>
  <c r="L12" i="59"/>
  <c r="BZ56" i="12"/>
  <c r="L56" i="59"/>
  <c r="BZ43" i="12"/>
  <c r="L43" i="59"/>
  <c r="AB85" i="12"/>
  <c r="BZ81" i="12"/>
  <c r="AB59" i="12"/>
  <c r="AB60" i="12"/>
  <c r="AR32" i="12"/>
  <c r="M32" i="58"/>
  <c r="AR74" i="12"/>
  <c r="AB71" i="12"/>
  <c r="AB51" i="12"/>
  <c r="AB3" i="12"/>
  <c r="AB57" i="12"/>
  <c r="AB23" i="12"/>
  <c r="AB90" i="12"/>
  <c r="AB89" i="12"/>
  <c r="AB81" i="12"/>
  <c r="AB33" i="12"/>
  <c r="AR9" i="12"/>
  <c r="M9" i="58"/>
  <c r="BZ91" i="12"/>
  <c r="AR3" i="12"/>
  <c r="M3" i="58"/>
  <c r="AB88" i="12"/>
  <c r="BZ72" i="12"/>
  <c r="AR11" i="12"/>
  <c r="M11" i="58"/>
  <c r="AR57" i="12"/>
  <c r="M57" i="58"/>
  <c r="AR59" i="12"/>
  <c r="M59" i="58"/>
  <c r="AB41" i="12"/>
  <c r="BZ53" i="12"/>
  <c r="M1" i="12"/>
  <c r="M65" i="12"/>
  <c r="BZ2" i="12"/>
  <c r="BZ61" i="12"/>
  <c r="L61" i="59"/>
  <c r="AB64" i="12"/>
  <c r="AR23" i="12"/>
  <c r="M23" i="58"/>
  <c r="AB30" i="12"/>
  <c r="BZ37" i="12"/>
  <c r="BZ51" i="12"/>
  <c r="BZ15" i="12"/>
  <c r="AR10" i="12"/>
  <c r="M10" i="58"/>
  <c r="AR30" i="12"/>
  <c r="M30" i="58"/>
  <c r="AB55" i="12"/>
  <c r="BZ8" i="12"/>
  <c r="L8" i="59"/>
  <c r="AB50" i="12"/>
  <c r="AB77" i="12"/>
  <c r="AR28" i="12"/>
  <c r="M28" i="58"/>
  <c r="BZ18" i="12"/>
  <c r="AR13" i="12"/>
  <c r="M13" i="58"/>
  <c r="AR88" i="12"/>
  <c r="M88" i="58"/>
  <c r="BZ46" i="12"/>
  <c r="L46" i="59"/>
  <c r="BZ60" i="12"/>
  <c r="L60" i="59"/>
  <c r="BZ52" i="12"/>
  <c r="AR55" i="12"/>
  <c r="M55" i="58"/>
  <c r="BZ42" i="12"/>
  <c r="AR19" i="12"/>
  <c r="M19" i="58"/>
  <c r="BZ29" i="12"/>
  <c r="BZ31" i="12"/>
  <c r="BZ73" i="12"/>
  <c r="AR31" i="12"/>
  <c r="M31" i="58"/>
  <c r="AR89" i="12"/>
  <c r="M89" i="58"/>
  <c r="AR64" i="12"/>
  <c r="M64" i="58"/>
  <c r="AR5" i="12"/>
  <c r="M5" i="58"/>
  <c r="AB52" i="12"/>
  <c r="AB45" i="12"/>
  <c r="AR47" i="12"/>
  <c r="M47" i="58"/>
  <c r="BZ48" i="12"/>
  <c r="L48" i="59"/>
  <c r="AR92" i="12"/>
  <c r="M92" i="58"/>
  <c r="AB42" i="12"/>
  <c r="AB7" i="12"/>
  <c r="BZ20" i="12"/>
  <c r="AB53" i="12"/>
  <c r="BZ22" i="12"/>
  <c r="L22" i="59"/>
  <c r="AB87" i="12"/>
  <c r="AR6" i="12"/>
  <c r="M6" i="58"/>
  <c r="AB78" i="12"/>
  <c r="AB36" i="12"/>
  <c r="AB21" i="12"/>
  <c r="AB25" i="12"/>
  <c r="BZ14" i="12"/>
  <c r="BZ45" i="12"/>
  <c r="L45" i="59"/>
  <c r="AR83" i="12"/>
  <c r="M83" i="58"/>
  <c r="AR82" i="12"/>
  <c r="M82" i="58"/>
  <c r="AB24" i="12"/>
  <c r="AB56" i="12"/>
  <c r="L56" i="57"/>
  <c r="AR35" i="12"/>
  <c r="M35" i="58"/>
  <c r="AR38" i="12"/>
  <c r="M38" i="58"/>
  <c r="AB48" i="12"/>
  <c r="AR53" i="12"/>
  <c r="M53" i="58"/>
  <c r="AB72" i="12"/>
  <c r="AR48" i="12"/>
  <c r="M48" i="58"/>
  <c r="AB9" i="12"/>
  <c r="AR54" i="12"/>
  <c r="M54" i="58"/>
  <c r="BZ13" i="12"/>
  <c r="L13" i="59"/>
  <c r="AB18" i="12"/>
  <c r="AB2" i="12"/>
  <c r="AB38" i="12"/>
  <c r="AR2" i="12"/>
  <c r="AB28" i="12"/>
  <c r="AB14" i="12"/>
  <c r="BZ10" i="12"/>
  <c r="BZ71" i="12"/>
  <c r="BZ54" i="12"/>
  <c r="BZ17" i="12"/>
  <c r="BZ28" i="12"/>
  <c r="L28" i="59"/>
  <c r="BZ47" i="12"/>
  <c r="BZ23" i="12"/>
  <c r="L23" i="59"/>
  <c r="AR52" i="12"/>
  <c r="M52" i="58"/>
  <c r="BZ82" i="12"/>
  <c r="AB4" i="12"/>
  <c r="AB13" i="12"/>
  <c r="AR50" i="12"/>
  <c r="M50" i="58"/>
  <c r="BZ5" i="12"/>
  <c r="L5" i="59"/>
  <c r="BZ78" i="12"/>
  <c r="AB91" i="12"/>
  <c r="BZ49" i="12"/>
  <c r="AB26" i="12"/>
  <c r="AR17" i="12"/>
  <c r="M17" i="58"/>
  <c r="BZ25" i="12"/>
  <c r="BZ34" i="12"/>
  <c r="AR43" i="12"/>
  <c r="M43" i="58"/>
  <c r="AB40" i="12"/>
  <c r="AR36" i="12"/>
  <c r="M36" i="58"/>
  <c r="AR22" i="12"/>
  <c r="M22" i="58"/>
  <c r="BZ9" i="12"/>
  <c r="AR49" i="12"/>
  <c r="M49" i="58"/>
  <c r="BZ83" i="12"/>
  <c r="AB92" i="12"/>
  <c r="AR73" i="12"/>
  <c r="AR84" i="12"/>
  <c r="M84" i="58"/>
  <c r="AB5" i="12"/>
  <c r="AB20" i="12"/>
  <c r="AR56" i="12"/>
  <c r="M56" i="58"/>
  <c r="AB86" i="12"/>
  <c r="BZ27" i="12"/>
  <c r="L27" i="59"/>
  <c r="AB58" i="12"/>
  <c r="AB62" i="12"/>
  <c r="L62" i="57"/>
  <c r="AR77" i="12"/>
  <c r="AB46" i="12"/>
  <c r="AR25" i="12"/>
  <c r="M25" i="58"/>
  <c r="AB44" i="12"/>
  <c r="BZ36" i="12"/>
  <c r="BZ79" i="12"/>
  <c r="BZ75" i="12"/>
  <c r="AB27" i="12"/>
  <c r="AB29" i="12"/>
  <c r="AB11" i="12"/>
  <c r="AB47" i="12"/>
  <c r="BZ74" i="12"/>
  <c r="AR75" i="12"/>
  <c r="AR72" i="12"/>
  <c r="AR91" i="12"/>
  <c r="K47" i="57"/>
  <c r="AA216" i="12"/>
  <c r="AA198" i="12"/>
  <c r="K14" i="57"/>
  <c r="K3" i="59"/>
  <c r="AA266" i="12"/>
  <c r="K84" i="57"/>
  <c r="K56" i="57"/>
  <c r="J223" i="57"/>
  <c r="AP223" i="12"/>
  <c r="K223" i="58"/>
  <c r="J260" i="57"/>
  <c r="AP260" i="12"/>
  <c r="K260" i="58"/>
  <c r="AP213" i="12"/>
  <c r="K213" i="58"/>
  <c r="J213" i="57"/>
  <c r="J221" i="57"/>
  <c r="AP221" i="12"/>
  <c r="K221" i="58"/>
  <c r="J207" i="57"/>
  <c r="AP207" i="12"/>
  <c r="K207" i="58"/>
  <c r="J200" i="57"/>
  <c r="AP200" i="12"/>
  <c r="K200" i="58"/>
  <c r="J229" i="57"/>
  <c r="AP229" i="12"/>
  <c r="K229" i="58"/>
  <c r="J214" i="57"/>
  <c r="AP214" i="12"/>
  <c r="K214" i="58"/>
  <c r="AP224" i="12"/>
  <c r="K224" i="58"/>
  <c r="J224" i="57"/>
  <c r="AP230" i="12"/>
  <c r="K230" i="58"/>
  <c r="J230" i="57"/>
  <c r="J258" i="57"/>
  <c r="AP258" i="12"/>
  <c r="K258" i="58"/>
  <c r="K4" i="59"/>
  <c r="BY212" i="12"/>
  <c r="K212" i="59"/>
  <c r="BY259" i="12"/>
  <c r="K259" i="59"/>
  <c r="K82" i="59"/>
  <c r="K7" i="57"/>
  <c r="AA213" i="12"/>
  <c r="K91" i="57"/>
  <c r="AA264" i="12"/>
  <c r="K264" i="57"/>
  <c r="L75" i="58"/>
  <c r="AQ226" i="12"/>
  <c r="L226" i="58"/>
  <c r="K81" i="59"/>
  <c r="BY258" i="12"/>
  <c r="K258" i="59"/>
  <c r="AA265" i="12"/>
  <c r="K83" i="57"/>
  <c r="K75" i="57"/>
  <c r="AA226" i="12"/>
  <c r="K226" i="57"/>
  <c r="K37" i="57"/>
  <c r="AA209" i="12"/>
  <c r="AA204" i="12"/>
  <c r="K204" i="57"/>
  <c r="K72" i="57"/>
  <c r="K4" i="57"/>
  <c r="AA212" i="12"/>
  <c r="K24" i="59"/>
  <c r="BY227" i="12"/>
  <c r="K227" i="59"/>
  <c r="K53" i="59"/>
  <c r="BY241" i="12"/>
  <c r="K241" i="59"/>
  <c r="BY211" i="12"/>
  <c r="K211" i="59"/>
  <c r="K73" i="59"/>
  <c r="AA197" i="12"/>
  <c r="K197" i="57"/>
  <c r="K71" i="57"/>
  <c r="K78" i="57"/>
  <c r="AA239" i="12"/>
  <c r="K239" i="57"/>
  <c r="K20" i="57"/>
  <c r="AA201" i="12"/>
  <c r="BY229" i="12"/>
  <c r="K229" i="59"/>
  <c r="K31" i="59"/>
  <c r="BY201" i="12"/>
  <c r="K201" i="59"/>
  <c r="K20" i="59"/>
  <c r="K15" i="59"/>
  <c r="BY220" i="12"/>
  <c r="K220" i="59"/>
  <c r="AA215" i="12"/>
  <c r="K38" i="57"/>
  <c r="K35" i="57"/>
  <c r="AA224" i="12"/>
  <c r="AA228" i="12"/>
  <c r="K9" i="57"/>
  <c r="AA257" i="12"/>
  <c r="K257" i="57"/>
  <c r="K90" i="57"/>
  <c r="K34" i="57"/>
  <c r="AA222" i="12"/>
  <c r="K36" i="57"/>
  <c r="AA223" i="12"/>
  <c r="K77" i="59"/>
  <c r="BY233" i="12"/>
  <c r="K233" i="59"/>
  <c r="J240" i="57"/>
  <c r="AP240" i="12"/>
  <c r="K240" i="58"/>
  <c r="AP249" i="12"/>
  <c r="K249" i="58"/>
  <c r="J249" i="57"/>
  <c r="J202" i="57"/>
  <c r="AP202" i="12"/>
  <c r="K202" i="58"/>
  <c r="J227" i="57"/>
  <c r="AP227" i="12"/>
  <c r="K227" i="58"/>
  <c r="J215" i="57"/>
  <c r="AP215" i="12"/>
  <c r="K215" i="58"/>
  <c r="AQ197" i="12"/>
  <c r="L197" i="58"/>
  <c r="L71" i="58"/>
  <c r="AQ264" i="12"/>
  <c r="L264" i="58"/>
  <c r="L91" i="58"/>
  <c r="K57" i="57"/>
  <c r="K79" i="57"/>
  <c r="AA247" i="12"/>
  <c r="K247" i="57"/>
  <c r="AA248" i="12"/>
  <c r="K51" i="57"/>
  <c r="K50" i="57"/>
  <c r="AA235" i="12"/>
  <c r="K19" i="57"/>
  <c r="AA207" i="12"/>
  <c r="BY256" i="12"/>
  <c r="BY252" i="12"/>
  <c r="BY218" i="12"/>
  <c r="AQ257" i="12"/>
  <c r="L257" i="58"/>
  <c r="L90" i="58"/>
  <c r="K85" i="59"/>
  <c r="BY260" i="12"/>
  <c r="K260" i="59"/>
  <c r="BY239" i="12"/>
  <c r="K239" i="59"/>
  <c r="K78" i="59"/>
  <c r="BY222" i="12"/>
  <c r="K222" i="59"/>
  <c r="K34" i="59"/>
  <c r="L77" i="58"/>
  <c r="AQ233" i="12"/>
  <c r="L233" i="58"/>
  <c r="K19" i="59"/>
  <c r="BY207" i="12"/>
  <c r="K207" i="59"/>
  <c r="K73" i="57"/>
  <c r="AA211" i="12"/>
  <c r="K211" i="57"/>
  <c r="BY224" i="12"/>
  <c r="K224" i="59"/>
  <c r="K35" i="59"/>
  <c r="AA227" i="12"/>
  <c r="K24" i="57"/>
  <c r="K16" i="59"/>
  <c r="BY199" i="12"/>
  <c r="K199" i="59"/>
  <c r="K79" i="59"/>
  <c r="BY247" i="12"/>
  <c r="K247" i="59"/>
  <c r="K47" i="59"/>
  <c r="BY216" i="12"/>
  <c r="K216" i="59"/>
  <c r="K21" i="59"/>
  <c r="BY208" i="12"/>
  <c r="K208" i="59"/>
  <c r="AQ196" i="12"/>
  <c r="L196" i="58"/>
  <c r="AQ256" i="12"/>
  <c r="L256" i="58"/>
  <c r="AQ218" i="12"/>
  <c r="L218" i="58"/>
  <c r="AQ252" i="12"/>
  <c r="L252" i="58"/>
  <c r="L2" i="58"/>
  <c r="K74" i="59"/>
  <c r="BY219" i="12"/>
  <c r="K219" i="59"/>
  <c r="AQ204" i="12"/>
  <c r="L204" i="58"/>
  <c r="L72" i="58"/>
  <c r="K32" i="57"/>
  <c r="K16" i="57"/>
  <c r="AA199" i="12"/>
  <c r="K77" i="57"/>
  <c r="AA233" i="12"/>
  <c r="K233" i="57"/>
  <c r="BY248" i="12"/>
  <c r="K248" i="59"/>
  <c r="K51" i="59"/>
  <c r="K21" i="57"/>
  <c r="AA208" i="12"/>
  <c r="AA231" i="12"/>
  <c r="K42" i="57"/>
  <c r="AP265" i="12"/>
  <c r="K265" i="58"/>
  <c r="J265" i="57"/>
  <c r="J241" i="57"/>
  <c r="AP241" i="12"/>
  <c r="K241" i="58"/>
  <c r="AP206" i="12"/>
  <c r="K206" i="58"/>
  <c r="J206" i="57"/>
  <c r="J212" i="57"/>
  <c r="AP212" i="12"/>
  <c r="K212" i="58"/>
  <c r="AP231" i="12"/>
  <c r="K231" i="58"/>
  <c r="J231" i="57"/>
  <c r="J220" i="57"/>
  <c r="AP220" i="12"/>
  <c r="K220" i="58"/>
  <c r="J228" i="57"/>
  <c r="AP228" i="12"/>
  <c r="K228" i="58"/>
  <c r="AP208" i="12"/>
  <c r="K208" i="58"/>
  <c r="J208" i="57"/>
  <c r="J248" i="57"/>
  <c r="AP248" i="12"/>
  <c r="K248" i="58"/>
  <c r="J234" i="57"/>
  <c r="AP234" i="12"/>
  <c r="K234" i="58"/>
  <c r="AP199" i="12"/>
  <c r="K199" i="58"/>
  <c r="J199" i="57"/>
  <c r="L74" i="58"/>
  <c r="AQ219" i="12"/>
  <c r="L219" i="58"/>
  <c r="K84" i="59"/>
  <c r="BY266" i="12"/>
  <c r="K266" i="59"/>
  <c r="AA240" i="12"/>
  <c r="K52" i="57"/>
  <c r="AA200" i="12"/>
  <c r="K17" i="57"/>
  <c r="K18" i="57"/>
  <c r="AA206" i="12"/>
  <c r="K85" i="57"/>
  <c r="AA260" i="12"/>
  <c r="K7" i="59"/>
  <c r="BY213" i="12"/>
  <c r="K213" i="59"/>
  <c r="K37" i="59"/>
  <c r="BY209" i="12"/>
  <c r="K209" i="59"/>
  <c r="BY200" i="12"/>
  <c r="K200" i="59"/>
  <c r="K17" i="59"/>
  <c r="AA205" i="12"/>
  <c r="K10" i="57"/>
  <c r="K49" i="57"/>
  <c r="AA234" i="12"/>
  <c r="K18" i="59"/>
  <c r="BY206" i="12"/>
  <c r="K206" i="59"/>
  <c r="K40" i="57"/>
  <c r="K39" i="57"/>
  <c r="AA202" i="12"/>
  <c r="BY197" i="12"/>
  <c r="K197" i="59"/>
  <c r="K71" i="59"/>
  <c r="K81" i="57"/>
  <c r="AA258" i="12"/>
  <c r="K49" i="59"/>
  <c r="BY234" i="12"/>
  <c r="K234" i="59"/>
  <c r="K12" i="57"/>
  <c r="K2" i="57"/>
  <c r="AA93" i="12"/>
  <c r="K93" i="57"/>
  <c r="AA65" i="12"/>
  <c r="K65" i="57"/>
  <c r="AQ65" i="12"/>
  <c r="L65" i="58"/>
  <c r="AA256" i="12"/>
  <c r="K256" i="57"/>
  <c r="K2" i="59"/>
  <c r="AA196" i="12"/>
  <c r="K196" i="57"/>
  <c r="AA218" i="12"/>
  <c r="K218" i="57"/>
  <c r="AA252" i="12"/>
  <c r="K252" i="57"/>
  <c r="AA70" i="12"/>
  <c r="K70" i="57"/>
  <c r="AQ70" i="12"/>
  <c r="L70" i="58"/>
  <c r="BY257" i="12"/>
  <c r="K257" i="59"/>
  <c r="K90" i="59"/>
  <c r="K39" i="59"/>
  <c r="BY202" i="12"/>
  <c r="K202" i="59"/>
  <c r="AQ211" i="12"/>
  <c r="L211" i="58"/>
  <c r="L73" i="58"/>
  <c r="AA250" i="12"/>
  <c r="K55" i="57"/>
  <c r="K25" i="59"/>
  <c r="BY230" i="12"/>
  <c r="K230" i="59"/>
  <c r="K14" i="59"/>
  <c r="BY198" i="12"/>
  <c r="K198" i="59"/>
  <c r="K10" i="59"/>
  <c r="BY205" i="12"/>
  <c r="K205" i="59"/>
  <c r="BY228" i="12"/>
  <c r="K228" i="59"/>
  <c r="K9" i="59"/>
  <c r="BY240" i="12"/>
  <c r="K240" i="59"/>
  <c r="K52" i="59"/>
  <c r="K6" i="57"/>
  <c r="BY264" i="12"/>
  <c r="K264" i="59"/>
  <c r="K91" i="59"/>
  <c r="AA221" i="12"/>
  <c r="K29" i="57"/>
  <c r="K50" i="59"/>
  <c r="BY235" i="12"/>
  <c r="K235" i="59"/>
  <c r="K54" i="59"/>
  <c r="BY249" i="12"/>
  <c r="K249" i="59"/>
  <c r="BY223" i="12"/>
  <c r="K223" i="59"/>
  <c r="K36" i="59"/>
  <c r="J216" i="57"/>
  <c r="AP216" i="12"/>
  <c r="K216" i="58"/>
  <c r="J222" i="57"/>
  <c r="AP222" i="12"/>
  <c r="K222" i="58"/>
  <c r="J198" i="57"/>
  <c r="AP198" i="12"/>
  <c r="K198" i="58"/>
  <c r="E2" i="46"/>
  <c r="K6" i="46"/>
  <c r="K180" i="51"/>
  <c r="J63" i="12"/>
  <c r="Z63" i="12"/>
  <c r="J63" i="57"/>
  <c r="K93" i="51"/>
  <c r="AQ251" i="12"/>
  <c r="L251" i="58"/>
  <c r="L57" i="59"/>
  <c r="BZ251" i="12"/>
  <c r="L251" i="59"/>
  <c r="L57" i="57"/>
  <c r="AB251" i="12"/>
  <c r="K250" i="57"/>
  <c r="AQ250" i="12"/>
  <c r="L250" i="58"/>
  <c r="K234" i="57"/>
  <c r="AQ234" i="12"/>
  <c r="L234" i="58"/>
  <c r="K206" i="57"/>
  <c r="AQ206" i="12"/>
  <c r="L206" i="58"/>
  <c r="AQ227" i="12"/>
  <c r="L227" i="58"/>
  <c r="K227" i="57"/>
  <c r="K207" i="57"/>
  <c r="AQ207" i="12"/>
  <c r="L207" i="58"/>
  <c r="K228" i="57"/>
  <c r="AQ228" i="12"/>
  <c r="L228" i="58"/>
  <c r="K215" i="57"/>
  <c r="AQ215" i="12"/>
  <c r="L215" i="58"/>
  <c r="K265" i="57"/>
  <c r="AQ265" i="12"/>
  <c r="L265" i="58"/>
  <c r="AQ216" i="12"/>
  <c r="L216" i="58"/>
  <c r="K216" i="57"/>
  <c r="AR226" i="12"/>
  <c r="M226" i="58"/>
  <c r="M75" i="58"/>
  <c r="AB221" i="12"/>
  <c r="L29" i="57"/>
  <c r="L36" i="59"/>
  <c r="BZ223" i="12"/>
  <c r="L223" i="59"/>
  <c r="M77" i="58"/>
  <c r="AR233" i="12"/>
  <c r="M233" i="58"/>
  <c r="L86" i="57"/>
  <c r="L40" i="57"/>
  <c r="L78" i="59"/>
  <c r="BZ239" i="12"/>
  <c r="L239" i="59"/>
  <c r="AB212" i="12"/>
  <c r="L4" i="57"/>
  <c r="L47" i="59"/>
  <c r="BZ216" i="12"/>
  <c r="L216" i="59"/>
  <c r="BZ197" i="12"/>
  <c r="L197" i="59"/>
  <c r="L71" i="59"/>
  <c r="AR256" i="12"/>
  <c r="M256" i="58"/>
  <c r="M2" i="58"/>
  <c r="AR218" i="12"/>
  <c r="M218" i="58"/>
  <c r="AR196" i="12"/>
  <c r="M196" i="58"/>
  <c r="AR252" i="12"/>
  <c r="M252" i="58"/>
  <c r="L72" i="57"/>
  <c r="AB204" i="12"/>
  <c r="L204" i="57"/>
  <c r="L21" i="57"/>
  <c r="AB208" i="12"/>
  <c r="L87" i="57"/>
  <c r="L7" i="57"/>
  <c r="AB213" i="12"/>
  <c r="BZ229" i="12"/>
  <c r="L229" i="59"/>
  <c r="L31" i="59"/>
  <c r="AB233" i="12"/>
  <c r="L233" i="57"/>
  <c r="L77" i="57"/>
  <c r="BZ209" i="12"/>
  <c r="L209" i="59"/>
  <c r="L37" i="59"/>
  <c r="L41" i="57"/>
  <c r="BZ204" i="12"/>
  <c r="L204" i="59"/>
  <c r="L72" i="59"/>
  <c r="AB257" i="12"/>
  <c r="L257" i="57"/>
  <c r="L90" i="57"/>
  <c r="AB248" i="12"/>
  <c r="L51" i="57"/>
  <c r="L60" i="57"/>
  <c r="BZ207" i="12"/>
  <c r="L207" i="59"/>
  <c r="L19" i="59"/>
  <c r="L22" i="57"/>
  <c r="L15" i="57"/>
  <c r="AB220" i="12"/>
  <c r="AB259" i="12"/>
  <c r="L82" i="57"/>
  <c r="BZ213" i="12"/>
  <c r="L213" i="59"/>
  <c r="L7" i="59"/>
  <c r="L39" i="57"/>
  <c r="AB202" i="12"/>
  <c r="L54" i="57"/>
  <c r="AB249" i="12"/>
  <c r="L39" i="59"/>
  <c r="BZ202" i="12"/>
  <c r="L202" i="59"/>
  <c r="L49" i="57"/>
  <c r="AB234" i="12"/>
  <c r="L10" i="57"/>
  <c r="AB205" i="12"/>
  <c r="L16" i="59"/>
  <c r="BZ199" i="12"/>
  <c r="L199" i="59"/>
  <c r="BZ250" i="12"/>
  <c r="L250" i="59"/>
  <c r="L55" i="59"/>
  <c r="BZ227" i="12"/>
  <c r="L227" i="59"/>
  <c r="L24" i="59"/>
  <c r="L4" i="59"/>
  <c r="BZ212" i="12"/>
  <c r="L212" i="59"/>
  <c r="K214" i="57"/>
  <c r="AQ214" i="12"/>
  <c r="L214" i="58"/>
  <c r="AQ249" i="12"/>
  <c r="L249" i="58"/>
  <c r="K249" i="57"/>
  <c r="K240" i="57"/>
  <c r="AQ240" i="12"/>
  <c r="L240" i="58"/>
  <c r="AQ231" i="12"/>
  <c r="L231" i="58"/>
  <c r="K231" i="57"/>
  <c r="K199" i="57"/>
  <c r="AQ199" i="12"/>
  <c r="L199" i="58"/>
  <c r="AQ248" i="12"/>
  <c r="L248" i="58"/>
  <c r="K248" i="57"/>
  <c r="K224" i="57"/>
  <c r="AQ224" i="12"/>
  <c r="L224" i="58"/>
  <c r="L74" i="59"/>
  <c r="BZ219" i="12"/>
  <c r="L219" i="59"/>
  <c r="L27" i="57"/>
  <c r="L44" i="57"/>
  <c r="AR211" i="12"/>
  <c r="M211" i="58"/>
  <c r="M73" i="58"/>
  <c r="BZ228" i="12"/>
  <c r="L228" i="59"/>
  <c r="L9" i="59"/>
  <c r="L26" i="57"/>
  <c r="L82" i="59"/>
  <c r="BZ259" i="12"/>
  <c r="L259" i="59"/>
  <c r="L10" i="59"/>
  <c r="BZ205" i="12"/>
  <c r="L205" i="59"/>
  <c r="L38" i="57"/>
  <c r="AB215" i="12"/>
  <c r="L36" i="57"/>
  <c r="AB223" i="12"/>
  <c r="L42" i="57"/>
  <c r="AB231" i="12"/>
  <c r="L45" i="57"/>
  <c r="L29" i="59"/>
  <c r="BZ221" i="12"/>
  <c r="L221" i="59"/>
  <c r="BZ240" i="12"/>
  <c r="L240" i="59"/>
  <c r="L52" i="59"/>
  <c r="AB235" i="12"/>
  <c r="L50" i="57"/>
  <c r="L30" i="57"/>
  <c r="BZ252" i="12"/>
  <c r="BZ256" i="12"/>
  <c r="BZ218" i="12"/>
  <c r="L88" i="57"/>
  <c r="AB214" i="12"/>
  <c r="L33" i="57"/>
  <c r="L23" i="57"/>
  <c r="AB197" i="12"/>
  <c r="L197" i="57"/>
  <c r="L71" i="57"/>
  <c r="L59" i="57"/>
  <c r="L90" i="59"/>
  <c r="BZ257" i="12"/>
  <c r="L257" i="59"/>
  <c r="L73" i="57"/>
  <c r="AB211" i="12"/>
  <c r="L211" i="57"/>
  <c r="AR197" i="12"/>
  <c r="M197" i="58"/>
  <c r="M71" i="58"/>
  <c r="L34" i="57"/>
  <c r="AB222" i="12"/>
  <c r="AB200" i="12"/>
  <c r="L17" i="57"/>
  <c r="L79" i="57"/>
  <c r="AB247" i="12"/>
  <c r="L247" i="57"/>
  <c r="L8" i="57"/>
  <c r="AB226" i="12"/>
  <c r="L226" i="57"/>
  <c r="L75" i="57"/>
  <c r="L38" i="59"/>
  <c r="BZ215" i="12"/>
  <c r="L215" i="59"/>
  <c r="K230" i="57"/>
  <c r="AQ230" i="12"/>
  <c r="L230" i="58"/>
  <c r="K241" i="57"/>
  <c r="AQ241" i="12"/>
  <c r="L241" i="58"/>
  <c r="K259" i="57"/>
  <c r="AQ259" i="12"/>
  <c r="L259" i="58"/>
  <c r="AQ221" i="12"/>
  <c r="L221" i="58"/>
  <c r="K221" i="57"/>
  <c r="K258" i="57"/>
  <c r="AQ258" i="12"/>
  <c r="L258" i="58"/>
  <c r="AQ202" i="12"/>
  <c r="L202" i="58"/>
  <c r="K202" i="57"/>
  <c r="AQ260" i="12"/>
  <c r="L260" i="58"/>
  <c r="K260" i="57"/>
  <c r="AQ208" i="12"/>
  <c r="L208" i="58"/>
  <c r="K208" i="57"/>
  <c r="AQ235" i="12"/>
  <c r="L235" i="58"/>
  <c r="K235" i="57"/>
  <c r="AR264" i="12"/>
  <c r="M264" i="58"/>
  <c r="M91" i="58"/>
  <c r="L47" i="57"/>
  <c r="AB216" i="12"/>
  <c r="L75" i="59"/>
  <c r="BZ226" i="12"/>
  <c r="L226" i="59"/>
  <c r="L58" i="57"/>
  <c r="L20" i="57"/>
  <c r="AB201" i="12"/>
  <c r="L92" i="57"/>
  <c r="BZ222" i="12"/>
  <c r="L222" i="59"/>
  <c r="L34" i="59"/>
  <c r="BZ234" i="12"/>
  <c r="L234" i="59"/>
  <c r="L49" i="59"/>
  <c r="BZ200" i="12"/>
  <c r="L200" i="59"/>
  <c r="L17" i="59"/>
  <c r="AB198" i="12"/>
  <c r="L14" i="57"/>
  <c r="AB252" i="12"/>
  <c r="L252" i="57"/>
  <c r="AB70" i="12"/>
  <c r="L70" i="57"/>
  <c r="L2" i="57"/>
  <c r="AB93" i="12"/>
  <c r="L93" i="57"/>
  <c r="AB196" i="12"/>
  <c r="L196" i="57"/>
  <c r="AR70" i="12"/>
  <c r="M70" i="58"/>
  <c r="AB256" i="12"/>
  <c r="L256" i="57"/>
  <c r="L2" i="59"/>
  <c r="AB218" i="12"/>
  <c r="L218" i="57"/>
  <c r="AR65" i="12"/>
  <c r="M65" i="58"/>
  <c r="AB65" i="12"/>
  <c r="L65" i="57"/>
  <c r="AB228" i="12"/>
  <c r="L9" i="57"/>
  <c r="L48" i="57"/>
  <c r="AB227" i="12"/>
  <c r="L24" i="57"/>
  <c r="L14" i="59"/>
  <c r="BZ198" i="12"/>
  <c r="L198" i="59"/>
  <c r="L78" i="57"/>
  <c r="AB239" i="12"/>
  <c r="L239" i="57"/>
  <c r="L53" i="57"/>
  <c r="AB241" i="12"/>
  <c r="L52" i="57"/>
  <c r="AB240" i="12"/>
  <c r="L18" i="59"/>
  <c r="BZ206" i="12"/>
  <c r="L206" i="59"/>
  <c r="BZ220" i="12"/>
  <c r="L220" i="59"/>
  <c r="L15" i="59"/>
  <c r="AS2" i="12"/>
  <c r="CA37" i="12"/>
  <c r="AS57" i="12"/>
  <c r="N57" i="58"/>
  <c r="AS17" i="12"/>
  <c r="N17" i="58"/>
  <c r="AC42" i="12"/>
  <c r="CA31" i="12"/>
  <c r="CA50" i="12"/>
  <c r="CA38" i="12"/>
  <c r="AC57" i="12"/>
  <c r="AC251" i="12"/>
  <c r="AC60" i="12"/>
  <c r="M60" i="57"/>
  <c r="CA43" i="12"/>
  <c r="M43" i="59"/>
  <c r="AS61" i="12"/>
  <c r="N61" i="58"/>
  <c r="AC55" i="12"/>
  <c r="AC92" i="12"/>
  <c r="M92" i="57"/>
  <c r="CA33" i="12"/>
  <c r="AC39" i="12"/>
  <c r="AC17" i="12"/>
  <c r="CA60" i="12"/>
  <c r="M60" i="59"/>
  <c r="CA58" i="12"/>
  <c r="M58" i="59"/>
  <c r="CA78" i="12"/>
  <c r="AC6" i="12"/>
  <c r="AC47" i="12"/>
  <c r="AS79" i="12"/>
  <c r="AS46" i="12"/>
  <c r="N46" i="58"/>
  <c r="AS42" i="12"/>
  <c r="N42" i="58"/>
  <c r="AS41" i="12"/>
  <c r="N41" i="58"/>
  <c r="AS33" i="12"/>
  <c r="N33" i="58"/>
  <c r="AC9" i="12"/>
  <c r="AC3" i="12"/>
  <c r="M3" i="57"/>
  <c r="CA86" i="12"/>
  <c r="M86" i="59"/>
  <c r="CA53" i="12"/>
  <c r="AS14" i="12"/>
  <c r="N14" i="58"/>
  <c r="AC79" i="12"/>
  <c r="AC33" i="12"/>
  <c r="AS21" i="12"/>
  <c r="N21" i="58"/>
  <c r="AS43" i="12"/>
  <c r="N43" i="58"/>
  <c r="AS39" i="12"/>
  <c r="N39" i="58"/>
  <c r="CA42" i="12"/>
  <c r="AC86" i="12"/>
  <c r="M86" i="57"/>
  <c r="AS49" i="12"/>
  <c r="N49" i="58"/>
  <c r="CA59" i="12"/>
  <c r="M59" i="59"/>
  <c r="AC40" i="12"/>
  <c r="AC14" i="12"/>
  <c r="AS18" i="12"/>
  <c r="N18" i="58"/>
  <c r="CA61" i="12"/>
  <c r="M61" i="59"/>
  <c r="CA88" i="12"/>
  <c r="M88" i="59"/>
  <c r="AS87" i="12"/>
  <c r="N87" i="58"/>
  <c r="AS38" i="12"/>
  <c r="N38" i="58"/>
  <c r="AS6" i="12"/>
  <c r="N6" i="58"/>
  <c r="AC8" i="12"/>
  <c r="M8" i="57"/>
  <c r="AS30" i="12"/>
  <c r="N30" i="58"/>
  <c r="AC32" i="12"/>
  <c r="AS5" i="12"/>
  <c r="N5" i="58"/>
  <c r="AC16" i="12"/>
  <c r="CA52" i="12"/>
  <c r="CA13" i="12"/>
  <c r="M13" i="59"/>
  <c r="AC58" i="12"/>
  <c r="M58" i="57"/>
  <c r="AS75" i="12"/>
  <c r="CA71" i="12"/>
  <c r="AC73" i="12"/>
  <c r="AS90" i="12"/>
  <c r="AS32" i="12"/>
  <c r="N32" i="58"/>
  <c r="N1" i="12"/>
  <c r="N65" i="12"/>
  <c r="CA49" i="12"/>
  <c r="AC53" i="12"/>
  <c r="CA2" i="12"/>
  <c r="CA8" i="12"/>
  <c r="M8" i="59"/>
  <c r="CA82" i="12"/>
  <c r="CA55" i="12"/>
  <c r="AC83" i="12"/>
  <c r="AC18" i="12"/>
  <c r="CA39" i="12"/>
  <c r="CA29" i="12"/>
  <c r="AS8" i="12"/>
  <c r="N8" i="58"/>
  <c r="CA6" i="12"/>
  <c r="M6" i="59"/>
  <c r="CA20" i="12"/>
  <c r="AC34" i="12"/>
  <c r="AC106" i="12"/>
  <c r="M106" i="57"/>
  <c r="AC62" i="12"/>
  <c r="M62" i="57"/>
  <c r="CA28" i="12"/>
  <c r="M28" i="59"/>
  <c r="AC59" i="12"/>
  <c r="M59" i="57"/>
  <c r="CA56" i="12"/>
  <c r="M56" i="59"/>
  <c r="AC36" i="12"/>
  <c r="AS89" i="12"/>
  <c r="N89" i="58"/>
  <c r="AS20" i="12"/>
  <c r="N20" i="58"/>
  <c r="CA24" i="12"/>
  <c r="AC30" i="12"/>
  <c r="M30" i="57"/>
  <c r="AC5" i="12"/>
  <c r="M5" i="57"/>
  <c r="AS44" i="12"/>
  <c r="N44" i="58"/>
  <c r="AC19" i="12"/>
  <c r="CA32" i="12"/>
  <c r="M32" i="59"/>
  <c r="AS92" i="12"/>
  <c r="N92" i="58"/>
  <c r="AS31" i="12"/>
  <c r="N31" i="58"/>
  <c r="AS40" i="12"/>
  <c r="N40" i="58"/>
  <c r="AS27" i="12"/>
  <c r="N27" i="58"/>
  <c r="AS22" i="12"/>
  <c r="N22" i="58"/>
  <c r="AC21" i="12"/>
  <c r="AS4" i="12"/>
  <c r="N4" i="58"/>
  <c r="CA9" i="12"/>
  <c r="CA79" i="12"/>
  <c r="AS7" i="12"/>
  <c r="N7" i="58"/>
  <c r="AS56" i="12"/>
  <c r="N56" i="58"/>
  <c r="AC15" i="12"/>
  <c r="AC50" i="12"/>
  <c r="AC45" i="12"/>
  <c r="M45" i="57"/>
  <c r="CA74" i="12"/>
  <c r="CA85" i="12"/>
  <c r="AC88" i="12"/>
  <c r="M88" i="57"/>
  <c r="AC52" i="12"/>
  <c r="AC48" i="12"/>
  <c r="M48" i="57"/>
  <c r="AS45" i="12"/>
  <c r="N45" i="58"/>
  <c r="AS34" i="12"/>
  <c r="N34" i="58"/>
  <c r="AS53" i="12"/>
  <c r="N53" i="58"/>
  <c r="AS36" i="12"/>
  <c r="N36" i="58"/>
  <c r="CA25" i="12"/>
  <c r="CA45" i="12"/>
  <c r="M45" i="59"/>
  <c r="CA51" i="12"/>
  <c r="CA75" i="12"/>
  <c r="AS59" i="12"/>
  <c r="N59" i="58"/>
  <c r="AC90" i="12"/>
  <c r="AS48" i="12"/>
  <c r="N48" i="58"/>
  <c r="AS91" i="12"/>
  <c r="AS58" i="12"/>
  <c r="N58" i="58"/>
  <c r="AC84" i="12"/>
  <c r="CA41" i="12"/>
  <c r="M41" i="59"/>
  <c r="AC91" i="12"/>
  <c r="AC61" i="12"/>
  <c r="M61" i="57"/>
  <c r="CA34" i="12"/>
  <c r="CA22" i="12"/>
  <c r="M22" i="59"/>
  <c r="CA81" i="12"/>
  <c r="AS23" i="12"/>
  <c r="N23" i="58"/>
  <c r="CA47" i="12"/>
  <c r="AC4" i="12"/>
  <c r="CA3" i="12"/>
  <c r="AC38" i="12"/>
  <c r="CA7" i="12"/>
  <c r="AS13" i="12"/>
  <c r="N13" i="58"/>
  <c r="AS88" i="12"/>
  <c r="N88" i="58"/>
  <c r="AC22" i="12"/>
  <c r="M22" i="57"/>
  <c r="AC49" i="12"/>
  <c r="AC31" i="12"/>
  <c r="CA57" i="12"/>
  <c r="AC41" i="12"/>
  <c r="M41" i="57"/>
  <c r="CA44" i="12"/>
  <c r="M44" i="59"/>
  <c r="AS83" i="12"/>
  <c r="N83" i="58"/>
  <c r="AC74" i="12"/>
  <c r="AS19" i="12"/>
  <c r="N19" i="58"/>
  <c r="AC44" i="12"/>
  <c r="M44" i="57"/>
  <c r="AS35" i="12"/>
  <c r="N35" i="58"/>
  <c r="AS9" i="12"/>
  <c r="N9" i="58"/>
  <c r="CA40" i="12"/>
  <c r="M40" i="59"/>
  <c r="CA36" i="12"/>
  <c r="AC87" i="12"/>
  <c r="M87" i="57"/>
  <c r="CA90" i="12"/>
  <c r="AS64" i="12"/>
  <c r="N64" i="58"/>
  <c r="AC35" i="12"/>
  <c r="AC20" i="12"/>
  <c r="AC56" i="12"/>
  <c r="AC28" i="12"/>
  <c r="M28" i="57"/>
  <c r="CA15" i="12"/>
  <c r="CA72" i="12"/>
  <c r="AS74" i="12"/>
  <c r="AS26" i="12"/>
  <c r="N26" i="58"/>
  <c r="AC81" i="12"/>
  <c r="AS3" i="12"/>
  <c r="N3" i="58"/>
  <c r="AC10" i="12"/>
  <c r="CA17" i="12"/>
  <c r="CA30" i="12"/>
  <c r="M30" i="59"/>
  <c r="CA73" i="12"/>
  <c r="AS82" i="12"/>
  <c r="N82" i="58"/>
  <c r="CA48" i="12"/>
  <c r="M48" i="59"/>
  <c r="AC54" i="12"/>
  <c r="AS12" i="12"/>
  <c r="N12" i="58"/>
  <c r="AC29" i="12"/>
  <c r="CA64" i="12"/>
  <c r="M64" i="59"/>
  <c r="CA10" i="12"/>
  <c r="CA4" i="12"/>
  <c r="AC26" i="12"/>
  <c r="M26" i="57"/>
  <c r="AC75" i="12"/>
  <c r="AC77" i="12"/>
  <c r="AS77" i="12"/>
  <c r="AS51" i="12"/>
  <c r="N51" i="58"/>
  <c r="AS73" i="12"/>
  <c r="AS29" i="12"/>
  <c r="N29" i="58"/>
  <c r="AC82" i="12"/>
  <c r="AS47" i="12"/>
  <c r="N47" i="58"/>
  <c r="AC2" i="12"/>
  <c r="CA14" i="12"/>
  <c r="AC78" i="12"/>
  <c r="CA19" i="12"/>
  <c r="AC24" i="12"/>
  <c r="CA84" i="12"/>
  <c r="CA77" i="12"/>
  <c r="CA16" i="12"/>
  <c r="CA26" i="12"/>
  <c r="M26" i="59"/>
  <c r="AC51" i="12"/>
  <c r="CA35" i="12"/>
  <c r="CA91" i="12"/>
  <c r="CA11" i="12"/>
  <c r="M11" i="59"/>
  <c r="CA83" i="12"/>
  <c r="CA27" i="12"/>
  <c r="M27" i="59"/>
  <c r="AS37" i="12"/>
  <c r="N37" i="58"/>
  <c r="CA21" i="12"/>
  <c r="AC11" i="12"/>
  <c r="M11" i="57"/>
  <c r="AC27" i="12"/>
  <c r="M27" i="57"/>
  <c r="AS11" i="12"/>
  <c r="N11" i="58"/>
  <c r="AS78" i="12"/>
  <c r="AS16" i="12"/>
  <c r="N16" i="58"/>
  <c r="AC13" i="12"/>
  <c r="M13" i="57"/>
  <c r="AS25" i="12"/>
  <c r="N25" i="58"/>
  <c r="AS84" i="12"/>
  <c r="N84" i="58"/>
  <c r="AC37" i="12"/>
  <c r="CA23" i="12"/>
  <c r="M23" i="59"/>
  <c r="CA18" i="12"/>
  <c r="AS52" i="12"/>
  <c r="N52" i="58"/>
  <c r="AC85" i="12"/>
  <c r="AC72" i="12"/>
  <c r="AS10" i="12"/>
  <c r="N10" i="58"/>
  <c r="AC7" i="12"/>
  <c r="AC12" i="12"/>
  <c r="CA5" i="12"/>
  <c r="M5" i="59"/>
  <c r="CA54" i="12"/>
  <c r="AS72" i="12"/>
  <c r="AS15" i="12"/>
  <c r="N15" i="58"/>
  <c r="AS28" i="12"/>
  <c r="N28" i="58"/>
  <c r="AC43" i="12"/>
  <c r="M43" i="57"/>
  <c r="AS24" i="12"/>
  <c r="N24" i="58"/>
  <c r="AS85" i="12"/>
  <c r="N85" i="58"/>
  <c r="CA87" i="12"/>
  <c r="M87" i="59"/>
  <c r="CA12" i="12"/>
  <c r="M12" i="59"/>
  <c r="AC46" i="12"/>
  <c r="M46" i="57"/>
  <c r="AS55" i="12"/>
  <c r="N55" i="58"/>
  <c r="AC64" i="12"/>
  <c r="M64" i="57"/>
  <c r="AC23" i="12"/>
  <c r="M23" i="57"/>
  <c r="AS50" i="12"/>
  <c r="N50" i="58"/>
  <c r="AS54" i="12"/>
  <c r="N54" i="58"/>
  <c r="AC25" i="12"/>
  <c r="CA46" i="12"/>
  <c r="M46" i="59"/>
  <c r="CA92" i="12"/>
  <c r="M92" i="59"/>
  <c r="AS86" i="12"/>
  <c r="N86" i="58"/>
  <c r="AC89" i="12"/>
  <c r="M89" i="57"/>
  <c r="AS81" i="12"/>
  <c r="N81" i="58"/>
  <c r="AC71" i="12"/>
  <c r="CA89" i="12"/>
  <c r="M89" i="59"/>
  <c r="AS71" i="12"/>
  <c r="L81" i="57"/>
  <c r="AB258" i="12"/>
  <c r="AR219" i="12"/>
  <c r="M219" i="58"/>
  <c r="M74" i="58"/>
  <c r="BZ258" i="12"/>
  <c r="L258" i="59"/>
  <c r="L81" i="59"/>
  <c r="L50" i="59"/>
  <c r="BZ235" i="12"/>
  <c r="L235" i="59"/>
  <c r="L85" i="59"/>
  <c r="BZ260" i="12"/>
  <c r="L260" i="59"/>
  <c r="L16" i="57"/>
  <c r="AB199" i="12"/>
  <c r="AB219" i="12"/>
  <c r="L219" i="57"/>
  <c r="L74" i="57"/>
  <c r="AR257" i="12"/>
  <c r="M257" i="58"/>
  <c r="M90" i="58"/>
  <c r="L33" i="59"/>
  <c r="BZ214" i="12"/>
  <c r="L214" i="59"/>
  <c r="L43" i="57"/>
  <c r="M78" i="58"/>
  <c r="AR239" i="12"/>
  <c r="M239" i="58"/>
  <c r="M79" i="58"/>
  <c r="AR247" i="12"/>
  <c r="M247" i="58"/>
  <c r="L21" i="59"/>
  <c r="BZ208" i="12"/>
  <c r="L208" i="59"/>
  <c r="AB229" i="12"/>
  <c r="L31" i="57"/>
  <c r="AQ205" i="12"/>
  <c r="L205" i="58"/>
  <c r="K205" i="57"/>
  <c r="K200" i="57"/>
  <c r="AQ200" i="12"/>
  <c r="L200" i="58"/>
  <c r="AQ223" i="12"/>
  <c r="L223" i="58"/>
  <c r="K223" i="57"/>
  <c r="K222" i="57"/>
  <c r="AQ222" i="12"/>
  <c r="L222" i="58"/>
  <c r="K201" i="57"/>
  <c r="AQ201" i="12"/>
  <c r="L201" i="58"/>
  <c r="AQ212" i="12"/>
  <c r="L212" i="58"/>
  <c r="K212" i="57"/>
  <c r="K209" i="57"/>
  <c r="AQ209" i="12"/>
  <c r="L209" i="58"/>
  <c r="K213" i="57"/>
  <c r="AQ213" i="12"/>
  <c r="L213" i="58"/>
  <c r="K266" i="57"/>
  <c r="AQ266" i="12"/>
  <c r="L266" i="58"/>
  <c r="K198" i="57"/>
  <c r="AQ198" i="12"/>
  <c r="L198" i="58"/>
  <c r="M72" i="58"/>
  <c r="AR204" i="12"/>
  <c r="M204" i="58"/>
  <c r="L11" i="57"/>
  <c r="BZ247" i="12"/>
  <c r="L247" i="59"/>
  <c r="L79" i="59"/>
  <c r="L46" i="57"/>
  <c r="L5" i="57"/>
  <c r="L83" i="59"/>
  <c r="BZ265" i="12"/>
  <c r="L265" i="59"/>
  <c r="L25" i="59"/>
  <c r="BZ230" i="12"/>
  <c r="L230" i="59"/>
  <c r="L91" i="57"/>
  <c r="AB264" i="12"/>
  <c r="L264" i="57"/>
  <c r="L13" i="57"/>
  <c r="BZ249" i="12"/>
  <c r="L249" i="59"/>
  <c r="L54" i="59"/>
  <c r="L28" i="57"/>
  <c r="L18" i="57"/>
  <c r="AB206" i="12"/>
  <c r="AB230" i="12"/>
  <c r="L25" i="57"/>
  <c r="L20" i="59"/>
  <c r="BZ201" i="12"/>
  <c r="L201" i="59"/>
  <c r="L73" i="59"/>
  <c r="BZ211" i="12"/>
  <c r="L211" i="59"/>
  <c r="BZ231" i="12"/>
  <c r="L231" i="59"/>
  <c r="L42" i="59"/>
  <c r="AB250" i="12"/>
  <c r="L55" i="57"/>
  <c r="L51" i="59"/>
  <c r="BZ248" i="12"/>
  <c r="L248" i="59"/>
  <c r="L64" i="57"/>
  <c r="L53" i="59"/>
  <c r="BZ241" i="12"/>
  <c r="L241" i="59"/>
  <c r="BZ264" i="12"/>
  <c r="L264" i="59"/>
  <c r="L91" i="59"/>
  <c r="L89" i="57"/>
  <c r="L3" i="57"/>
  <c r="AB260" i="12"/>
  <c r="L85" i="57"/>
  <c r="L35" i="57"/>
  <c r="AB224" i="12"/>
  <c r="L84" i="57"/>
  <c r="AB266" i="12"/>
  <c r="BZ233" i="12"/>
  <c r="L233" i="59"/>
  <c r="L77" i="59"/>
  <c r="L19" i="57"/>
  <c r="AB207" i="12"/>
  <c r="L37" i="57"/>
  <c r="AB209" i="12"/>
  <c r="L12" i="57"/>
  <c r="AB265" i="12"/>
  <c r="L83" i="57"/>
  <c r="L35" i="59"/>
  <c r="BZ224" i="12"/>
  <c r="L224" i="59"/>
  <c r="BZ266" i="12"/>
  <c r="L266" i="59"/>
  <c r="L84" i="59"/>
  <c r="L61" i="57"/>
  <c r="K220" i="57"/>
  <c r="AQ220" i="12"/>
  <c r="L220" i="58"/>
  <c r="K229" i="57"/>
  <c r="AQ229" i="12"/>
  <c r="L229" i="58"/>
  <c r="K93" i="46"/>
  <c r="E2" i="52"/>
  <c r="K6" i="52"/>
  <c r="K180" i="46"/>
  <c r="K63" i="12"/>
  <c r="AA63" i="12"/>
  <c r="K63" i="57"/>
  <c r="AR251" i="12"/>
  <c r="M251" i="58"/>
  <c r="L251" i="57"/>
  <c r="M57" i="59"/>
  <c r="CA251" i="12"/>
  <c r="M251" i="59"/>
  <c r="AS251" i="12"/>
  <c r="N251" i="58"/>
  <c r="M251" i="57"/>
  <c r="L250" i="57"/>
  <c r="AR250" i="12"/>
  <c r="M250" i="58"/>
  <c r="M54" i="59"/>
  <c r="CA249" i="12"/>
  <c r="M249" i="59"/>
  <c r="CA206" i="12"/>
  <c r="M206" i="59"/>
  <c r="M18" i="59"/>
  <c r="M91" i="59"/>
  <c r="CA264" i="12"/>
  <c r="M264" i="59"/>
  <c r="M16" i="59"/>
  <c r="CA199" i="12"/>
  <c r="M199" i="59"/>
  <c r="CA207" i="12"/>
  <c r="M207" i="59"/>
  <c r="M19" i="59"/>
  <c r="AC221" i="12"/>
  <c r="M29" i="57"/>
  <c r="AC205" i="12"/>
  <c r="M10" i="57"/>
  <c r="AS219" i="12"/>
  <c r="N219" i="58"/>
  <c r="N74" i="58"/>
  <c r="M56" i="57"/>
  <c r="CA257" i="12"/>
  <c r="M257" i="59"/>
  <c r="M90" i="59"/>
  <c r="AC219" i="12"/>
  <c r="M219" i="57"/>
  <c r="M74" i="57"/>
  <c r="M3" i="59"/>
  <c r="CA258" i="12"/>
  <c r="M258" i="59"/>
  <c r="M81" i="59"/>
  <c r="M91" i="57"/>
  <c r="AC264" i="12"/>
  <c r="M264" i="57"/>
  <c r="AS264" i="12"/>
  <c r="N264" i="58"/>
  <c r="N91" i="58"/>
  <c r="M75" i="59"/>
  <c r="CA226" i="12"/>
  <c r="M226" i="59"/>
  <c r="CA219" i="12"/>
  <c r="M219" i="59"/>
  <c r="M74" i="59"/>
  <c r="AC207" i="12"/>
  <c r="M19" i="57"/>
  <c r="M24" i="59"/>
  <c r="CA227" i="12"/>
  <c r="M227" i="59"/>
  <c r="M83" i="57"/>
  <c r="AC265" i="12"/>
  <c r="CA218" i="12"/>
  <c r="CA256" i="12"/>
  <c r="CA252" i="12"/>
  <c r="N75" i="58"/>
  <c r="AS226" i="12"/>
  <c r="N226" i="58"/>
  <c r="M16" i="57"/>
  <c r="AC199" i="12"/>
  <c r="M40" i="57"/>
  <c r="CA231" i="12"/>
  <c r="M231" i="59"/>
  <c r="M42" i="59"/>
  <c r="M33" i="57"/>
  <c r="AC214" i="12"/>
  <c r="AC216" i="12"/>
  <c r="M47" i="57"/>
  <c r="CA229" i="12"/>
  <c r="M229" i="59"/>
  <c r="M31" i="59"/>
  <c r="M37" i="59"/>
  <c r="CA209" i="12"/>
  <c r="M209" i="59"/>
  <c r="L198" i="57"/>
  <c r="AR198" i="12"/>
  <c r="M198" i="58"/>
  <c r="AR201" i="12"/>
  <c r="M201" i="58"/>
  <c r="L201" i="57"/>
  <c r="L216" i="57"/>
  <c r="AR216" i="12"/>
  <c r="M216" i="58"/>
  <c r="AR235" i="12"/>
  <c r="M235" i="58"/>
  <c r="L235" i="57"/>
  <c r="L249" i="57"/>
  <c r="AR249" i="12"/>
  <c r="M249" i="58"/>
  <c r="L220" i="57"/>
  <c r="AR220" i="12"/>
  <c r="M220" i="58"/>
  <c r="AR213" i="12"/>
  <c r="M213" i="58"/>
  <c r="L213" i="57"/>
  <c r="L212" i="57"/>
  <c r="AR212" i="12"/>
  <c r="M212" i="58"/>
  <c r="L206" i="57"/>
  <c r="AR206" i="12"/>
  <c r="M206" i="58"/>
  <c r="AR229" i="12"/>
  <c r="M229" i="58"/>
  <c r="L229" i="57"/>
  <c r="AS197" i="12"/>
  <c r="N197" i="58"/>
  <c r="N71" i="58"/>
  <c r="AC230" i="12"/>
  <c r="M25" i="57"/>
  <c r="M72" i="57"/>
  <c r="AC204" i="12"/>
  <c r="M204" i="57"/>
  <c r="CA224" i="12"/>
  <c r="M224" i="59"/>
  <c r="M35" i="59"/>
  <c r="M77" i="59"/>
  <c r="CA233" i="12"/>
  <c r="M233" i="59"/>
  <c r="M78" i="57"/>
  <c r="AC239" i="12"/>
  <c r="M239" i="57"/>
  <c r="AC259" i="12"/>
  <c r="M82" i="57"/>
  <c r="N77" i="58"/>
  <c r="AS233" i="12"/>
  <c r="N233" i="58"/>
  <c r="M4" i="59"/>
  <c r="CA212" i="12"/>
  <c r="M212" i="59"/>
  <c r="M73" i="59"/>
  <c r="CA211" i="12"/>
  <c r="M211" i="59"/>
  <c r="M72" i="59"/>
  <c r="CA204" i="12"/>
  <c r="M204" i="59"/>
  <c r="M20" i="57"/>
  <c r="AC201" i="12"/>
  <c r="M31" i="57"/>
  <c r="AC229" i="12"/>
  <c r="AC212" i="12"/>
  <c r="M4" i="57"/>
  <c r="CA248" i="12"/>
  <c r="M248" i="59"/>
  <c r="M51" i="59"/>
  <c r="M52" i="57"/>
  <c r="AC240" i="12"/>
  <c r="M21" i="57"/>
  <c r="AC208" i="12"/>
  <c r="AC222" i="12"/>
  <c r="M34" i="57"/>
  <c r="CA221" i="12"/>
  <c r="M221" i="59"/>
  <c r="M29" i="59"/>
  <c r="M55" i="59"/>
  <c r="CA250" i="12"/>
  <c r="M250" i="59"/>
  <c r="M53" i="57"/>
  <c r="AC241" i="12"/>
  <c r="AS257" i="12"/>
  <c r="N257" i="58"/>
  <c r="N90" i="58"/>
  <c r="M79" i="57"/>
  <c r="AC247" i="12"/>
  <c r="M247" i="57"/>
  <c r="M6" i="57"/>
  <c r="M17" i="57"/>
  <c r="AC200" i="12"/>
  <c r="AC250" i="12"/>
  <c r="M55" i="57"/>
  <c r="M57" i="57"/>
  <c r="M42" i="57"/>
  <c r="AC231" i="12"/>
  <c r="N2" i="58"/>
  <c r="AS252" i="12"/>
  <c r="N252" i="58"/>
  <c r="AS256" i="12"/>
  <c r="N256" i="58"/>
  <c r="AS196" i="12"/>
  <c r="N196" i="58"/>
  <c r="AS218" i="12"/>
  <c r="N218" i="58"/>
  <c r="AR228" i="12"/>
  <c r="M228" i="58"/>
  <c r="L228" i="57"/>
  <c r="AR215" i="12"/>
  <c r="M215" i="58"/>
  <c r="L215" i="57"/>
  <c r="L248" i="57"/>
  <c r="AR248" i="12"/>
  <c r="M248" i="58"/>
  <c r="L265" i="57"/>
  <c r="AR265" i="12"/>
  <c r="M265" i="58"/>
  <c r="L209" i="57"/>
  <c r="AR209" i="12"/>
  <c r="M209" i="58"/>
  <c r="L207" i="57"/>
  <c r="AR207" i="12"/>
  <c r="M207" i="58"/>
  <c r="L230" i="57"/>
  <c r="AR230" i="12"/>
  <c r="M230" i="58"/>
  <c r="M12" i="57"/>
  <c r="AC260" i="12"/>
  <c r="M85" i="57"/>
  <c r="M37" i="57"/>
  <c r="AC209" i="12"/>
  <c r="CA265" i="12"/>
  <c r="M265" i="59"/>
  <c r="M83" i="59"/>
  <c r="M51" i="57"/>
  <c r="AC248" i="12"/>
  <c r="M84" i="59"/>
  <c r="CA266" i="12"/>
  <c r="M266" i="59"/>
  <c r="M14" i="59"/>
  <c r="CA198" i="12"/>
  <c r="M198" i="59"/>
  <c r="M77" i="57"/>
  <c r="AC233" i="12"/>
  <c r="M233" i="57"/>
  <c r="M10" i="59"/>
  <c r="CA205" i="12"/>
  <c r="M205" i="59"/>
  <c r="M54" i="57"/>
  <c r="AC249" i="12"/>
  <c r="AC258" i="12"/>
  <c r="M81" i="57"/>
  <c r="CA220" i="12"/>
  <c r="M220" i="59"/>
  <c r="M15" i="59"/>
  <c r="M35" i="57"/>
  <c r="AC224" i="12"/>
  <c r="M36" i="59"/>
  <c r="CA223" i="12"/>
  <c r="M223" i="59"/>
  <c r="AC234" i="12"/>
  <c r="M49" i="57"/>
  <c r="CA213" i="12"/>
  <c r="M213" i="59"/>
  <c r="M7" i="59"/>
  <c r="M47" i="59"/>
  <c r="CA216" i="12"/>
  <c r="M216" i="59"/>
  <c r="M34" i="59"/>
  <c r="CA222" i="12"/>
  <c r="M222" i="59"/>
  <c r="AC266" i="12"/>
  <c r="M84" i="57"/>
  <c r="M90" i="57"/>
  <c r="AC257" i="12"/>
  <c r="M257" i="57"/>
  <c r="M50" i="57"/>
  <c r="AC235" i="12"/>
  <c r="M79" i="59"/>
  <c r="CA247" i="12"/>
  <c r="M247" i="59"/>
  <c r="M20" i="59"/>
  <c r="CA201" i="12"/>
  <c r="M201" i="59"/>
  <c r="CA202" i="12"/>
  <c r="M202" i="59"/>
  <c r="M39" i="59"/>
  <c r="CA259" i="12"/>
  <c r="M259" i="59"/>
  <c r="M82" i="59"/>
  <c r="CA234" i="12"/>
  <c r="M234" i="59"/>
  <c r="M49" i="59"/>
  <c r="AC211" i="12"/>
  <c r="M211" i="57"/>
  <c r="M73" i="57"/>
  <c r="M32" i="57"/>
  <c r="M9" i="57"/>
  <c r="AC228" i="12"/>
  <c r="CA239" i="12"/>
  <c r="M239" i="59"/>
  <c r="M78" i="59"/>
  <c r="M39" i="57"/>
  <c r="AC202" i="12"/>
  <c r="CA215" i="12"/>
  <c r="M215" i="59"/>
  <c r="M38" i="59"/>
  <c r="AR227" i="12"/>
  <c r="M227" i="58"/>
  <c r="L227" i="57"/>
  <c r="L200" i="57"/>
  <c r="AR200" i="12"/>
  <c r="M200" i="58"/>
  <c r="L231" i="57"/>
  <c r="AR231" i="12"/>
  <c r="M231" i="58"/>
  <c r="L223" i="57"/>
  <c r="AR223" i="12"/>
  <c r="M223" i="58"/>
  <c r="AR205" i="12"/>
  <c r="M205" i="58"/>
  <c r="L205" i="57"/>
  <c r="L234" i="57"/>
  <c r="AR234" i="12"/>
  <c r="M234" i="58"/>
  <c r="L259" i="57"/>
  <c r="AR259" i="12"/>
  <c r="M259" i="58"/>
  <c r="L221" i="57"/>
  <c r="AR221" i="12"/>
  <c r="M221" i="58"/>
  <c r="L266" i="57"/>
  <c r="AR266" i="12"/>
  <c r="M266" i="58"/>
  <c r="L224" i="57"/>
  <c r="AR224" i="12"/>
  <c r="M224" i="58"/>
  <c r="L260" i="57"/>
  <c r="AR260" i="12"/>
  <c r="M260" i="58"/>
  <c r="L199" i="57"/>
  <c r="AR199" i="12"/>
  <c r="M199" i="58"/>
  <c r="L258" i="57"/>
  <c r="AR258" i="12"/>
  <c r="M258" i="58"/>
  <c r="AC197" i="12"/>
  <c r="M197" i="57"/>
  <c r="M71" i="57"/>
  <c r="N72" i="58"/>
  <c r="AS204" i="12"/>
  <c r="N204" i="58"/>
  <c r="M7" i="57"/>
  <c r="AC213" i="12"/>
  <c r="AS239" i="12"/>
  <c r="N239" i="58"/>
  <c r="N78" i="58"/>
  <c r="M21" i="59"/>
  <c r="CA208" i="12"/>
  <c r="M208" i="59"/>
  <c r="AC227" i="12"/>
  <c r="M24" i="57"/>
  <c r="AC218" i="12"/>
  <c r="M218" i="57"/>
  <c r="AC65" i="12"/>
  <c r="M65" i="57"/>
  <c r="AS65" i="12"/>
  <c r="N65" i="58"/>
  <c r="AC256" i="12"/>
  <c r="M256" i="57"/>
  <c r="AS70" i="12"/>
  <c r="N70" i="58"/>
  <c r="M2" i="59"/>
  <c r="AC93" i="12"/>
  <c r="M93" i="57"/>
  <c r="M2" i="57"/>
  <c r="AC252" i="12"/>
  <c r="M252" i="57"/>
  <c r="AC196" i="12"/>
  <c r="M196" i="57"/>
  <c r="AC70" i="12"/>
  <c r="M70" i="57"/>
  <c r="AS211" i="12"/>
  <c r="N211" i="58"/>
  <c r="N73" i="58"/>
  <c r="M75" i="57"/>
  <c r="AC226" i="12"/>
  <c r="M226" i="57"/>
  <c r="M17" i="59"/>
  <c r="CA200" i="12"/>
  <c r="M200" i="59"/>
  <c r="M38" i="57"/>
  <c r="AC215" i="12"/>
  <c r="M25" i="59"/>
  <c r="CA230" i="12"/>
  <c r="M230" i="59"/>
  <c r="M85" i="59"/>
  <c r="CA260" i="12"/>
  <c r="M260" i="59"/>
  <c r="M15" i="57"/>
  <c r="AC220" i="12"/>
  <c r="M9" i="59"/>
  <c r="CA228" i="12"/>
  <c r="M228" i="59"/>
  <c r="M36" i="57"/>
  <c r="AC223" i="12"/>
  <c r="AC206" i="12"/>
  <c r="M18" i="57"/>
  <c r="AD18" i="12"/>
  <c r="AD56" i="12"/>
  <c r="N56" i="57"/>
  <c r="AD4" i="12"/>
  <c r="AD28" i="12"/>
  <c r="CB85" i="12"/>
  <c r="CB9" i="12"/>
  <c r="CB11" i="12"/>
  <c r="N11" i="59"/>
  <c r="CB10" i="12"/>
  <c r="CB14" i="12"/>
  <c r="AD88" i="12"/>
  <c r="N88" i="57"/>
  <c r="AT25" i="12"/>
  <c r="O25" i="58"/>
  <c r="CB35" i="12"/>
  <c r="AD10" i="12"/>
  <c r="AE10" i="12"/>
  <c r="AD8" i="12"/>
  <c r="N8" i="57"/>
  <c r="CB17" i="12"/>
  <c r="CB3" i="12"/>
  <c r="N3" i="59"/>
  <c r="CB54" i="12"/>
  <c r="AT86" i="12"/>
  <c r="O86" i="58"/>
  <c r="CB74" i="12"/>
  <c r="CB58" i="12"/>
  <c r="N58" i="59"/>
  <c r="AT26" i="12"/>
  <c r="O26" i="58"/>
  <c r="CB25" i="12"/>
  <c r="AT39" i="12"/>
  <c r="O39" i="58"/>
  <c r="AD74" i="12"/>
  <c r="AD35" i="12"/>
  <c r="AT49" i="12"/>
  <c r="O49" i="58"/>
  <c r="CB55" i="12"/>
  <c r="AT35" i="12"/>
  <c r="O35" i="58"/>
  <c r="CB83" i="12"/>
  <c r="AD61" i="12"/>
  <c r="AD54" i="12"/>
  <c r="AE54" i="12"/>
  <c r="AT56" i="12"/>
  <c r="O56" i="58"/>
  <c r="AD41" i="12"/>
  <c r="N41" i="57"/>
  <c r="CB64" i="12"/>
  <c r="N64" i="59"/>
  <c r="AT55" i="12"/>
  <c r="O55" i="58"/>
  <c r="CB24" i="12"/>
  <c r="AT53" i="12"/>
  <c r="O53" i="58"/>
  <c r="CB12" i="12"/>
  <c r="N12" i="59"/>
  <c r="CB43" i="12"/>
  <c r="N43" i="59"/>
  <c r="CB16" i="12"/>
  <c r="AT64" i="12"/>
  <c r="O64" i="58"/>
  <c r="AD87" i="12"/>
  <c r="N87" i="57"/>
  <c r="CB53" i="12"/>
  <c r="CB36" i="12"/>
  <c r="CB21" i="12"/>
  <c r="CB44" i="12"/>
  <c r="N44" i="59"/>
  <c r="CB31" i="12"/>
  <c r="AD25" i="12"/>
  <c r="CB82" i="12"/>
  <c r="CB92" i="12"/>
  <c r="N92" i="59"/>
  <c r="CB73" i="12"/>
  <c r="AD53" i="12"/>
  <c r="AD51" i="12"/>
  <c r="AE51" i="12"/>
  <c r="CB28" i="12"/>
  <c r="N28" i="59"/>
  <c r="AD81" i="12"/>
  <c r="CB27" i="12"/>
  <c r="N27" i="59"/>
  <c r="CB75" i="12"/>
  <c r="AT16" i="12"/>
  <c r="O16" i="58"/>
  <c r="AT19" i="12"/>
  <c r="O19" i="58"/>
  <c r="AT20" i="12"/>
  <c r="O20" i="58"/>
  <c r="AT82" i="12"/>
  <c r="O82" i="58"/>
  <c r="AD43" i="12"/>
  <c r="CB26" i="12"/>
  <c r="N26" i="59"/>
  <c r="CB60" i="12"/>
  <c r="N60" i="59"/>
  <c r="AT42" i="12"/>
  <c r="O42" i="58"/>
  <c r="AD13" i="12"/>
  <c r="AD20" i="12"/>
  <c r="AE20" i="12"/>
  <c r="AD21" i="12"/>
  <c r="AD39" i="12"/>
  <c r="AE39" i="12"/>
  <c r="AT31" i="12"/>
  <c r="O31" i="58"/>
  <c r="CB29" i="12"/>
  <c r="CB48" i="12"/>
  <c r="N48" i="59"/>
  <c r="AT75" i="12"/>
  <c r="AT46" i="12"/>
  <c r="O46" i="58"/>
  <c r="AD52" i="12"/>
  <c r="AD22" i="12"/>
  <c r="N22" i="57"/>
  <c r="AD12" i="12"/>
  <c r="AD24" i="12"/>
  <c r="AT47" i="12"/>
  <c r="O47" i="58"/>
  <c r="AD83" i="12"/>
  <c r="AD91" i="12"/>
  <c r="AT23" i="12"/>
  <c r="O23" i="58"/>
  <c r="AD50" i="12"/>
  <c r="AT8" i="12"/>
  <c r="O8" i="58"/>
  <c r="AD17" i="12"/>
  <c r="AD7" i="12"/>
  <c r="AE7" i="12"/>
  <c r="CB34" i="12"/>
  <c r="AD11" i="12"/>
  <c r="AT89" i="12"/>
  <c r="O89" i="58"/>
  <c r="AT48" i="12"/>
  <c r="O48" i="58"/>
  <c r="AT73" i="12"/>
  <c r="AT41" i="12"/>
  <c r="O41" i="58"/>
  <c r="AT74" i="12"/>
  <c r="AT33" i="12"/>
  <c r="O33" i="58"/>
  <c r="CB4" i="12"/>
  <c r="CB2" i="12"/>
  <c r="AD47" i="12"/>
  <c r="CB22" i="12"/>
  <c r="N22" i="59"/>
  <c r="AT30" i="12"/>
  <c r="O30" i="58"/>
  <c r="AD46" i="12"/>
  <c r="AT10" i="12"/>
  <c r="O10" i="58"/>
  <c r="CB81" i="12"/>
  <c r="CB41" i="12"/>
  <c r="N41" i="59"/>
  <c r="AD106" i="12"/>
  <c r="N106" i="57"/>
  <c r="AT50" i="12"/>
  <c r="O50" i="58"/>
  <c r="AD58" i="12"/>
  <c r="N58" i="57"/>
  <c r="CB37" i="12"/>
  <c r="CB30" i="12"/>
  <c r="N30" i="59"/>
  <c r="AD37" i="12"/>
  <c r="CB32" i="12"/>
  <c r="N32" i="59"/>
  <c r="CB78" i="12"/>
  <c r="AD92" i="12"/>
  <c r="AT17" i="12"/>
  <c r="O17" i="58"/>
  <c r="CB38" i="12"/>
  <c r="AD29" i="12"/>
  <c r="CB87" i="12"/>
  <c r="N87" i="59"/>
  <c r="CB90" i="12"/>
  <c r="AT87" i="12"/>
  <c r="O87" i="58"/>
  <c r="AT72" i="12"/>
  <c r="AD73" i="12"/>
  <c r="AT4" i="12"/>
  <c r="O4" i="58"/>
  <c r="AD14" i="12"/>
  <c r="AE14" i="12"/>
  <c r="AD27" i="12"/>
  <c r="N27" i="57"/>
  <c r="CB23" i="12"/>
  <c r="N23" i="59"/>
  <c r="AD60" i="12"/>
  <c r="AF60" i="12"/>
  <c r="P60" i="57"/>
  <c r="AD15" i="12"/>
  <c r="AT32" i="12"/>
  <c r="O32" i="58"/>
  <c r="AT51" i="12"/>
  <c r="O51" i="58"/>
  <c r="AD79" i="12"/>
  <c r="AE79" i="12"/>
  <c r="AD5" i="12"/>
  <c r="AD85" i="12"/>
  <c r="CB6" i="12"/>
  <c r="N6" i="59"/>
  <c r="AD44" i="12"/>
  <c r="N44" i="57"/>
  <c r="AT83" i="12"/>
  <c r="O83" i="58"/>
  <c r="AD71" i="12"/>
  <c r="AE71" i="12"/>
  <c r="AT18" i="12"/>
  <c r="O18" i="58"/>
  <c r="AT54" i="12"/>
  <c r="O54" i="58"/>
  <c r="AD84" i="12"/>
  <c r="AD32" i="12"/>
  <c r="N32" i="57"/>
  <c r="CB61" i="12"/>
  <c r="N61" i="59"/>
  <c r="AT7" i="12"/>
  <c r="O7" i="58"/>
  <c r="AD75" i="12"/>
  <c r="AE75" i="12"/>
  <c r="AT15" i="12"/>
  <c r="O15" i="58"/>
  <c r="AT43" i="12"/>
  <c r="O43" i="58"/>
  <c r="AT36" i="12"/>
  <c r="O36" i="58"/>
  <c r="AT21" i="12"/>
  <c r="O21" i="58"/>
  <c r="AT84" i="12"/>
  <c r="O84" i="58"/>
  <c r="CB5" i="12"/>
  <c r="N5" i="59"/>
  <c r="AD38" i="12"/>
  <c r="AT59" i="12"/>
  <c r="O59" i="58"/>
  <c r="AT61" i="12"/>
  <c r="O61" i="58"/>
  <c r="AT71" i="12"/>
  <c r="CB79" i="12"/>
  <c r="AT78" i="12"/>
  <c r="AT2" i="12"/>
  <c r="AD64" i="12"/>
  <c r="AD2" i="12"/>
  <c r="CB8" i="12"/>
  <c r="N8" i="59"/>
  <c r="AD86" i="12"/>
  <c r="N86" i="57"/>
  <c r="AD57" i="12"/>
  <c r="CB52" i="12"/>
  <c r="AD82" i="12"/>
  <c r="AE82" i="12"/>
  <c r="CB56" i="12"/>
  <c r="N56" i="59"/>
  <c r="CB18" i="12"/>
  <c r="CB77" i="12"/>
  <c r="CB57" i="12"/>
  <c r="CB45" i="12"/>
  <c r="N45" i="59"/>
  <c r="AD16" i="12"/>
  <c r="CB47" i="12"/>
  <c r="AD34" i="12"/>
  <c r="CB20" i="12"/>
  <c r="CB88" i="12"/>
  <c r="N88" i="59"/>
  <c r="AD40" i="12"/>
  <c r="N40" i="57"/>
  <c r="CB49" i="12"/>
  <c r="CB39" i="12"/>
  <c r="CB33" i="12"/>
  <c r="CB40" i="12"/>
  <c r="N40" i="59"/>
  <c r="AD30" i="12"/>
  <c r="N30" i="57"/>
  <c r="CB13" i="12"/>
  <c r="N13" i="59"/>
  <c r="AD77" i="12"/>
  <c r="AT45" i="12"/>
  <c r="O45" i="58"/>
  <c r="AT5" i="12"/>
  <c r="O5" i="58"/>
  <c r="AD9" i="12"/>
  <c r="AT24" i="12"/>
  <c r="O24" i="58"/>
  <c r="CB19" i="12"/>
  <c r="AD26" i="12"/>
  <c r="N26" i="57"/>
  <c r="AT6" i="12"/>
  <c r="O6" i="58"/>
  <c r="AD6" i="12"/>
  <c r="N6" i="57"/>
  <c r="AT9" i="12"/>
  <c r="O9" i="58"/>
  <c r="AD89" i="12"/>
  <c r="AT11" i="12"/>
  <c r="O11" i="58"/>
  <c r="AT27" i="12"/>
  <c r="O27" i="58"/>
  <c r="CB42" i="12"/>
  <c r="CB15" i="12"/>
  <c r="CB84" i="12"/>
  <c r="AD72" i="12"/>
  <c r="AT3" i="12"/>
  <c r="O3" i="58"/>
  <c r="AT29" i="12"/>
  <c r="O29" i="58"/>
  <c r="AD49" i="12"/>
  <c r="AD31" i="12"/>
  <c r="AE31" i="12"/>
  <c r="AT22" i="12"/>
  <c r="O22" i="58"/>
  <c r="AT37" i="12"/>
  <c r="O37" i="58"/>
  <c r="AT92" i="12"/>
  <c r="O92" i="58"/>
  <c r="AD78" i="12"/>
  <c r="CB71" i="12"/>
  <c r="AT52" i="12"/>
  <c r="O52" i="58"/>
  <c r="AD55" i="12"/>
  <c r="AD3" i="12"/>
  <c r="CB7" i="12"/>
  <c r="CB46" i="12"/>
  <c r="N46" i="59"/>
  <c r="AT38" i="12"/>
  <c r="O38" i="58"/>
  <c r="CB89" i="12"/>
  <c r="N89" i="59"/>
  <c r="AT77" i="12"/>
  <c r="CB72" i="12"/>
  <c r="AD90" i="12"/>
  <c r="CB86" i="12"/>
  <c r="N86" i="59"/>
  <c r="AT88" i="12"/>
  <c r="O88" i="58"/>
  <c r="AT85" i="12"/>
  <c r="O85" i="58"/>
  <c r="AT12" i="12"/>
  <c r="O12" i="58"/>
  <c r="AT44" i="12"/>
  <c r="O44" i="58"/>
  <c r="AD42" i="12"/>
  <c r="AT58" i="12"/>
  <c r="O58" i="58"/>
  <c r="AD48" i="12"/>
  <c r="N48" i="57"/>
  <c r="AT81" i="12"/>
  <c r="O81" i="58"/>
  <c r="AD36" i="12"/>
  <c r="AT57" i="12"/>
  <c r="O57" i="58"/>
  <c r="AT34" i="12"/>
  <c r="O34" i="58"/>
  <c r="AT40" i="12"/>
  <c r="O40" i="58"/>
  <c r="AD23" i="12"/>
  <c r="N23" i="57"/>
  <c r="AT14" i="12"/>
  <c r="O14" i="58"/>
  <c r="AT79" i="12"/>
  <c r="CB59" i="12"/>
  <c r="N59" i="59"/>
  <c r="AT13" i="12"/>
  <c r="O13" i="58"/>
  <c r="AD33" i="12"/>
  <c r="AE33" i="12"/>
  <c r="CB50" i="12"/>
  <c r="AD59" i="12"/>
  <c r="N59" i="57"/>
  <c r="CB51" i="12"/>
  <c r="AT90" i="12"/>
  <c r="AT91" i="12"/>
  <c r="AD45" i="12"/>
  <c r="N45" i="57"/>
  <c r="CB91" i="12"/>
  <c r="AD62" i="12"/>
  <c r="N62" i="57"/>
  <c r="AD19" i="12"/>
  <c r="AT28" i="12"/>
  <c r="O28" i="58"/>
  <c r="M71" i="59"/>
  <c r="CA197" i="12"/>
  <c r="M197" i="59"/>
  <c r="M52" i="59"/>
  <c r="CA240" i="12"/>
  <c r="M240" i="59"/>
  <c r="M14" i="57"/>
  <c r="AC198" i="12"/>
  <c r="CA241" i="12"/>
  <c r="M241" i="59"/>
  <c r="M53" i="59"/>
  <c r="N79" i="58"/>
  <c r="AS247" i="12"/>
  <c r="N247" i="58"/>
  <c r="M33" i="59"/>
  <c r="CA214" i="12"/>
  <c r="M214" i="59"/>
  <c r="CA235" i="12"/>
  <c r="M235" i="59"/>
  <c r="M50" i="59"/>
  <c r="AR240" i="12"/>
  <c r="M240" i="58"/>
  <c r="L240" i="57"/>
  <c r="AR241" i="12"/>
  <c r="M241" i="58"/>
  <c r="L241" i="57"/>
  <c r="L222" i="57"/>
  <c r="AR222" i="12"/>
  <c r="M222" i="58"/>
  <c r="L214" i="57"/>
  <c r="AR214" i="12"/>
  <c r="M214" i="58"/>
  <c r="AR202" i="12"/>
  <c r="M202" i="58"/>
  <c r="L202" i="57"/>
  <c r="L208" i="57"/>
  <c r="AR208" i="12"/>
  <c r="M208" i="58"/>
  <c r="L63" i="12"/>
  <c r="AB63" i="12"/>
  <c r="L63" i="57"/>
  <c r="K93" i="52"/>
  <c r="K180" i="52"/>
  <c r="E2" i="53"/>
  <c r="K6" i="53"/>
  <c r="AF9" i="12"/>
  <c r="P9" i="57"/>
  <c r="AF17" i="12"/>
  <c r="P17" i="57"/>
  <c r="AE9" i="12"/>
  <c r="O9" i="57"/>
  <c r="N57" i="57"/>
  <c r="AD251" i="12"/>
  <c r="N57" i="59"/>
  <c r="CB251" i="12"/>
  <c r="N251" i="59"/>
  <c r="AF4" i="12"/>
  <c r="P4" i="57"/>
  <c r="AF36" i="12"/>
  <c r="P36" i="57"/>
  <c r="AF42" i="12"/>
  <c r="AF34" i="12"/>
  <c r="AF15" i="12"/>
  <c r="P15" i="57"/>
  <c r="AF24" i="12"/>
  <c r="P24" i="57"/>
  <c r="AF73" i="12"/>
  <c r="P73" i="57"/>
  <c r="AE26" i="12"/>
  <c r="AY26" i="12"/>
  <c r="AF47" i="12"/>
  <c r="P47" i="57"/>
  <c r="AF12" i="12"/>
  <c r="P12" i="57"/>
  <c r="AE58" i="12"/>
  <c r="O58" i="57"/>
  <c r="AF22" i="12"/>
  <c r="P22" i="57"/>
  <c r="AE17" i="12"/>
  <c r="AF30" i="12"/>
  <c r="P30" i="57"/>
  <c r="AE24" i="12"/>
  <c r="O24" i="57"/>
  <c r="AE40" i="12"/>
  <c r="AY40" i="12"/>
  <c r="AE87" i="12"/>
  <c r="O87" i="57"/>
  <c r="AE23" i="12"/>
  <c r="O23" i="57"/>
  <c r="AF82" i="12"/>
  <c r="AF259" i="12"/>
  <c r="P259" i="57"/>
  <c r="AF51" i="12"/>
  <c r="P51" i="57"/>
  <c r="AE41" i="12"/>
  <c r="O41" i="57"/>
  <c r="AE44" i="12"/>
  <c r="AY44" i="12"/>
  <c r="AF49" i="12"/>
  <c r="AF234" i="12"/>
  <c r="P234" i="57"/>
  <c r="AE48" i="12"/>
  <c r="O48" i="57"/>
  <c r="AE62" i="12"/>
  <c r="O33" i="57"/>
  <c r="AY33" i="12"/>
  <c r="AY82" i="12"/>
  <c r="AE259" i="12"/>
  <c r="O82" i="57"/>
  <c r="AY75" i="12"/>
  <c r="O75" i="57"/>
  <c r="AE226" i="12"/>
  <c r="O226" i="57"/>
  <c r="O14" i="57"/>
  <c r="AY14" i="12"/>
  <c r="AY39" i="12"/>
  <c r="O39" i="57"/>
  <c r="AE248" i="12"/>
  <c r="AY51" i="12"/>
  <c r="O51" i="57"/>
  <c r="O10" i="57"/>
  <c r="AY10" i="12"/>
  <c r="AY31" i="12"/>
  <c r="O31" i="57"/>
  <c r="AE3" i="12"/>
  <c r="N3" i="57"/>
  <c r="AF3" i="12"/>
  <c r="P3" i="57"/>
  <c r="N78" i="57"/>
  <c r="AD239" i="12"/>
  <c r="N239" i="57"/>
  <c r="N31" i="57"/>
  <c r="AD229" i="12"/>
  <c r="AF31" i="12"/>
  <c r="AE72" i="12"/>
  <c r="AD204" i="12"/>
  <c r="N204" i="57"/>
  <c r="N72" i="57"/>
  <c r="AD233" i="12"/>
  <c r="N233" i="57"/>
  <c r="N77" i="57"/>
  <c r="N33" i="59"/>
  <c r="CB214" i="12"/>
  <c r="N214" i="59"/>
  <c r="N16" i="57"/>
  <c r="AD199" i="12"/>
  <c r="AF16" i="12"/>
  <c r="N18" i="59"/>
  <c r="CB206" i="12"/>
  <c r="N206" i="59"/>
  <c r="N64" i="57"/>
  <c r="AE64" i="12"/>
  <c r="AF64" i="12"/>
  <c r="AT197" i="12"/>
  <c r="O197" i="58"/>
  <c r="O71" i="58"/>
  <c r="AE73" i="12"/>
  <c r="AD211" i="12"/>
  <c r="N211" i="57"/>
  <c r="N73" i="57"/>
  <c r="AE92" i="12"/>
  <c r="N92" i="57"/>
  <c r="N46" i="57"/>
  <c r="AF46" i="12"/>
  <c r="P46" i="57"/>
  <c r="AE46" i="12"/>
  <c r="CB252" i="12"/>
  <c r="CB256" i="12"/>
  <c r="CB218" i="12"/>
  <c r="N11" i="57"/>
  <c r="AF11" i="12"/>
  <c r="P11" i="57"/>
  <c r="AE11" i="12"/>
  <c r="AD265" i="12"/>
  <c r="N83" i="57"/>
  <c r="AF83" i="12"/>
  <c r="AE83" i="12"/>
  <c r="AD208" i="12"/>
  <c r="N21" i="57"/>
  <c r="N53" i="57"/>
  <c r="AD241" i="12"/>
  <c r="AD230" i="12"/>
  <c r="N25" i="57"/>
  <c r="AE25" i="12"/>
  <c r="AF25" i="12"/>
  <c r="N36" i="59"/>
  <c r="CB223" i="12"/>
  <c r="N223" i="59"/>
  <c r="CB199" i="12"/>
  <c r="N199" i="59"/>
  <c r="N16" i="59"/>
  <c r="N24" i="59"/>
  <c r="CB227" i="12"/>
  <c r="N227" i="59"/>
  <c r="AF74" i="12"/>
  <c r="N74" i="57"/>
  <c r="AD219" i="12"/>
  <c r="N219" i="57"/>
  <c r="AE74" i="12"/>
  <c r="N35" i="59"/>
  <c r="CB224" i="12"/>
  <c r="N224" i="59"/>
  <c r="CB205" i="12"/>
  <c r="N205" i="59"/>
  <c r="N10" i="59"/>
  <c r="N28" i="57"/>
  <c r="AF28" i="12"/>
  <c r="P28" i="57"/>
  <c r="AE28" i="12"/>
  <c r="AS215" i="12"/>
  <c r="N215" i="58"/>
  <c r="M215" i="57"/>
  <c r="M227" i="57"/>
  <c r="AS227" i="12"/>
  <c r="N227" i="58"/>
  <c r="AE4" i="12"/>
  <c r="AE45" i="12"/>
  <c r="AE53" i="12"/>
  <c r="AS202" i="12"/>
  <c r="N202" i="58"/>
  <c r="M202" i="57"/>
  <c r="M228" i="57"/>
  <c r="AS228" i="12"/>
  <c r="N228" i="58"/>
  <c r="AS260" i="12"/>
  <c r="N260" i="58"/>
  <c r="M260" i="57"/>
  <c r="AE57" i="12"/>
  <c r="AE251" i="12"/>
  <c r="M250" i="57"/>
  <c r="AS250" i="12"/>
  <c r="N250" i="58"/>
  <c r="AE6" i="12"/>
  <c r="AE34" i="12"/>
  <c r="M208" i="57"/>
  <c r="AS208" i="12"/>
  <c r="N208" i="58"/>
  <c r="M229" i="57"/>
  <c r="AS229" i="12"/>
  <c r="N229" i="58"/>
  <c r="AF41" i="12"/>
  <c r="P41" i="57"/>
  <c r="AF26" i="12"/>
  <c r="P26" i="57"/>
  <c r="AF88" i="12"/>
  <c r="P88" i="57"/>
  <c r="AF92" i="12"/>
  <c r="P92" i="57"/>
  <c r="AE16" i="12"/>
  <c r="M265" i="57"/>
  <c r="AS265" i="12"/>
  <c r="N265" i="58"/>
  <c r="AS205" i="12"/>
  <c r="N205" i="58"/>
  <c r="M205" i="57"/>
  <c r="AY7" i="12"/>
  <c r="O7" i="57"/>
  <c r="AY71" i="12"/>
  <c r="AE197" i="12"/>
  <c r="O197" i="57"/>
  <c r="O71" i="57"/>
  <c r="O20" i="57"/>
  <c r="AY20" i="12"/>
  <c r="AD207" i="12"/>
  <c r="N19" i="57"/>
  <c r="AF19" i="12"/>
  <c r="AE19" i="12"/>
  <c r="AT264" i="12"/>
  <c r="O264" i="58"/>
  <c r="O91" i="58"/>
  <c r="N50" i="59"/>
  <c r="CB235" i="12"/>
  <c r="N235" i="59"/>
  <c r="AT247" i="12"/>
  <c r="O247" i="58"/>
  <c r="O79" i="58"/>
  <c r="AE90" i="12"/>
  <c r="AD257" i="12"/>
  <c r="N257" i="57"/>
  <c r="N90" i="57"/>
  <c r="AD250" i="12"/>
  <c r="N55" i="57"/>
  <c r="AE55" i="12"/>
  <c r="N49" i="57"/>
  <c r="AD234" i="12"/>
  <c r="N84" i="59"/>
  <c r="CB266" i="12"/>
  <c r="N266" i="59"/>
  <c r="N9" i="57"/>
  <c r="AD228" i="12"/>
  <c r="N39" i="59"/>
  <c r="CB202" i="12"/>
  <c r="N202" i="59"/>
  <c r="CB201" i="12"/>
  <c r="N201" i="59"/>
  <c r="N20" i="59"/>
  <c r="AT196" i="12"/>
  <c r="O196" i="58"/>
  <c r="AT256" i="12"/>
  <c r="O256" i="58"/>
  <c r="O2" i="58"/>
  <c r="AT218" i="12"/>
  <c r="O218" i="58"/>
  <c r="AT252" i="12"/>
  <c r="O252" i="58"/>
  <c r="AF71" i="12"/>
  <c r="N71" i="57"/>
  <c r="AD197" i="12"/>
  <c r="N197" i="57"/>
  <c r="AF85" i="12"/>
  <c r="N85" i="57"/>
  <c r="AD260" i="12"/>
  <c r="AE85" i="12"/>
  <c r="AT204" i="12"/>
  <c r="O204" i="58"/>
  <c r="O72" i="58"/>
  <c r="AF29" i="12"/>
  <c r="N29" i="57"/>
  <c r="AD221" i="12"/>
  <c r="N78" i="59"/>
  <c r="CB239" i="12"/>
  <c r="N239" i="59"/>
  <c r="N37" i="59"/>
  <c r="CB209" i="12"/>
  <c r="N209" i="59"/>
  <c r="CB212" i="12"/>
  <c r="N212" i="59"/>
  <c r="N4" i="59"/>
  <c r="O73" i="58"/>
  <c r="AT211" i="12"/>
  <c r="O211" i="58"/>
  <c r="N34" i="59"/>
  <c r="CB222" i="12"/>
  <c r="N222" i="59"/>
  <c r="AD235" i="12"/>
  <c r="N50" i="57"/>
  <c r="AE52" i="12"/>
  <c r="N52" i="57"/>
  <c r="AD240" i="12"/>
  <c r="CB221" i="12"/>
  <c r="N221" i="59"/>
  <c r="N29" i="59"/>
  <c r="AD201" i="12"/>
  <c r="N20" i="57"/>
  <c r="AD258" i="12"/>
  <c r="N81" i="57"/>
  <c r="AE81" i="12"/>
  <c r="AF81" i="12"/>
  <c r="CB211" i="12"/>
  <c r="N211" i="59"/>
  <c r="N73" i="59"/>
  <c r="CB229" i="12"/>
  <c r="N229" i="59"/>
  <c r="N31" i="59"/>
  <c r="CB241" i="12"/>
  <c r="N241" i="59"/>
  <c r="N53" i="59"/>
  <c r="N54" i="57"/>
  <c r="AD249" i="12"/>
  <c r="CB250" i="12"/>
  <c r="N250" i="59"/>
  <c r="N55" i="59"/>
  <c r="CB219" i="12"/>
  <c r="N219" i="59"/>
  <c r="N74" i="59"/>
  <c r="N17" i="59"/>
  <c r="CB200" i="12"/>
  <c r="N200" i="59"/>
  <c r="N4" i="57"/>
  <c r="AD212" i="12"/>
  <c r="M206" i="57"/>
  <c r="AS206" i="12"/>
  <c r="N206" i="58"/>
  <c r="M213" i="57"/>
  <c r="AS213" i="12"/>
  <c r="N213" i="58"/>
  <c r="AF21" i="12"/>
  <c r="AE22" i="12"/>
  <c r="AF54" i="12"/>
  <c r="AF50" i="12"/>
  <c r="AF52" i="12"/>
  <c r="AS235" i="12"/>
  <c r="N235" i="58"/>
  <c r="M235" i="57"/>
  <c r="M224" i="57"/>
  <c r="AS224" i="12"/>
  <c r="N224" i="58"/>
  <c r="M248" i="57"/>
  <c r="AS248" i="12"/>
  <c r="N248" i="58"/>
  <c r="M209" i="57"/>
  <c r="AS209" i="12"/>
  <c r="N209" i="58"/>
  <c r="AF72" i="12"/>
  <c r="AE42" i="12"/>
  <c r="AF59" i="12"/>
  <c r="P59" i="57"/>
  <c r="M231" i="57"/>
  <c r="AS231" i="12"/>
  <c r="N231" i="58"/>
  <c r="AS200" i="12"/>
  <c r="N200" i="58"/>
  <c r="M200" i="57"/>
  <c r="M259" i="57"/>
  <c r="AS259" i="12"/>
  <c r="N259" i="58"/>
  <c r="AE36" i="12"/>
  <c r="AE59" i="12"/>
  <c r="O59" i="57"/>
  <c r="AS216" i="12"/>
  <c r="N216" i="58"/>
  <c r="M216" i="57"/>
  <c r="M199" i="57"/>
  <c r="AS199" i="12"/>
  <c r="N199" i="58"/>
  <c r="AS207" i="12"/>
  <c r="N207" i="58"/>
  <c r="M207" i="57"/>
  <c r="O54" i="57"/>
  <c r="AY54" i="12"/>
  <c r="AE249" i="12"/>
  <c r="AY79" i="12"/>
  <c r="O79" i="57"/>
  <c r="AE247" i="12"/>
  <c r="O247" i="57"/>
  <c r="M198" i="57"/>
  <c r="AS198" i="12"/>
  <c r="N198" i="58"/>
  <c r="O90" i="58"/>
  <c r="AT257" i="12"/>
  <c r="O257" i="58"/>
  <c r="N33" i="57"/>
  <c r="AD214" i="12"/>
  <c r="AF33" i="12"/>
  <c r="N72" i="59"/>
  <c r="CB204" i="12"/>
  <c r="N204" i="59"/>
  <c r="CB220" i="12"/>
  <c r="N220" i="59"/>
  <c r="N15" i="59"/>
  <c r="N89" i="57"/>
  <c r="AF89" i="12"/>
  <c r="P89" i="57"/>
  <c r="AE89" i="12"/>
  <c r="O89" i="57"/>
  <c r="CB234" i="12"/>
  <c r="N234" i="59"/>
  <c r="N49" i="59"/>
  <c r="AD222" i="12"/>
  <c r="N34" i="57"/>
  <c r="AD259" i="12"/>
  <c r="N82" i="57"/>
  <c r="AT239" i="12"/>
  <c r="O239" i="58"/>
  <c r="O78" i="58"/>
  <c r="AD226" i="12"/>
  <c r="N226" i="57"/>
  <c r="N75" i="57"/>
  <c r="AE84" i="12"/>
  <c r="AD266" i="12"/>
  <c r="N84" i="57"/>
  <c r="AF84" i="12"/>
  <c r="AE5" i="12"/>
  <c r="N5" i="57"/>
  <c r="AF5" i="12"/>
  <c r="P5" i="57"/>
  <c r="AE15" i="12"/>
  <c r="N15" i="57"/>
  <c r="AD220" i="12"/>
  <c r="N14" i="57"/>
  <c r="AD198" i="12"/>
  <c r="CB215" i="12"/>
  <c r="N215" i="59"/>
  <c r="N38" i="59"/>
  <c r="N81" i="59"/>
  <c r="CB258" i="12"/>
  <c r="N258" i="59"/>
  <c r="AD213" i="12"/>
  <c r="N7" i="57"/>
  <c r="AD227" i="12"/>
  <c r="N24" i="57"/>
  <c r="N13" i="57"/>
  <c r="AF13" i="12"/>
  <c r="P13" i="57"/>
  <c r="AE13" i="12"/>
  <c r="N43" i="57"/>
  <c r="AE43" i="12"/>
  <c r="AF43" i="12"/>
  <c r="P43" i="57"/>
  <c r="N61" i="57"/>
  <c r="AF62" i="12"/>
  <c r="P62" i="57"/>
  <c r="AF61" i="12"/>
  <c r="P61" i="57"/>
  <c r="AE61" i="12"/>
  <c r="N25" i="59"/>
  <c r="CB230" i="12"/>
  <c r="N230" i="59"/>
  <c r="N9" i="59"/>
  <c r="CB228" i="12"/>
  <c r="N228" i="59"/>
  <c r="M223" i="57"/>
  <c r="AS223" i="12"/>
  <c r="N223" i="58"/>
  <c r="M220" i="57"/>
  <c r="AS220" i="12"/>
  <c r="N220" i="58"/>
  <c r="AF87" i="12"/>
  <c r="P87" i="57"/>
  <c r="AE27" i="12"/>
  <c r="AE30" i="12"/>
  <c r="AF58" i="12"/>
  <c r="P58" i="57"/>
  <c r="AF32" i="12"/>
  <c r="P32" i="57"/>
  <c r="M266" i="57"/>
  <c r="AS266" i="12"/>
  <c r="N266" i="58"/>
  <c r="M234" i="57"/>
  <c r="AS234" i="12"/>
  <c r="N234" i="58"/>
  <c r="M258" i="57"/>
  <c r="AS258" i="12"/>
  <c r="N258" i="58"/>
  <c r="AE21" i="12"/>
  <c r="AF27" i="12"/>
  <c r="P27" i="57"/>
  <c r="AF45" i="12"/>
  <c r="P45" i="57"/>
  <c r="AE8" i="12"/>
  <c r="AE205" i="12"/>
  <c r="AF78" i="12"/>
  <c r="AF55" i="12"/>
  <c r="AS241" i="12"/>
  <c r="N241" i="58"/>
  <c r="M241" i="57"/>
  <c r="M240" i="57"/>
  <c r="AS240" i="12"/>
  <c r="N240" i="58"/>
  <c r="M201" i="57"/>
  <c r="AS201" i="12"/>
  <c r="N201" i="58"/>
  <c r="AE29" i="12"/>
  <c r="AE49" i="12"/>
  <c r="AF8" i="12"/>
  <c r="P8" i="57"/>
  <c r="M214" i="57"/>
  <c r="AS214" i="12"/>
  <c r="N214" i="58"/>
  <c r="AF40" i="12"/>
  <c r="P40" i="57"/>
  <c r="AE56" i="12"/>
  <c r="AS221" i="12"/>
  <c r="N221" i="58"/>
  <c r="M221" i="57"/>
  <c r="AF7" i="12"/>
  <c r="CB264" i="12"/>
  <c r="N264" i="59"/>
  <c r="N91" i="59"/>
  <c r="CB248" i="12"/>
  <c r="N248" i="59"/>
  <c r="N51" i="59"/>
  <c r="N36" i="57"/>
  <c r="AD223" i="12"/>
  <c r="AD231" i="12"/>
  <c r="N42" i="57"/>
  <c r="O77" i="58"/>
  <c r="AT233" i="12"/>
  <c r="O233" i="58"/>
  <c r="N7" i="59"/>
  <c r="CB213" i="12"/>
  <c r="N213" i="59"/>
  <c r="CB197" i="12"/>
  <c r="N197" i="59"/>
  <c r="N71" i="59"/>
  <c r="CB231" i="12"/>
  <c r="N231" i="59"/>
  <c r="N42" i="59"/>
  <c r="N19" i="59"/>
  <c r="CB207" i="12"/>
  <c r="N207" i="59"/>
  <c r="N47" i="59"/>
  <c r="CB216" i="12"/>
  <c r="N216" i="59"/>
  <c r="N77" i="59"/>
  <c r="CB233" i="12"/>
  <c r="N233" i="59"/>
  <c r="CB240" i="12"/>
  <c r="N240" i="59"/>
  <c r="N52" i="59"/>
  <c r="AD93" i="12"/>
  <c r="N93" i="57"/>
  <c r="AD65" i="12"/>
  <c r="N65" i="57"/>
  <c r="AD196" i="12"/>
  <c r="N196" i="57"/>
  <c r="N2" i="59"/>
  <c r="AT70" i="12"/>
  <c r="O70" i="58"/>
  <c r="AD218" i="12"/>
  <c r="N218" i="57"/>
  <c r="AD252" i="12"/>
  <c r="N252" i="57"/>
  <c r="AD70" i="12"/>
  <c r="N70" i="57"/>
  <c r="AD256" i="12"/>
  <c r="N256" i="57"/>
  <c r="AT65" i="12"/>
  <c r="O65" i="58"/>
  <c r="N2" i="57"/>
  <c r="CB247" i="12"/>
  <c r="N247" i="59"/>
  <c r="N79" i="59"/>
  <c r="AF38" i="12"/>
  <c r="AD215" i="12"/>
  <c r="N38" i="57"/>
  <c r="AD247" i="12"/>
  <c r="N247" i="57"/>
  <c r="N79" i="57"/>
  <c r="AE60" i="12"/>
  <c r="N60" i="57"/>
  <c r="N90" i="59"/>
  <c r="CB257" i="12"/>
  <c r="N257" i="59"/>
  <c r="AE37" i="12"/>
  <c r="N37" i="57"/>
  <c r="AD209" i="12"/>
  <c r="AF37" i="12"/>
  <c r="AE47" i="12"/>
  <c r="AD216" i="12"/>
  <c r="N47" i="57"/>
  <c r="O74" i="58"/>
  <c r="AT219" i="12"/>
  <c r="O219" i="58"/>
  <c r="AD200" i="12"/>
  <c r="N17" i="57"/>
  <c r="N91" i="57"/>
  <c r="AD264" i="12"/>
  <c r="N264" i="57"/>
  <c r="AF91" i="12"/>
  <c r="AE91" i="12"/>
  <c r="N12" i="57"/>
  <c r="AE12" i="12"/>
  <c r="AT226" i="12"/>
  <c r="O226" i="58"/>
  <c r="O75" i="58"/>
  <c r="AF39" i="12"/>
  <c r="N39" i="57"/>
  <c r="AD202" i="12"/>
  <c r="CB226" i="12"/>
  <c r="N226" i="59"/>
  <c r="N75" i="59"/>
  <c r="N51" i="57"/>
  <c r="AD248" i="12"/>
  <c r="CB259" i="12"/>
  <c r="N259" i="59"/>
  <c r="N82" i="59"/>
  <c r="N21" i="59"/>
  <c r="CB208" i="12"/>
  <c r="N208" i="59"/>
  <c r="CB265" i="12"/>
  <c r="N265" i="59"/>
  <c r="N83" i="59"/>
  <c r="N35" i="57"/>
  <c r="AD224" i="12"/>
  <c r="AF35" i="12"/>
  <c r="AE35" i="12"/>
  <c r="CB249" i="12"/>
  <c r="N249" i="59"/>
  <c r="N54" i="59"/>
  <c r="AD205" i="12"/>
  <c r="N10" i="57"/>
  <c r="CB198" i="12"/>
  <c r="N198" i="59"/>
  <c r="N14" i="59"/>
  <c r="CB260" i="12"/>
  <c r="N260" i="59"/>
  <c r="N85" i="59"/>
  <c r="N18" i="57"/>
  <c r="AD206" i="12"/>
  <c r="AF18" i="12"/>
  <c r="AE18" i="12"/>
  <c r="AE86" i="12"/>
  <c r="AF90" i="12"/>
  <c r="AF44" i="12"/>
  <c r="P44" i="57"/>
  <c r="AF23" i="12"/>
  <c r="P23" i="57"/>
  <c r="AF20" i="12"/>
  <c r="AE78" i="12"/>
  <c r="AE32" i="12"/>
  <c r="AS249" i="12"/>
  <c r="N249" i="58"/>
  <c r="M249" i="57"/>
  <c r="AF86" i="12"/>
  <c r="P86" i="57"/>
  <c r="AE88" i="12"/>
  <c r="AF14" i="12"/>
  <c r="AF53" i="12"/>
  <c r="AF57" i="12"/>
  <c r="AF6" i="12"/>
  <c r="P6" i="57"/>
  <c r="M222" i="57"/>
  <c r="AS222" i="12"/>
  <c r="N222" i="58"/>
  <c r="M212" i="57"/>
  <c r="AS212" i="12"/>
  <c r="N212" i="58"/>
  <c r="M230" i="57"/>
  <c r="AS230" i="12"/>
  <c r="N230" i="58"/>
  <c r="AF77" i="12"/>
  <c r="AF10" i="12"/>
  <c r="AF228" i="12"/>
  <c r="P228" i="57"/>
  <c r="AF75" i="12"/>
  <c r="AF48" i="12"/>
  <c r="P48" i="57"/>
  <c r="AF56" i="12"/>
  <c r="P56" i="57"/>
  <c r="AE50" i="12"/>
  <c r="AF79" i="12"/>
  <c r="AE38" i="12"/>
  <c r="AE77" i="12"/>
  <c r="K93" i="53"/>
  <c r="M63" i="12"/>
  <c r="AC63" i="12"/>
  <c r="M63" i="57"/>
  <c r="K180" i="53"/>
  <c r="E2" i="54"/>
  <c r="E113" i="39"/>
  <c r="O62" i="57"/>
  <c r="AY62" i="12"/>
  <c r="O60" i="57"/>
  <c r="AY60" i="12"/>
  <c r="O61" i="57"/>
  <c r="AY61" i="12"/>
  <c r="O64" i="57"/>
  <c r="AY64" i="12"/>
  <c r="AZ64" i="12"/>
  <c r="AF200" i="12"/>
  <c r="P200" i="57"/>
  <c r="AE201" i="12"/>
  <c r="O201" i="57"/>
  <c r="BH40" i="12"/>
  <c r="BH231" i="12"/>
  <c r="M231" i="56"/>
  <c r="BC40" i="12"/>
  <c r="H40" i="56"/>
  <c r="BH44" i="12"/>
  <c r="M44" i="56"/>
  <c r="BC44" i="12"/>
  <c r="H44" i="56"/>
  <c r="BC39" i="12"/>
  <c r="H39" i="56"/>
  <c r="BH39" i="12"/>
  <c r="M39" i="56"/>
  <c r="BC20" i="12"/>
  <c r="H20" i="56"/>
  <c r="BH20" i="12"/>
  <c r="BC31" i="12"/>
  <c r="H31" i="56"/>
  <c r="BH31" i="12"/>
  <c r="M31" i="56"/>
  <c r="BC51" i="12"/>
  <c r="BC248" i="12"/>
  <c r="H248" i="56"/>
  <c r="BH51" i="12"/>
  <c r="BC14" i="12"/>
  <c r="H14" i="56"/>
  <c r="BH14" i="12"/>
  <c r="BC33" i="12"/>
  <c r="H33" i="56"/>
  <c r="BH33" i="12"/>
  <c r="M40" i="56"/>
  <c r="BC26" i="12"/>
  <c r="H26" i="56"/>
  <c r="BH26" i="12"/>
  <c r="M26" i="56"/>
  <c r="BH10" i="12"/>
  <c r="M10" i="56"/>
  <c r="BC10" i="12"/>
  <c r="H10" i="56"/>
  <c r="BC54" i="12"/>
  <c r="BC249" i="12"/>
  <c r="H249" i="56"/>
  <c r="BH54" i="12"/>
  <c r="BH7" i="12"/>
  <c r="BC7" i="12"/>
  <c r="H7" i="56"/>
  <c r="AE229" i="12"/>
  <c r="O229" i="57"/>
  <c r="AE198" i="12"/>
  <c r="O198" i="57"/>
  <c r="AE214" i="12"/>
  <c r="O214" i="57"/>
  <c r="AE202" i="12"/>
  <c r="AU202" i="12"/>
  <c r="P202" i="58"/>
  <c r="AF222" i="12"/>
  <c r="P222" i="57"/>
  <c r="AE213" i="12"/>
  <c r="O213" i="57"/>
  <c r="AF231" i="12"/>
  <c r="P231" i="57"/>
  <c r="AE200" i="12"/>
  <c r="O200" i="57"/>
  <c r="AE228" i="12"/>
  <c r="O228" i="57"/>
  <c r="AY9" i="12"/>
  <c r="P57" i="57"/>
  <c r="AF251" i="12"/>
  <c r="P251" i="57"/>
  <c r="O251" i="57"/>
  <c r="AU251" i="12"/>
  <c r="P251" i="58"/>
  <c r="N251" i="57"/>
  <c r="AT251" i="12"/>
  <c r="O251" i="58"/>
  <c r="AF220" i="12"/>
  <c r="P220" i="57"/>
  <c r="P42" i="57"/>
  <c r="AY58" i="12"/>
  <c r="AZ58" i="12"/>
  <c r="E58" i="56"/>
  <c r="AF223" i="12"/>
  <c r="P223" i="57"/>
  <c r="AY17" i="12"/>
  <c r="AF212" i="12"/>
  <c r="P212" i="57"/>
  <c r="AF211" i="12"/>
  <c r="P211" i="57"/>
  <c r="AF227" i="12"/>
  <c r="P227" i="57"/>
  <c r="P34" i="57"/>
  <c r="AY41" i="12"/>
  <c r="BH41" i="12"/>
  <c r="AF248" i="12"/>
  <c r="P248" i="57"/>
  <c r="AY23" i="12"/>
  <c r="BH23" i="12"/>
  <c r="O26" i="57"/>
  <c r="O17" i="57"/>
  <c r="AY24" i="12"/>
  <c r="BH24" i="12"/>
  <c r="AY87" i="12"/>
  <c r="D87" i="56"/>
  <c r="O44" i="57"/>
  <c r="AE227" i="12"/>
  <c r="AU227" i="12"/>
  <c r="P227" i="58"/>
  <c r="O40" i="57"/>
  <c r="AF216" i="12"/>
  <c r="P216" i="57"/>
  <c r="P82" i="57"/>
  <c r="P49" i="57"/>
  <c r="AF198" i="12"/>
  <c r="P198" i="57"/>
  <c r="P14" i="57"/>
  <c r="AE206" i="12"/>
  <c r="AY18" i="12"/>
  <c r="O18" i="57"/>
  <c r="AF202" i="12"/>
  <c r="P202" i="57"/>
  <c r="P39" i="57"/>
  <c r="AF209" i="12"/>
  <c r="P209" i="57"/>
  <c r="P37" i="57"/>
  <c r="AF215" i="12"/>
  <c r="P215" i="57"/>
  <c r="P38" i="57"/>
  <c r="AT223" i="12"/>
  <c r="O223" i="58"/>
  <c r="N223" i="57"/>
  <c r="AE235" i="12"/>
  <c r="AY50" i="12"/>
  <c r="O50" i="57"/>
  <c r="P10" i="57"/>
  <c r="AF205" i="12"/>
  <c r="P205" i="57"/>
  <c r="AY88" i="12"/>
  <c r="O88" i="57"/>
  <c r="O32" i="57"/>
  <c r="AY32" i="12"/>
  <c r="AF206" i="12"/>
  <c r="P206" i="57"/>
  <c r="P18" i="57"/>
  <c r="N205" i="57"/>
  <c r="AT205" i="12"/>
  <c r="O205" i="58"/>
  <c r="P35" i="57"/>
  <c r="AF224" i="12"/>
  <c r="P224" i="57"/>
  <c r="O91" i="57"/>
  <c r="AE264" i="12"/>
  <c r="O264" i="57"/>
  <c r="AY91" i="12"/>
  <c r="AT209" i="12"/>
  <c r="O209" i="58"/>
  <c r="N209" i="57"/>
  <c r="AF213" i="12"/>
  <c r="P213" i="57"/>
  <c r="P7" i="57"/>
  <c r="AY49" i="12"/>
  <c r="AE234" i="12"/>
  <c r="O49" i="57"/>
  <c r="AF250" i="12"/>
  <c r="P250" i="57"/>
  <c r="P55" i="57"/>
  <c r="O13" i="57"/>
  <c r="AY13" i="12"/>
  <c r="BH13" i="12"/>
  <c r="AT227" i="12"/>
  <c r="O227" i="58"/>
  <c r="N227" i="57"/>
  <c r="N259" i="57"/>
  <c r="AT259" i="12"/>
  <c r="O259" i="58"/>
  <c r="P33" i="57"/>
  <c r="AF214" i="12"/>
  <c r="P214" i="57"/>
  <c r="AU249" i="12"/>
  <c r="P249" i="58"/>
  <c r="O249" i="57"/>
  <c r="AF240" i="12"/>
  <c r="P240" i="57"/>
  <c r="P52" i="57"/>
  <c r="AF208" i="12"/>
  <c r="P208" i="57"/>
  <c r="P21" i="57"/>
  <c r="N258" i="57"/>
  <c r="AT258" i="12"/>
  <c r="O258" i="58"/>
  <c r="N221" i="57"/>
  <c r="AT221" i="12"/>
  <c r="O221" i="58"/>
  <c r="P85" i="57"/>
  <c r="AF260" i="12"/>
  <c r="P260" i="57"/>
  <c r="AE257" i="12"/>
  <c r="O257" i="57"/>
  <c r="O90" i="57"/>
  <c r="AY90" i="12"/>
  <c r="AF207" i="12"/>
  <c r="P207" i="57"/>
  <c r="P19" i="57"/>
  <c r="O28" i="57"/>
  <c r="AY28" i="12"/>
  <c r="N230" i="57"/>
  <c r="AT230" i="12"/>
  <c r="O230" i="58"/>
  <c r="N208" i="57"/>
  <c r="AT208" i="12"/>
  <c r="O208" i="58"/>
  <c r="AT265" i="12"/>
  <c r="O265" i="58"/>
  <c r="N265" i="57"/>
  <c r="AF229" i="12"/>
  <c r="P229" i="57"/>
  <c r="P31" i="57"/>
  <c r="D10" i="56"/>
  <c r="AZ10" i="12"/>
  <c r="O248" i="57"/>
  <c r="AU248" i="12"/>
  <c r="P248" i="58"/>
  <c r="AZ82" i="12"/>
  <c r="AY259" i="12"/>
  <c r="D259" i="56"/>
  <c r="D82" i="56"/>
  <c r="P79" i="57"/>
  <c r="AF247" i="12"/>
  <c r="P247" i="57"/>
  <c r="O35" i="57"/>
  <c r="AE224" i="12"/>
  <c r="AY35" i="12"/>
  <c r="P77" i="57"/>
  <c r="AF233" i="12"/>
  <c r="P233" i="57"/>
  <c r="AY78" i="12"/>
  <c r="AE239" i="12"/>
  <c r="O239" i="57"/>
  <c r="O78" i="57"/>
  <c r="AF257" i="12"/>
  <c r="P257" i="57"/>
  <c r="P90" i="57"/>
  <c r="AT206" i="12"/>
  <c r="O206" i="58"/>
  <c r="N206" i="57"/>
  <c r="N224" i="57"/>
  <c r="AT224" i="12"/>
  <c r="O224" i="58"/>
  <c r="N248" i="57"/>
  <c r="AT248" i="12"/>
  <c r="O248" i="58"/>
  <c r="N202" i="57"/>
  <c r="AT202" i="12"/>
  <c r="O202" i="58"/>
  <c r="P91" i="57"/>
  <c r="AF264" i="12"/>
  <c r="P264" i="57"/>
  <c r="N200" i="57"/>
  <c r="AT200" i="12"/>
  <c r="O200" i="58"/>
  <c r="N216" i="57"/>
  <c r="AT216" i="12"/>
  <c r="O216" i="58"/>
  <c r="AY29" i="12"/>
  <c r="AY229" i="12"/>
  <c r="D229" i="56"/>
  <c r="AE221" i="12"/>
  <c r="O29" i="57"/>
  <c r="P78" i="57"/>
  <c r="AF239" i="12"/>
  <c r="P239" i="57"/>
  <c r="O21" i="57"/>
  <c r="AE208" i="12"/>
  <c r="AY21" i="12"/>
  <c r="AT220" i="12"/>
  <c r="O220" i="58"/>
  <c r="N220" i="57"/>
  <c r="N266" i="57"/>
  <c r="AT266" i="12"/>
  <c r="O266" i="58"/>
  <c r="N214" i="57"/>
  <c r="AT214" i="12"/>
  <c r="O214" i="58"/>
  <c r="D79" i="56"/>
  <c r="AZ79" i="12"/>
  <c r="BC79" i="12"/>
  <c r="AY247" i="12"/>
  <c r="D247" i="56"/>
  <c r="BH79" i="12"/>
  <c r="AZ54" i="12"/>
  <c r="D54" i="56"/>
  <c r="AY249" i="12"/>
  <c r="D249" i="56"/>
  <c r="AF235" i="12"/>
  <c r="P235" i="57"/>
  <c r="P50" i="57"/>
  <c r="N212" i="57"/>
  <c r="AT212" i="12"/>
  <c r="O212" i="58"/>
  <c r="N249" i="57"/>
  <c r="AT249" i="12"/>
  <c r="O249" i="58"/>
  <c r="AF258" i="12"/>
  <c r="P258" i="57"/>
  <c r="P81" i="57"/>
  <c r="N240" i="57"/>
  <c r="AT240" i="12"/>
  <c r="O240" i="58"/>
  <c r="N235" i="57"/>
  <c r="AT235" i="12"/>
  <c r="O235" i="58"/>
  <c r="AE260" i="12"/>
  <c r="O85" i="57"/>
  <c r="AY85" i="12"/>
  <c r="N228" i="57"/>
  <c r="AT228" i="12"/>
  <c r="O228" i="58"/>
  <c r="AT234" i="12"/>
  <c r="O234" i="58"/>
  <c r="N234" i="57"/>
  <c r="N250" i="57"/>
  <c r="AT250" i="12"/>
  <c r="O250" i="58"/>
  <c r="AZ7" i="12"/>
  <c r="D7" i="56"/>
  <c r="O16" i="57"/>
  <c r="AY16" i="12"/>
  <c r="AE199" i="12"/>
  <c r="O53" i="57"/>
  <c r="AE241" i="12"/>
  <c r="AY53" i="12"/>
  <c r="AF230" i="12"/>
  <c r="P230" i="57"/>
  <c r="P25" i="57"/>
  <c r="N241" i="57"/>
  <c r="AT241" i="12"/>
  <c r="O241" i="58"/>
  <c r="O83" i="57"/>
  <c r="AE265" i="12"/>
  <c r="AY83" i="12"/>
  <c r="AY11" i="12"/>
  <c r="O11" i="57"/>
  <c r="P64" i="57"/>
  <c r="AT229" i="12"/>
  <c r="O229" i="58"/>
  <c r="N229" i="57"/>
  <c r="D26" i="56"/>
  <c r="AZ26" i="12"/>
  <c r="D14" i="56"/>
  <c r="AZ14" i="12"/>
  <c r="BH75" i="12"/>
  <c r="AZ75" i="12"/>
  <c r="AY226" i="12"/>
  <c r="D226" i="56"/>
  <c r="D75" i="56"/>
  <c r="BC75" i="12"/>
  <c r="AF226" i="12"/>
  <c r="P226" i="57"/>
  <c r="P75" i="57"/>
  <c r="AE233" i="12"/>
  <c r="O233" i="57"/>
  <c r="AY77" i="12"/>
  <c r="O77" i="57"/>
  <c r="O38" i="57"/>
  <c r="AY38" i="12"/>
  <c r="AE215" i="12"/>
  <c r="AF241" i="12"/>
  <c r="P241" i="57"/>
  <c r="P53" i="57"/>
  <c r="P20" i="57"/>
  <c r="AF201" i="12"/>
  <c r="P201" i="57"/>
  <c r="AY86" i="12"/>
  <c r="O86" i="57"/>
  <c r="O12" i="57"/>
  <c r="AY12" i="12"/>
  <c r="O47" i="57"/>
  <c r="AY47" i="12"/>
  <c r="AE216" i="12"/>
  <c r="O37" i="57"/>
  <c r="AY37" i="12"/>
  <c r="AE209" i="12"/>
  <c r="N215" i="57"/>
  <c r="AT215" i="12"/>
  <c r="O215" i="58"/>
  <c r="N231" i="57"/>
  <c r="AT231" i="12"/>
  <c r="O231" i="58"/>
  <c r="O8" i="57"/>
  <c r="AY8" i="12"/>
  <c r="AY30" i="12"/>
  <c r="O30" i="57"/>
  <c r="O43" i="57"/>
  <c r="AY43" i="12"/>
  <c r="AT213" i="12"/>
  <c r="O213" i="58"/>
  <c r="N213" i="57"/>
  <c r="AY5" i="12"/>
  <c r="O5" i="57"/>
  <c r="O84" i="57"/>
  <c r="AE266" i="12"/>
  <c r="AY84" i="12"/>
  <c r="AT222" i="12"/>
  <c r="O222" i="58"/>
  <c r="N222" i="57"/>
  <c r="AE223" i="12"/>
  <c r="O36" i="57"/>
  <c r="AY36" i="12"/>
  <c r="O42" i="57"/>
  <c r="AY42" i="12"/>
  <c r="AE231" i="12"/>
  <c r="AF249" i="12"/>
  <c r="P249" i="57"/>
  <c r="P54" i="57"/>
  <c r="O81" i="57"/>
  <c r="AY81" i="12"/>
  <c r="AE258" i="12"/>
  <c r="N201" i="57"/>
  <c r="AT201" i="12"/>
  <c r="O201" i="58"/>
  <c r="AF221" i="12"/>
  <c r="P221" i="57"/>
  <c r="P29" i="57"/>
  <c r="N260" i="57"/>
  <c r="AT260" i="12"/>
  <c r="O260" i="58"/>
  <c r="N207" i="57"/>
  <c r="AT207" i="12"/>
  <c r="O207" i="58"/>
  <c r="AZ20" i="12"/>
  <c r="D20" i="56"/>
  <c r="BH71" i="12"/>
  <c r="D71" i="56"/>
  <c r="BC71" i="12"/>
  <c r="AZ71" i="12"/>
  <c r="AY197" i="12"/>
  <c r="D197" i="56"/>
  <c r="O34" i="57"/>
  <c r="AE222" i="12"/>
  <c r="AY34" i="12"/>
  <c r="O57" i="57"/>
  <c r="AY57" i="12"/>
  <c r="AY45" i="12"/>
  <c r="O45" i="57"/>
  <c r="AF219" i="12"/>
  <c r="P219" i="57"/>
  <c r="P74" i="57"/>
  <c r="O25" i="57"/>
  <c r="AY25" i="12"/>
  <c r="AE230" i="12"/>
  <c r="P83" i="57"/>
  <c r="AF265" i="12"/>
  <c r="P265" i="57"/>
  <c r="O73" i="57"/>
  <c r="AE211" i="12"/>
  <c r="O211" i="57"/>
  <c r="AY73" i="12"/>
  <c r="P16" i="57"/>
  <c r="AF199" i="12"/>
  <c r="P199" i="57"/>
  <c r="D31" i="56"/>
  <c r="AZ31" i="12"/>
  <c r="AZ39" i="12"/>
  <c r="D39" i="56"/>
  <c r="D44" i="56"/>
  <c r="AZ44" i="12"/>
  <c r="O56" i="57"/>
  <c r="AY56" i="12"/>
  <c r="O27" i="57"/>
  <c r="AY27" i="12"/>
  <c r="N198" i="57"/>
  <c r="AT198" i="12"/>
  <c r="O198" i="58"/>
  <c r="AE220" i="12"/>
  <c r="AY15" i="12"/>
  <c r="O15" i="57"/>
  <c r="P84" i="57"/>
  <c r="AF266" i="12"/>
  <c r="P266" i="57"/>
  <c r="AF204" i="12"/>
  <c r="P204" i="57"/>
  <c r="P72" i="57"/>
  <c r="O22" i="57"/>
  <c r="AY22" i="12"/>
  <c r="O52" i="57"/>
  <c r="AY52" i="12"/>
  <c r="AE240" i="12"/>
  <c r="P71" i="57"/>
  <c r="AF197" i="12"/>
  <c r="P197" i="57"/>
  <c r="O55" i="57"/>
  <c r="AY55" i="12"/>
  <c r="AE250" i="12"/>
  <c r="AE207" i="12"/>
  <c r="O19" i="57"/>
  <c r="AY19" i="12"/>
  <c r="D40" i="56"/>
  <c r="AZ40" i="12"/>
  <c r="O6" i="57"/>
  <c r="AY6" i="12"/>
  <c r="AY4" i="12"/>
  <c r="AE212" i="12"/>
  <c r="O4" i="57"/>
  <c r="O74" i="57"/>
  <c r="AY74" i="12"/>
  <c r="AE219" i="12"/>
  <c r="O219" i="57"/>
  <c r="O46" i="57"/>
  <c r="AY46" i="12"/>
  <c r="AY92" i="12"/>
  <c r="O92" i="57"/>
  <c r="N199" i="57"/>
  <c r="AT199" i="12"/>
  <c r="O199" i="58"/>
  <c r="AE204" i="12"/>
  <c r="O204" i="57"/>
  <c r="O72" i="57"/>
  <c r="AY72" i="12"/>
  <c r="O3" i="57"/>
  <c r="AY3" i="12"/>
  <c r="O205" i="57"/>
  <c r="D51" i="56"/>
  <c r="AY248" i="12"/>
  <c r="D248" i="56"/>
  <c r="AZ51" i="12"/>
  <c r="O259" i="57"/>
  <c r="AZ33" i="12"/>
  <c r="D33" i="56"/>
  <c r="N63" i="12"/>
  <c r="AE63" i="12"/>
  <c r="AY63" i="12"/>
  <c r="D63" i="56"/>
  <c r="K180" i="54"/>
  <c r="O63" i="12"/>
  <c r="K93" i="54"/>
  <c r="AU201" i="12"/>
  <c r="P201" i="58"/>
  <c r="D64" i="56"/>
  <c r="BC64" i="12"/>
  <c r="H64" i="56"/>
  <c r="D60" i="56"/>
  <c r="BH60" i="12"/>
  <c r="M60" i="56"/>
  <c r="D61" i="56"/>
  <c r="BH61" i="12"/>
  <c r="M61" i="56"/>
  <c r="BC61" i="12"/>
  <c r="H61" i="56"/>
  <c r="D62" i="56"/>
  <c r="BH62" i="12"/>
  <c r="M62" i="56"/>
  <c r="H54" i="56"/>
  <c r="AU229" i="12"/>
  <c r="P229" i="58"/>
  <c r="AY228" i="12"/>
  <c r="D228" i="56"/>
  <c r="H51" i="56"/>
  <c r="AU198" i="12"/>
  <c r="P198" i="58"/>
  <c r="BH38" i="12"/>
  <c r="M38" i="56"/>
  <c r="BC38" i="12"/>
  <c r="H38" i="56"/>
  <c r="BE40" i="12"/>
  <c r="J40" i="56"/>
  <c r="BD40" i="12"/>
  <c r="I40" i="56"/>
  <c r="BD44" i="12"/>
  <c r="I44" i="56"/>
  <c r="BE44" i="12"/>
  <c r="J44" i="56"/>
  <c r="BH36" i="12"/>
  <c r="M36" i="56"/>
  <c r="BC36" i="12"/>
  <c r="BH37" i="12"/>
  <c r="M37" i="56"/>
  <c r="BC37" i="12"/>
  <c r="E64" i="56"/>
  <c r="BE64" i="12"/>
  <c r="J64" i="56"/>
  <c r="BD64" i="12"/>
  <c r="I64" i="56"/>
  <c r="BH21" i="12"/>
  <c r="M21" i="56"/>
  <c r="BC21" i="12"/>
  <c r="H21" i="56"/>
  <c r="BH17" i="12"/>
  <c r="M17" i="56"/>
  <c r="BC17" i="12"/>
  <c r="H17" i="56"/>
  <c r="E40" i="56"/>
  <c r="BJ40" i="12"/>
  <c r="BI40" i="12"/>
  <c r="BC27" i="12"/>
  <c r="H27" i="56"/>
  <c r="BH27" i="12"/>
  <c r="M27" i="56"/>
  <c r="BC45" i="12"/>
  <c r="H45" i="56"/>
  <c r="BH45" i="12"/>
  <c r="M45" i="56"/>
  <c r="BC47" i="12"/>
  <c r="H47" i="56"/>
  <c r="BH47" i="12"/>
  <c r="BJ14" i="12"/>
  <c r="BI14" i="12"/>
  <c r="BJ26" i="12"/>
  <c r="O26" i="56"/>
  <c r="BI26" i="12"/>
  <c r="N26" i="56"/>
  <c r="BC28" i="12"/>
  <c r="H28" i="56"/>
  <c r="BH28" i="12"/>
  <c r="BH230" i="12"/>
  <c r="M230" i="56"/>
  <c r="M24" i="56"/>
  <c r="D9" i="56"/>
  <c r="BC9" i="12"/>
  <c r="BH9" i="12"/>
  <c r="M54" i="56"/>
  <c r="BH249" i="12"/>
  <c r="M249" i="56"/>
  <c r="M33" i="56"/>
  <c r="BH222" i="12"/>
  <c r="M222" i="56"/>
  <c r="M51" i="56"/>
  <c r="BH248" i="12"/>
  <c r="M248" i="56"/>
  <c r="M20" i="56"/>
  <c r="AY198" i="12"/>
  <c r="D198" i="56"/>
  <c r="BC15" i="12"/>
  <c r="H15" i="56"/>
  <c r="BH15" i="12"/>
  <c r="E44" i="56"/>
  <c r="BJ44" i="12"/>
  <c r="O44" i="56"/>
  <c r="BI44" i="12"/>
  <c r="N44" i="56"/>
  <c r="BI31" i="12"/>
  <c r="N31" i="56"/>
  <c r="BJ31" i="12"/>
  <c r="O31" i="56"/>
  <c r="BJ20" i="12"/>
  <c r="BI20" i="12"/>
  <c r="BC30" i="12"/>
  <c r="H30" i="56"/>
  <c r="BH30" i="12"/>
  <c r="M30" i="56"/>
  <c r="BJ51" i="12"/>
  <c r="BI51" i="12"/>
  <c r="BH3" i="12"/>
  <c r="BC3" i="12"/>
  <c r="H3" i="56"/>
  <c r="BH4" i="12"/>
  <c r="M4" i="56"/>
  <c r="BC4" i="12"/>
  <c r="H4" i="56"/>
  <c r="BC22" i="12"/>
  <c r="H22" i="56"/>
  <c r="BH22" i="12"/>
  <c r="M22" i="56"/>
  <c r="AY251" i="12"/>
  <c r="D251" i="56"/>
  <c r="BC57" i="12"/>
  <c r="BH57" i="12"/>
  <c r="BC43" i="12"/>
  <c r="H43" i="56"/>
  <c r="BH43" i="12"/>
  <c r="M43" i="56"/>
  <c r="BH8" i="12"/>
  <c r="BC8" i="12"/>
  <c r="BC29" i="12"/>
  <c r="H29" i="56"/>
  <c r="BH29" i="12"/>
  <c r="BC49" i="12"/>
  <c r="BC234" i="12"/>
  <c r="H234" i="56"/>
  <c r="BH49" i="12"/>
  <c r="BC18" i="12"/>
  <c r="H18" i="56"/>
  <c r="BH18" i="12"/>
  <c r="M41" i="56"/>
  <c r="BH214" i="12"/>
  <c r="M214" i="56"/>
  <c r="BC6" i="12"/>
  <c r="H6" i="56"/>
  <c r="BH6" i="12"/>
  <c r="M6" i="56"/>
  <c r="BC5" i="12"/>
  <c r="H5" i="56"/>
  <c r="BH5" i="12"/>
  <c r="M5" i="56"/>
  <c r="BH12" i="12"/>
  <c r="M12" i="56"/>
  <c r="BC12" i="12"/>
  <c r="H12" i="56"/>
  <c r="BI7" i="12"/>
  <c r="BD7" i="12"/>
  <c r="I7" i="56"/>
  <c r="BJ7" i="12"/>
  <c r="BE7" i="12"/>
  <c r="J7" i="56"/>
  <c r="BJ54" i="12"/>
  <c r="BI54" i="12"/>
  <c r="BI10" i="12"/>
  <c r="N10" i="56"/>
  <c r="BJ10" i="12"/>
  <c r="O10" i="56"/>
  <c r="BD10" i="12"/>
  <c r="I10" i="56"/>
  <c r="BE10" i="12"/>
  <c r="J10" i="56"/>
  <c r="BC50" i="12"/>
  <c r="BH50" i="12"/>
  <c r="M14" i="56"/>
  <c r="BH220" i="12"/>
  <c r="M220" i="56"/>
  <c r="BC46" i="12"/>
  <c r="H46" i="56"/>
  <c r="BH46" i="12"/>
  <c r="M46" i="56"/>
  <c r="BC19" i="12"/>
  <c r="BC208" i="12"/>
  <c r="H208" i="56"/>
  <c r="BH19" i="12"/>
  <c r="BH208" i="12"/>
  <c r="M208" i="56"/>
  <c r="BC55" i="12"/>
  <c r="BC250" i="12"/>
  <c r="H250" i="56"/>
  <c r="BH55" i="12"/>
  <c r="BC56" i="12"/>
  <c r="H56" i="56"/>
  <c r="BH56" i="12"/>
  <c r="M56" i="56"/>
  <c r="BI33" i="12"/>
  <c r="BJ33" i="12"/>
  <c r="BC52" i="12"/>
  <c r="H52" i="56"/>
  <c r="BH52" i="12"/>
  <c r="BJ39" i="12"/>
  <c r="O39" i="56"/>
  <c r="BI39" i="12"/>
  <c r="N39" i="56"/>
  <c r="BC25" i="12"/>
  <c r="H25" i="56"/>
  <c r="BH25" i="12"/>
  <c r="M25" i="56"/>
  <c r="BC34" i="12"/>
  <c r="BC224" i="12"/>
  <c r="H224" i="56"/>
  <c r="BH34" i="12"/>
  <c r="BC42" i="12"/>
  <c r="H42" i="56"/>
  <c r="BH42" i="12"/>
  <c r="BC11" i="12"/>
  <c r="H11" i="56"/>
  <c r="BH11" i="12"/>
  <c r="M11" i="56"/>
  <c r="BC53" i="12"/>
  <c r="BC241" i="12"/>
  <c r="H241" i="56"/>
  <c r="BH53" i="12"/>
  <c r="BC16" i="12"/>
  <c r="BC206" i="12"/>
  <c r="H206" i="56"/>
  <c r="BH16" i="12"/>
  <c r="BH206" i="12"/>
  <c r="M206" i="56"/>
  <c r="BC35" i="12"/>
  <c r="H35" i="56"/>
  <c r="BH35" i="12"/>
  <c r="M13" i="56"/>
  <c r="BC32" i="12"/>
  <c r="H32" i="56"/>
  <c r="BH32" i="12"/>
  <c r="M23" i="56"/>
  <c r="M7" i="56"/>
  <c r="AY201" i="12"/>
  <c r="D201" i="56"/>
  <c r="AY202" i="12"/>
  <c r="D202" i="56"/>
  <c r="O202" i="57"/>
  <c r="AY205" i="12"/>
  <c r="D205" i="56"/>
  <c r="AZ9" i="12"/>
  <c r="AY214" i="12"/>
  <c r="D214" i="56"/>
  <c r="AU200" i="12"/>
  <c r="P200" i="58"/>
  <c r="AY200" i="12"/>
  <c r="D200" i="56"/>
  <c r="D17" i="56"/>
  <c r="AU228" i="12"/>
  <c r="P228" i="58"/>
  <c r="BD51" i="12"/>
  <c r="BE51" i="12"/>
  <c r="BE20" i="12"/>
  <c r="BD20" i="12"/>
  <c r="D41" i="56"/>
  <c r="BC41" i="12"/>
  <c r="H41" i="56"/>
  <c r="BD33" i="12"/>
  <c r="BE33" i="12"/>
  <c r="BE39" i="12"/>
  <c r="BD39" i="12"/>
  <c r="BC222" i="12"/>
  <c r="H222" i="56"/>
  <c r="BE54" i="12"/>
  <c r="BD54" i="12"/>
  <c r="BD14" i="12"/>
  <c r="BE14" i="12"/>
  <c r="AY213" i="12"/>
  <c r="D213" i="56"/>
  <c r="BC13" i="12"/>
  <c r="AZ23" i="12"/>
  <c r="BC23" i="12"/>
  <c r="H23" i="56"/>
  <c r="BE31" i="12"/>
  <c r="BD31" i="12"/>
  <c r="BC231" i="12"/>
  <c r="H231" i="56"/>
  <c r="E26" i="56"/>
  <c r="BD26" i="12"/>
  <c r="I26" i="56"/>
  <c r="BE26" i="12"/>
  <c r="J26" i="56"/>
  <c r="D24" i="56"/>
  <c r="BC24" i="12"/>
  <c r="D58" i="56"/>
  <c r="AZ17" i="12"/>
  <c r="AZ41" i="12"/>
  <c r="AY227" i="12"/>
  <c r="D227" i="56"/>
  <c r="AU213" i="12"/>
  <c r="P213" i="58"/>
  <c r="D23" i="56"/>
  <c r="AZ24" i="12"/>
  <c r="AZ87" i="12"/>
  <c r="E87" i="56"/>
  <c r="AU214" i="12"/>
  <c r="P214" i="58"/>
  <c r="AU259" i="12"/>
  <c r="P259" i="58"/>
  <c r="O227" i="57"/>
  <c r="AU205" i="12"/>
  <c r="P205" i="58"/>
  <c r="AU240" i="12"/>
  <c r="P240" i="58"/>
  <c r="O240" i="57"/>
  <c r="AY222" i="12"/>
  <c r="D222" i="56"/>
  <c r="AZ34" i="12"/>
  <c r="D34" i="56"/>
  <c r="AZ197" i="12"/>
  <c r="E197" i="56"/>
  <c r="BE71" i="12"/>
  <c r="BD71" i="12"/>
  <c r="BJ71" i="12"/>
  <c r="E71" i="56"/>
  <c r="BI71" i="12"/>
  <c r="AY231" i="12"/>
  <c r="D231" i="56"/>
  <c r="D42" i="56"/>
  <c r="AZ42" i="12"/>
  <c r="AU266" i="12"/>
  <c r="P266" i="58"/>
  <c r="O266" i="57"/>
  <c r="O265" i="57"/>
  <c r="AU265" i="12"/>
  <c r="P265" i="58"/>
  <c r="AZ249" i="12"/>
  <c r="E249" i="56"/>
  <c r="E54" i="56"/>
  <c r="BE79" i="12"/>
  <c r="BD79" i="12"/>
  <c r="BI79" i="12"/>
  <c r="E79" i="56"/>
  <c r="BJ79" i="12"/>
  <c r="AZ247" i="12"/>
  <c r="E247" i="56"/>
  <c r="AZ21" i="12"/>
  <c r="D21" i="56"/>
  <c r="AY208" i="12"/>
  <c r="D208" i="56"/>
  <c r="BC91" i="12"/>
  <c r="BH91" i="12"/>
  <c r="AY264" i="12"/>
  <c r="D264" i="56"/>
  <c r="D91" i="56"/>
  <c r="AZ91" i="12"/>
  <c r="AZ88" i="12"/>
  <c r="E88" i="56"/>
  <c r="D88" i="56"/>
  <c r="AZ248" i="12"/>
  <c r="E248" i="56"/>
  <c r="E51" i="56"/>
  <c r="D46" i="56"/>
  <c r="AZ46" i="12"/>
  <c r="D6" i="56"/>
  <c r="AZ6" i="12"/>
  <c r="AU250" i="12"/>
  <c r="P250" i="58"/>
  <c r="O250" i="57"/>
  <c r="AZ22" i="12"/>
  <c r="D22" i="56"/>
  <c r="O220" i="57"/>
  <c r="AU220" i="12"/>
  <c r="P220" i="58"/>
  <c r="E31" i="56"/>
  <c r="O230" i="57"/>
  <c r="AU230" i="12"/>
  <c r="P230" i="58"/>
  <c r="M71" i="56"/>
  <c r="BH197" i="12"/>
  <c r="M197" i="56"/>
  <c r="AZ81" i="12"/>
  <c r="D81" i="56"/>
  <c r="AY258" i="12"/>
  <c r="D258" i="56"/>
  <c r="AU231" i="12"/>
  <c r="P231" i="58"/>
  <c r="O231" i="57"/>
  <c r="D84" i="56"/>
  <c r="AY266" i="12"/>
  <c r="D266" i="56"/>
  <c r="AZ84" i="12"/>
  <c r="AZ5" i="12"/>
  <c r="D5" i="56"/>
  <c r="O209" i="57"/>
  <c r="AU209" i="12"/>
  <c r="P209" i="58"/>
  <c r="AZ47" i="12"/>
  <c r="D47" i="56"/>
  <c r="AY216" i="12"/>
  <c r="D216" i="56"/>
  <c r="H75" i="56"/>
  <c r="BC226" i="12"/>
  <c r="H226" i="56"/>
  <c r="BH226" i="12"/>
  <c r="M226" i="56"/>
  <c r="M75" i="56"/>
  <c r="AZ83" i="12"/>
  <c r="AY265" i="12"/>
  <c r="D265" i="56"/>
  <c r="D83" i="56"/>
  <c r="AU241" i="12"/>
  <c r="P241" i="58"/>
  <c r="O241" i="57"/>
  <c r="O260" i="57"/>
  <c r="AU260" i="12"/>
  <c r="P260" i="58"/>
  <c r="BC247" i="12"/>
  <c r="H247" i="56"/>
  <c r="H79" i="56"/>
  <c r="D29" i="56"/>
  <c r="AZ29" i="12"/>
  <c r="AY221" i="12"/>
  <c r="D221" i="56"/>
  <c r="AY224" i="12"/>
  <c r="D224" i="56"/>
  <c r="AZ35" i="12"/>
  <c r="D35" i="56"/>
  <c r="E10" i="56"/>
  <c r="AY234" i="12"/>
  <c r="D234" i="56"/>
  <c r="AZ49" i="12"/>
  <c r="D49" i="56"/>
  <c r="D18" i="56"/>
  <c r="AZ18" i="12"/>
  <c r="AY206" i="12"/>
  <c r="D206" i="56"/>
  <c r="BC72" i="12"/>
  <c r="AZ72" i="12"/>
  <c r="D72" i="56"/>
  <c r="AY204" i="12"/>
  <c r="D204" i="56"/>
  <c r="BH72" i="12"/>
  <c r="D19" i="56"/>
  <c r="AZ19" i="12"/>
  <c r="AY207" i="12"/>
  <c r="D207" i="56"/>
  <c r="D55" i="56"/>
  <c r="AZ55" i="12"/>
  <c r="AY250" i="12"/>
  <c r="D250" i="56"/>
  <c r="D56" i="56"/>
  <c r="AZ56" i="12"/>
  <c r="AY230" i="12"/>
  <c r="D230" i="56"/>
  <c r="AZ25" i="12"/>
  <c r="D25" i="56"/>
  <c r="AU223" i="12"/>
  <c r="P223" i="58"/>
  <c r="O223" i="57"/>
  <c r="AZ37" i="12"/>
  <c r="AY209" i="12"/>
  <c r="D209" i="56"/>
  <c r="D37" i="56"/>
  <c r="D86" i="56"/>
  <c r="AZ86" i="12"/>
  <c r="E86" i="56"/>
  <c r="E14" i="56"/>
  <c r="AZ78" i="12"/>
  <c r="BC78" i="12"/>
  <c r="BH78" i="12"/>
  <c r="AY239" i="12"/>
  <c r="D239" i="56"/>
  <c r="D78" i="56"/>
  <c r="BH90" i="12"/>
  <c r="BC90" i="12"/>
  <c r="AY257" i="12"/>
  <c r="D257" i="56"/>
  <c r="D90" i="56"/>
  <c r="AZ90" i="12"/>
  <c r="AY235" i="12"/>
  <c r="D235" i="56"/>
  <c r="AZ50" i="12"/>
  <c r="D50" i="56"/>
  <c r="O212" i="57"/>
  <c r="AU212" i="12"/>
  <c r="P212" i="58"/>
  <c r="D52" i="56"/>
  <c r="AY240" i="12"/>
  <c r="D240" i="56"/>
  <c r="AZ52" i="12"/>
  <c r="D45" i="56"/>
  <c r="AZ45" i="12"/>
  <c r="AU222" i="12"/>
  <c r="P222" i="58"/>
  <c r="O222" i="57"/>
  <c r="H71" i="56"/>
  <c r="BC197" i="12"/>
  <c r="H197" i="56"/>
  <c r="E20" i="56"/>
  <c r="D30" i="56"/>
  <c r="AZ30" i="12"/>
  <c r="AZ12" i="12"/>
  <c r="D12" i="56"/>
  <c r="AU215" i="12"/>
  <c r="P215" i="58"/>
  <c r="O215" i="57"/>
  <c r="BC77" i="12"/>
  <c r="D77" i="56"/>
  <c r="AY233" i="12"/>
  <c r="D233" i="56"/>
  <c r="AZ77" i="12"/>
  <c r="BH77" i="12"/>
  <c r="O199" i="57"/>
  <c r="AU199" i="12"/>
  <c r="P199" i="58"/>
  <c r="AZ85" i="12"/>
  <c r="D85" i="56"/>
  <c r="AY260" i="12"/>
  <c r="D260" i="56"/>
  <c r="M79" i="56"/>
  <c r="BH247" i="12"/>
  <c r="M247" i="56"/>
  <c r="O208" i="57"/>
  <c r="AU208" i="12"/>
  <c r="P208" i="58"/>
  <c r="AZ13" i="12"/>
  <c r="D13" i="56"/>
  <c r="D32" i="56"/>
  <c r="AZ32" i="12"/>
  <c r="O235" i="57"/>
  <c r="AU235" i="12"/>
  <c r="P235" i="58"/>
  <c r="O224" i="57"/>
  <c r="AU224" i="12"/>
  <c r="P224" i="58"/>
  <c r="AU206" i="12"/>
  <c r="P206" i="58"/>
  <c r="O206" i="57"/>
  <c r="E33" i="56"/>
  <c r="D3" i="56"/>
  <c r="AZ3" i="12"/>
  <c r="BC92" i="12"/>
  <c r="H92" i="56"/>
  <c r="AZ92" i="12"/>
  <c r="BH92" i="12"/>
  <c r="M92" i="56"/>
  <c r="D92" i="56"/>
  <c r="AZ74" i="12"/>
  <c r="D74" i="56"/>
  <c r="AY219" i="12"/>
  <c r="D219" i="56"/>
  <c r="BC74" i="12"/>
  <c r="BH74" i="12"/>
  <c r="AY212" i="12"/>
  <c r="D212" i="56"/>
  <c r="AZ4" i="12"/>
  <c r="D4" i="56"/>
  <c r="AU207" i="12"/>
  <c r="P207" i="58"/>
  <c r="O207" i="57"/>
  <c r="AZ15" i="12"/>
  <c r="AY220" i="12"/>
  <c r="D220" i="56"/>
  <c r="D15" i="56"/>
  <c r="D27" i="56"/>
  <c r="AZ27" i="12"/>
  <c r="E39" i="56"/>
  <c r="AZ73" i="12"/>
  <c r="BH73" i="12"/>
  <c r="AY211" i="12"/>
  <c r="D211" i="56"/>
  <c r="D73" i="56"/>
  <c r="BC73" i="12"/>
  <c r="D57" i="56"/>
  <c r="AZ57" i="12"/>
  <c r="AU258" i="12"/>
  <c r="P258" i="58"/>
  <c r="O258" i="57"/>
  <c r="D36" i="56"/>
  <c r="AZ36" i="12"/>
  <c r="AY223" i="12"/>
  <c r="D223" i="56"/>
  <c r="AZ43" i="12"/>
  <c r="D43" i="56"/>
  <c r="D8" i="56"/>
  <c r="AZ8" i="12"/>
  <c r="O216" i="57"/>
  <c r="AU216" i="12"/>
  <c r="P216" i="58"/>
  <c r="D38" i="56"/>
  <c r="AZ38" i="12"/>
  <c r="AY215" i="12"/>
  <c r="D215" i="56"/>
  <c r="BE75" i="12"/>
  <c r="BD75" i="12"/>
  <c r="BJ75" i="12"/>
  <c r="E75" i="56"/>
  <c r="AZ226" i="12"/>
  <c r="E226" i="56"/>
  <c r="BI75" i="12"/>
  <c r="D11" i="56"/>
  <c r="AZ11" i="12"/>
  <c r="AY241" i="12"/>
  <c r="D241" i="56"/>
  <c r="D53" i="56"/>
  <c r="AZ53" i="12"/>
  <c r="AY199" i="12"/>
  <c r="D199" i="56"/>
  <c r="D16" i="56"/>
  <c r="AZ16" i="12"/>
  <c r="E7" i="56"/>
  <c r="O221" i="57"/>
  <c r="AU221" i="12"/>
  <c r="P221" i="58"/>
  <c r="E82" i="56"/>
  <c r="AZ259" i="12"/>
  <c r="E259" i="56"/>
  <c r="D28" i="56"/>
  <c r="AZ28" i="12"/>
  <c r="AU234" i="12"/>
  <c r="P234" i="58"/>
  <c r="O234" i="57"/>
  <c r="AD63" i="12"/>
  <c r="N63" i="57"/>
  <c r="O63" i="57"/>
  <c r="BC200" i="12"/>
  <c r="H200" i="56"/>
  <c r="BC229" i="12"/>
  <c r="H229" i="56"/>
  <c r="BH227" i="12"/>
  <c r="M227" i="56"/>
  <c r="BC198" i="12"/>
  <c r="H198" i="56"/>
  <c r="BC216" i="12"/>
  <c r="H216" i="56"/>
  <c r="H19" i="56"/>
  <c r="BC207" i="12"/>
  <c r="H207" i="56"/>
  <c r="BH198" i="12"/>
  <c r="M198" i="56"/>
  <c r="BC223" i="12"/>
  <c r="H223" i="56"/>
  <c r="BH202" i="12"/>
  <c r="M202" i="56"/>
  <c r="BH223" i="12"/>
  <c r="M223" i="56"/>
  <c r="BC201" i="12"/>
  <c r="H201" i="56"/>
  <c r="BC240" i="12"/>
  <c r="H240" i="56"/>
  <c r="BC230" i="12"/>
  <c r="H230" i="56"/>
  <c r="BC215" i="12"/>
  <c r="H215" i="56"/>
  <c r="BC220" i="12"/>
  <c r="H220" i="56"/>
  <c r="H53" i="56"/>
  <c r="BH213" i="12"/>
  <c r="M213" i="56"/>
  <c r="H34" i="56"/>
  <c r="H16" i="56"/>
  <c r="BD37" i="12"/>
  <c r="I37" i="56"/>
  <c r="BE37" i="12"/>
  <c r="J37" i="56"/>
  <c r="H36" i="56"/>
  <c r="BC213" i="12"/>
  <c r="H213" i="56"/>
  <c r="BD36" i="12"/>
  <c r="I36" i="56"/>
  <c r="BE36" i="12"/>
  <c r="J36" i="56"/>
  <c r="H37" i="56"/>
  <c r="BC202" i="12"/>
  <c r="H202" i="56"/>
  <c r="BD38" i="12"/>
  <c r="I38" i="56"/>
  <c r="BE38" i="12"/>
  <c r="J38" i="56"/>
  <c r="BC209" i="12"/>
  <c r="H209" i="56"/>
  <c r="BE17" i="12"/>
  <c r="J17" i="56"/>
  <c r="BD17" i="12"/>
  <c r="I17" i="56"/>
  <c r="H55" i="56"/>
  <c r="H49" i="56"/>
  <c r="BD21" i="12"/>
  <c r="I21" i="56"/>
  <c r="BE21" i="12"/>
  <c r="J21" i="56"/>
  <c r="BC199" i="12"/>
  <c r="H199" i="56"/>
  <c r="BC221" i="12"/>
  <c r="H221" i="56"/>
  <c r="BI53" i="12"/>
  <c r="BJ53" i="12"/>
  <c r="BI38" i="12"/>
  <c r="N38" i="56"/>
  <c r="BJ38" i="12"/>
  <c r="O38" i="56"/>
  <c r="E8" i="56"/>
  <c r="BD8" i="12"/>
  <c r="BJ8" i="12"/>
  <c r="BE8" i="12"/>
  <c r="BI8" i="12"/>
  <c r="BJ16" i="12"/>
  <c r="BI16" i="12"/>
  <c r="BI36" i="12"/>
  <c r="BJ36" i="12"/>
  <c r="BJ57" i="12"/>
  <c r="BE57" i="12"/>
  <c r="BD57" i="12"/>
  <c r="BI57" i="12"/>
  <c r="BJ27" i="12"/>
  <c r="O27" i="56"/>
  <c r="BI27" i="12"/>
  <c r="N27" i="56"/>
  <c r="BD15" i="12"/>
  <c r="I15" i="56"/>
  <c r="BE15" i="12"/>
  <c r="J15" i="56"/>
  <c r="BI15" i="12"/>
  <c r="BJ15" i="12"/>
  <c r="BJ4" i="12"/>
  <c r="O4" i="56"/>
  <c r="BI4" i="12"/>
  <c r="N4" i="56"/>
  <c r="BD4" i="12"/>
  <c r="I4" i="56"/>
  <c r="BE4" i="12"/>
  <c r="J4" i="56"/>
  <c r="BJ32" i="12"/>
  <c r="BI32" i="12"/>
  <c r="BJ56" i="12"/>
  <c r="O56" i="56"/>
  <c r="BI56" i="12"/>
  <c r="N56" i="56"/>
  <c r="BJ29" i="12"/>
  <c r="BI29" i="12"/>
  <c r="BI21" i="12"/>
  <c r="N21" i="56"/>
  <c r="BJ21" i="12"/>
  <c r="O21" i="56"/>
  <c r="BJ24" i="12"/>
  <c r="BI24" i="12"/>
  <c r="BJ41" i="12"/>
  <c r="BI41" i="12"/>
  <c r="H50" i="56"/>
  <c r="BC235" i="12"/>
  <c r="H235" i="56"/>
  <c r="O7" i="56"/>
  <c r="M8" i="56"/>
  <c r="BH205" i="12"/>
  <c r="M205" i="56"/>
  <c r="M9" i="56"/>
  <c r="BH228" i="12"/>
  <c r="M228" i="56"/>
  <c r="BJ28" i="12"/>
  <c r="BI28" i="12"/>
  <c r="E12" i="56"/>
  <c r="BJ12" i="12"/>
  <c r="O12" i="56"/>
  <c r="BI12" i="12"/>
  <c r="N12" i="56"/>
  <c r="BE12" i="12"/>
  <c r="J12" i="56"/>
  <c r="BD12" i="12"/>
  <c r="I12" i="56"/>
  <c r="BI45" i="12"/>
  <c r="N45" i="56"/>
  <c r="BJ45" i="12"/>
  <c r="O45" i="56"/>
  <c r="BE50" i="12"/>
  <c r="BD50" i="12"/>
  <c r="BI50" i="12"/>
  <c r="BJ50" i="12"/>
  <c r="BJ49" i="12"/>
  <c r="BI49" i="12"/>
  <c r="BJ35" i="12"/>
  <c r="BI35" i="12"/>
  <c r="BI47" i="12"/>
  <c r="BJ47" i="12"/>
  <c r="BJ5" i="12"/>
  <c r="O5" i="56"/>
  <c r="BI5" i="12"/>
  <c r="N5" i="56"/>
  <c r="BI6" i="12"/>
  <c r="N6" i="56"/>
  <c r="BJ6" i="12"/>
  <c r="O6" i="56"/>
  <c r="BI42" i="12"/>
  <c r="BJ42" i="12"/>
  <c r="BI17" i="12"/>
  <c r="BJ17" i="12"/>
  <c r="BJ23" i="12"/>
  <c r="BI23" i="12"/>
  <c r="M16" i="56"/>
  <c r="BH200" i="12"/>
  <c r="M200" i="56"/>
  <c r="M34" i="56"/>
  <c r="BH224" i="12"/>
  <c r="M224" i="56"/>
  <c r="O33" i="56"/>
  <c r="BJ222" i="12"/>
  <c r="O222" i="56"/>
  <c r="BH250" i="12"/>
  <c r="M250" i="56"/>
  <c r="M55" i="56"/>
  <c r="N54" i="56"/>
  <c r="BI249" i="12"/>
  <c r="N249" i="56"/>
  <c r="M49" i="56"/>
  <c r="BH234" i="12"/>
  <c r="M234" i="56"/>
  <c r="M57" i="56"/>
  <c r="BH251" i="12"/>
  <c r="M251" i="56"/>
  <c r="M3" i="56"/>
  <c r="M15" i="56"/>
  <c r="BH199" i="12"/>
  <c r="M199" i="56"/>
  <c r="H9" i="56"/>
  <c r="BC228" i="12"/>
  <c r="H228" i="56"/>
  <c r="M28" i="56"/>
  <c r="BH221" i="12"/>
  <c r="M221" i="56"/>
  <c r="N14" i="56"/>
  <c r="N40" i="56"/>
  <c r="BI231" i="12"/>
  <c r="N231" i="56"/>
  <c r="BJ11" i="12"/>
  <c r="O11" i="56"/>
  <c r="BI11" i="12"/>
  <c r="N11" i="56"/>
  <c r="BJ43" i="12"/>
  <c r="O43" i="56"/>
  <c r="BI43" i="12"/>
  <c r="N43" i="56"/>
  <c r="AZ229" i="12"/>
  <c r="E229" i="56"/>
  <c r="BI30" i="12"/>
  <c r="N30" i="56"/>
  <c r="BJ30" i="12"/>
  <c r="O30" i="56"/>
  <c r="BI37" i="12"/>
  <c r="BJ37" i="12"/>
  <c r="BI25" i="12"/>
  <c r="N25" i="56"/>
  <c r="BJ25" i="12"/>
  <c r="O25" i="56"/>
  <c r="AZ201" i="12"/>
  <c r="E201" i="56"/>
  <c r="BI19" i="12"/>
  <c r="BI208" i="12"/>
  <c r="N208" i="56"/>
  <c r="BJ19" i="12"/>
  <c r="BJ208" i="12"/>
  <c r="O208" i="56"/>
  <c r="BI18" i="12"/>
  <c r="BJ18" i="12"/>
  <c r="BJ22" i="12"/>
  <c r="O22" i="56"/>
  <c r="BI22" i="12"/>
  <c r="N22" i="56"/>
  <c r="N33" i="56"/>
  <c r="BI222" i="12"/>
  <c r="N222" i="56"/>
  <c r="O54" i="56"/>
  <c r="BJ249" i="12"/>
  <c r="O249" i="56"/>
  <c r="N7" i="56"/>
  <c r="H57" i="56"/>
  <c r="BC251" i="12"/>
  <c r="H251" i="56"/>
  <c r="N51" i="56"/>
  <c r="BI248" i="12"/>
  <c r="N248" i="56"/>
  <c r="N20" i="56"/>
  <c r="O14" i="56"/>
  <c r="O40" i="56"/>
  <c r="BJ231" i="12"/>
  <c r="O231" i="56"/>
  <c r="BE3" i="12"/>
  <c r="J3" i="56"/>
  <c r="BJ3" i="12"/>
  <c r="O3" i="56"/>
  <c r="BD3" i="12"/>
  <c r="I3" i="56"/>
  <c r="BI3" i="12"/>
  <c r="N3" i="56"/>
  <c r="BI13" i="12"/>
  <c r="BI220" i="12"/>
  <c r="N220" i="56"/>
  <c r="BJ13" i="12"/>
  <c r="BJ220" i="12"/>
  <c r="O220" i="56"/>
  <c r="BJ52" i="12"/>
  <c r="BI52" i="12"/>
  <c r="BI55" i="12"/>
  <c r="BJ55" i="12"/>
  <c r="BI46" i="12"/>
  <c r="N46" i="56"/>
  <c r="BJ46" i="12"/>
  <c r="O46" i="56"/>
  <c r="BJ34" i="12"/>
  <c r="BI34" i="12"/>
  <c r="E9" i="56"/>
  <c r="BI9" i="12"/>
  <c r="BE9" i="12"/>
  <c r="BD9" i="12"/>
  <c r="BJ9" i="12"/>
  <c r="M32" i="56"/>
  <c r="BH212" i="12"/>
  <c r="M212" i="56"/>
  <c r="M35" i="56"/>
  <c r="BH209" i="12"/>
  <c r="M209" i="56"/>
  <c r="BH241" i="12"/>
  <c r="M241" i="56"/>
  <c r="M53" i="56"/>
  <c r="M42" i="56"/>
  <c r="BH215" i="12"/>
  <c r="M215" i="56"/>
  <c r="BH240" i="12"/>
  <c r="M240" i="56"/>
  <c r="M52" i="56"/>
  <c r="M19" i="56"/>
  <c r="BH201" i="12"/>
  <c r="M201" i="56"/>
  <c r="M50" i="56"/>
  <c r="BH235" i="12"/>
  <c r="M235" i="56"/>
  <c r="M18" i="56"/>
  <c r="BH207" i="12"/>
  <c r="M207" i="56"/>
  <c r="M29" i="56"/>
  <c r="BH229" i="12"/>
  <c r="M229" i="56"/>
  <c r="H8" i="56"/>
  <c r="BC205" i="12"/>
  <c r="H205" i="56"/>
  <c r="O51" i="56"/>
  <c r="BJ248" i="12"/>
  <c r="O248" i="56"/>
  <c r="O20" i="56"/>
  <c r="M47" i="56"/>
  <c r="BH216" i="12"/>
  <c r="M216" i="56"/>
  <c r="AZ198" i="12"/>
  <c r="E198" i="56"/>
  <c r="AZ228" i="12"/>
  <c r="E228" i="56"/>
  <c r="BC214" i="12"/>
  <c r="H214" i="56"/>
  <c r="AZ214" i="12"/>
  <c r="E214" i="56"/>
  <c r="AZ202" i="12"/>
  <c r="E202" i="56"/>
  <c r="AZ200" i="12"/>
  <c r="E200" i="56"/>
  <c r="E57" i="56"/>
  <c r="AZ251" i="12"/>
  <c r="E251" i="56"/>
  <c r="E11" i="56"/>
  <c r="BD11" i="12"/>
  <c r="I11" i="56"/>
  <c r="BE11" i="12"/>
  <c r="J11" i="56"/>
  <c r="E43" i="56"/>
  <c r="BE43" i="12"/>
  <c r="BD43" i="12"/>
  <c r="BE49" i="12"/>
  <c r="BD49" i="12"/>
  <c r="BE35" i="12"/>
  <c r="BD35" i="12"/>
  <c r="BE47" i="12"/>
  <c r="BD47" i="12"/>
  <c r="E5" i="56"/>
  <c r="BD5" i="12"/>
  <c r="I5" i="56"/>
  <c r="BE5" i="12"/>
  <c r="J5" i="56"/>
  <c r="AZ227" i="12"/>
  <c r="E227" i="56"/>
  <c r="BE24" i="12"/>
  <c r="BD24" i="12"/>
  <c r="E41" i="56"/>
  <c r="BD41" i="12"/>
  <c r="I41" i="56"/>
  <c r="BE41" i="12"/>
  <c r="J41" i="56"/>
  <c r="J14" i="56"/>
  <c r="I54" i="56"/>
  <c r="BD249" i="12"/>
  <c r="I249" i="56"/>
  <c r="I39" i="56"/>
  <c r="BE53" i="12"/>
  <c r="BD53" i="12"/>
  <c r="E30" i="56"/>
  <c r="BD30" i="12"/>
  <c r="I30" i="56"/>
  <c r="BE30" i="12"/>
  <c r="J30" i="56"/>
  <c r="E45" i="56"/>
  <c r="BD45" i="12"/>
  <c r="I45" i="56"/>
  <c r="BE45" i="12"/>
  <c r="J45" i="56"/>
  <c r="BD25" i="12"/>
  <c r="BE25" i="12"/>
  <c r="BE19" i="12"/>
  <c r="BD19" i="12"/>
  <c r="BD18" i="12"/>
  <c r="BE18" i="12"/>
  <c r="E6" i="56"/>
  <c r="BE6" i="12"/>
  <c r="J6" i="56"/>
  <c r="BD6" i="12"/>
  <c r="I6" i="56"/>
  <c r="BD42" i="12"/>
  <c r="BE42" i="12"/>
  <c r="E23" i="56"/>
  <c r="BE23" i="12"/>
  <c r="J23" i="56"/>
  <c r="BD23" i="12"/>
  <c r="I23" i="56"/>
  <c r="I14" i="56"/>
  <c r="J54" i="56"/>
  <c r="BE249" i="12"/>
  <c r="J249" i="56"/>
  <c r="J39" i="56"/>
  <c r="E13" i="56"/>
  <c r="BD13" i="12"/>
  <c r="BE13" i="12"/>
  <c r="BE198" i="12"/>
  <c r="J198" i="56"/>
  <c r="BD55" i="12"/>
  <c r="BE55" i="12"/>
  <c r="E22" i="56"/>
  <c r="BD22" i="12"/>
  <c r="BE22" i="12"/>
  <c r="I31" i="56"/>
  <c r="H13" i="56"/>
  <c r="BC212" i="12"/>
  <c r="H212" i="56"/>
  <c r="J33" i="56"/>
  <c r="I20" i="56"/>
  <c r="BE248" i="12"/>
  <c r="J248" i="56"/>
  <c r="J51" i="56"/>
  <c r="BE16" i="12"/>
  <c r="BD16" i="12"/>
  <c r="E28" i="56"/>
  <c r="BE28" i="12"/>
  <c r="J28" i="56"/>
  <c r="BD28" i="12"/>
  <c r="I28" i="56"/>
  <c r="E27" i="56"/>
  <c r="BE27" i="12"/>
  <c r="J27" i="56"/>
  <c r="BD27" i="12"/>
  <c r="I27" i="56"/>
  <c r="E32" i="56"/>
  <c r="BE32" i="12"/>
  <c r="J32" i="56"/>
  <c r="BD32" i="12"/>
  <c r="I32" i="56"/>
  <c r="BD52" i="12"/>
  <c r="BE52" i="12"/>
  <c r="E56" i="56"/>
  <c r="BD56" i="12"/>
  <c r="I56" i="56"/>
  <c r="BE56" i="12"/>
  <c r="J56" i="56"/>
  <c r="BD29" i="12"/>
  <c r="BE29" i="12"/>
  <c r="E46" i="56"/>
  <c r="BD46" i="12"/>
  <c r="I46" i="56"/>
  <c r="BE46" i="12"/>
  <c r="J46" i="56"/>
  <c r="BD34" i="12"/>
  <c r="BE34" i="12"/>
  <c r="H24" i="56"/>
  <c r="BC227" i="12"/>
  <c r="H227" i="56"/>
  <c r="J31" i="56"/>
  <c r="I33" i="56"/>
  <c r="J20" i="56"/>
  <c r="BE201" i="12"/>
  <c r="J201" i="56"/>
  <c r="I51" i="56"/>
  <c r="BD248" i="12"/>
  <c r="I248" i="56"/>
  <c r="E17" i="56"/>
  <c r="AZ213" i="12"/>
  <c r="E213" i="56"/>
  <c r="E24" i="56"/>
  <c r="AZ205" i="12"/>
  <c r="E205" i="56"/>
  <c r="E16" i="56"/>
  <c r="AZ199" i="12"/>
  <c r="E199" i="56"/>
  <c r="E36" i="56"/>
  <c r="AZ223" i="12"/>
  <c r="E223" i="56"/>
  <c r="AZ241" i="12"/>
  <c r="E241" i="56"/>
  <c r="E53" i="56"/>
  <c r="O75" i="56"/>
  <c r="BJ226" i="12"/>
  <c r="O226" i="56"/>
  <c r="E38" i="56"/>
  <c r="AZ215" i="12"/>
  <c r="E215" i="56"/>
  <c r="E4" i="56"/>
  <c r="AZ212" i="12"/>
  <c r="E212" i="56"/>
  <c r="BI78" i="12"/>
  <c r="E78" i="56"/>
  <c r="BE78" i="12"/>
  <c r="AZ239" i="12"/>
  <c r="E239" i="56"/>
  <c r="BJ78" i="12"/>
  <c r="BD78" i="12"/>
  <c r="AZ60" i="12"/>
  <c r="AZ62" i="12"/>
  <c r="E49" i="56"/>
  <c r="AZ234" i="12"/>
  <c r="E234" i="56"/>
  <c r="AZ221" i="12"/>
  <c r="E221" i="56"/>
  <c r="E29" i="56"/>
  <c r="I71" i="56"/>
  <c r="BD197" i="12"/>
  <c r="I197" i="56"/>
  <c r="AZ222" i="12"/>
  <c r="E222" i="56"/>
  <c r="E34" i="56"/>
  <c r="BD226" i="12"/>
  <c r="I226" i="56"/>
  <c r="I75" i="56"/>
  <c r="AZ230" i="12"/>
  <c r="E230" i="56"/>
  <c r="E25" i="56"/>
  <c r="E19" i="56"/>
  <c r="AZ207" i="12"/>
  <c r="E207" i="56"/>
  <c r="AZ206" i="12"/>
  <c r="E206" i="56"/>
  <c r="E18" i="56"/>
  <c r="AZ224" i="12"/>
  <c r="E224" i="56"/>
  <c r="E35" i="56"/>
  <c r="E47" i="56"/>
  <c r="AZ216" i="12"/>
  <c r="E216" i="56"/>
  <c r="AZ258" i="12"/>
  <c r="E258" i="56"/>
  <c r="E81" i="56"/>
  <c r="BH264" i="12"/>
  <c r="M264" i="56"/>
  <c r="M91" i="56"/>
  <c r="AZ208" i="12"/>
  <c r="E208" i="56"/>
  <c r="E21" i="56"/>
  <c r="BI247" i="12"/>
  <c r="N247" i="56"/>
  <c r="N79" i="56"/>
  <c r="BI197" i="12"/>
  <c r="N197" i="56"/>
  <c r="N71" i="56"/>
  <c r="BE197" i="12"/>
  <c r="J197" i="56"/>
  <c r="J71" i="56"/>
  <c r="N75" i="56"/>
  <c r="BI226" i="12"/>
  <c r="N226" i="56"/>
  <c r="BI92" i="12"/>
  <c r="N92" i="56"/>
  <c r="BJ92" i="12"/>
  <c r="O92" i="56"/>
  <c r="BD92" i="12"/>
  <c r="I92" i="56"/>
  <c r="E92" i="56"/>
  <c r="BE92" i="12"/>
  <c r="J92" i="56"/>
  <c r="E50" i="56"/>
  <c r="AZ235" i="12"/>
  <c r="E235" i="56"/>
  <c r="BE226" i="12"/>
  <c r="J226" i="56"/>
  <c r="J75" i="56"/>
  <c r="M73" i="56"/>
  <c r="BH211" i="12"/>
  <c r="M211" i="56"/>
  <c r="AZ220" i="12"/>
  <c r="E220" i="56"/>
  <c r="E15" i="56"/>
  <c r="M74" i="56"/>
  <c r="BH219" i="12"/>
  <c r="M219" i="56"/>
  <c r="BI74" i="12"/>
  <c r="AZ219" i="12"/>
  <c r="E219" i="56"/>
  <c r="E74" i="56"/>
  <c r="BE74" i="12"/>
  <c r="BD74" i="12"/>
  <c r="BJ74" i="12"/>
  <c r="M77" i="56"/>
  <c r="BH233" i="12"/>
  <c r="M233" i="56"/>
  <c r="BC233" i="12"/>
  <c r="H233" i="56"/>
  <c r="H77" i="56"/>
  <c r="BC257" i="12"/>
  <c r="H257" i="56"/>
  <c r="H90" i="56"/>
  <c r="BH239" i="12"/>
  <c r="M239" i="56"/>
  <c r="M78" i="56"/>
  <c r="AZ250" i="12"/>
  <c r="E250" i="56"/>
  <c r="E55" i="56"/>
  <c r="BE72" i="12"/>
  <c r="AZ204" i="12"/>
  <c r="E204" i="56"/>
  <c r="E72" i="56"/>
  <c r="BI72" i="12"/>
  <c r="BD72" i="12"/>
  <c r="BJ72" i="12"/>
  <c r="E83" i="56"/>
  <c r="AZ265" i="12"/>
  <c r="E265" i="56"/>
  <c r="E84" i="56"/>
  <c r="AZ266" i="12"/>
  <c r="E266" i="56"/>
  <c r="BE91" i="12"/>
  <c r="BJ91" i="12"/>
  <c r="AZ264" i="12"/>
  <c r="E264" i="56"/>
  <c r="BI91" i="12"/>
  <c r="E91" i="56"/>
  <c r="BD91" i="12"/>
  <c r="H91" i="56"/>
  <c r="BC264" i="12"/>
  <c r="H264" i="56"/>
  <c r="I79" i="56"/>
  <c r="BD247" i="12"/>
  <c r="I247" i="56"/>
  <c r="AZ231" i="12"/>
  <c r="E231" i="56"/>
  <c r="E42" i="56"/>
  <c r="BC211" i="12"/>
  <c r="H211" i="56"/>
  <c r="H73" i="56"/>
  <c r="BD73" i="12"/>
  <c r="BE73" i="12"/>
  <c r="BJ73" i="12"/>
  <c r="BI73" i="12"/>
  <c r="E73" i="56"/>
  <c r="AZ211" i="12"/>
  <c r="E211" i="56"/>
  <c r="BC219" i="12"/>
  <c r="H219" i="56"/>
  <c r="H74" i="56"/>
  <c r="E3" i="56"/>
  <c r="AZ61" i="12"/>
  <c r="AZ260" i="12"/>
  <c r="E260" i="56"/>
  <c r="E85" i="56"/>
  <c r="AZ233" i="12"/>
  <c r="E233" i="56"/>
  <c r="BI77" i="12"/>
  <c r="BJ77" i="12"/>
  <c r="BD77" i="12"/>
  <c r="E77" i="56"/>
  <c r="BE77" i="12"/>
  <c r="E52" i="56"/>
  <c r="AZ240" i="12"/>
  <c r="E240" i="56"/>
  <c r="BJ90" i="12"/>
  <c r="BE90" i="12"/>
  <c r="E90" i="56"/>
  <c r="BD90" i="12"/>
  <c r="AZ257" i="12"/>
  <c r="E257" i="56"/>
  <c r="BI90" i="12"/>
  <c r="BH257" i="12"/>
  <c r="M257" i="56"/>
  <c r="M90" i="56"/>
  <c r="H78" i="56"/>
  <c r="BC239" i="12"/>
  <c r="H239" i="56"/>
  <c r="E37" i="56"/>
  <c r="AZ209" i="12"/>
  <c r="E209" i="56"/>
  <c r="BH204" i="12"/>
  <c r="M204" i="56"/>
  <c r="M72" i="56"/>
  <c r="H72" i="56"/>
  <c r="BC204" i="12"/>
  <c r="H204" i="56"/>
  <c r="BJ247" i="12"/>
  <c r="O247" i="56"/>
  <c r="O79" i="56"/>
  <c r="BE247" i="12"/>
  <c r="J247" i="56"/>
  <c r="J79" i="56"/>
  <c r="BJ197" i="12"/>
  <c r="O197" i="56"/>
  <c r="O71" i="56"/>
  <c r="BI223" i="12"/>
  <c r="N223" i="56"/>
  <c r="BD214" i="12"/>
  <c r="I214" i="56"/>
  <c r="BE214" i="12"/>
  <c r="J214" i="56"/>
  <c r="BD202" i="12"/>
  <c r="I202" i="56"/>
  <c r="BJ223" i="12"/>
  <c r="O223" i="56"/>
  <c r="BD198" i="12"/>
  <c r="I198" i="56"/>
  <c r="BE220" i="12"/>
  <c r="J220" i="56"/>
  <c r="BE202" i="12"/>
  <c r="J202" i="56"/>
  <c r="BD220" i="12"/>
  <c r="I220" i="56"/>
  <c r="BD201" i="12"/>
  <c r="I201" i="56"/>
  <c r="BJ61" i="12"/>
  <c r="O61" i="56"/>
  <c r="BI61" i="12"/>
  <c r="N61" i="56"/>
  <c r="BI60" i="12"/>
  <c r="N60" i="56"/>
  <c r="BJ60" i="12"/>
  <c r="O60" i="56"/>
  <c r="O9" i="56"/>
  <c r="BJ228" i="12"/>
  <c r="O228" i="56"/>
  <c r="O52" i="56"/>
  <c r="BJ240" i="12"/>
  <c r="O240" i="56"/>
  <c r="N19" i="56"/>
  <c r="BI201" i="12"/>
  <c r="N201" i="56"/>
  <c r="O37" i="56"/>
  <c r="BJ202" i="12"/>
  <c r="O202" i="56"/>
  <c r="N23" i="56"/>
  <c r="BI227" i="12"/>
  <c r="N227" i="56"/>
  <c r="O42" i="56"/>
  <c r="BJ215" i="12"/>
  <c r="O215" i="56"/>
  <c r="N35" i="56"/>
  <c r="BI209" i="12"/>
  <c r="N209" i="56"/>
  <c r="O50" i="56"/>
  <c r="BJ235" i="12"/>
  <c r="O235" i="56"/>
  <c r="O28" i="56"/>
  <c r="BJ221" i="12"/>
  <c r="O221" i="56"/>
  <c r="O24" i="56"/>
  <c r="BJ230" i="12"/>
  <c r="O230" i="56"/>
  <c r="O29" i="56"/>
  <c r="BJ229" i="12"/>
  <c r="O229" i="56"/>
  <c r="O32" i="56"/>
  <c r="BJ212" i="12"/>
  <c r="O212" i="56"/>
  <c r="I57" i="56"/>
  <c r="BD251" i="12"/>
  <c r="I251" i="56"/>
  <c r="N36" i="56"/>
  <c r="BI213" i="12"/>
  <c r="N213" i="56"/>
  <c r="J8" i="56"/>
  <c r="BE205" i="12"/>
  <c r="J205" i="56"/>
  <c r="I9" i="56"/>
  <c r="BD228" i="12"/>
  <c r="I228" i="56"/>
  <c r="N34" i="56"/>
  <c r="BI224" i="12"/>
  <c r="N224" i="56"/>
  <c r="O55" i="56"/>
  <c r="BJ250" i="12"/>
  <c r="O250" i="56"/>
  <c r="O13" i="56"/>
  <c r="BJ198" i="12"/>
  <c r="O198" i="56"/>
  <c r="O18" i="56"/>
  <c r="BJ207" i="12"/>
  <c r="O207" i="56"/>
  <c r="N37" i="56"/>
  <c r="BI202" i="12"/>
  <c r="N202" i="56"/>
  <c r="O23" i="56"/>
  <c r="BJ227" i="12"/>
  <c r="O227" i="56"/>
  <c r="N42" i="56"/>
  <c r="BI215" i="12"/>
  <c r="N215" i="56"/>
  <c r="O35" i="56"/>
  <c r="BJ209" i="12"/>
  <c r="O209" i="56"/>
  <c r="N50" i="56"/>
  <c r="BI235" i="12"/>
  <c r="N235" i="56"/>
  <c r="N41" i="56"/>
  <c r="BI214" i="12"/>
  <c r="N214" i="56"/>
  <c r="O15" i="56"/>
  <c r="BJ199" i="12"/>
  <c r="O199" i="56"/>
  <c r="J57" i="56"/>
  <c r="BE251" i="12"/>
  <c r="J251" i="56"/>
  <c r="N16" i="56"/>
  <c r="BI200" i="12"/>
  <c r="N200" i="56"/>
  <c r="O8" i="56"/>
  <c r="BJ205" i="12"/>
  <c r="O205" i="56"/>
  <c r="J9" i="56"/>
  <c r="BE228" i="12"/>
  <c r="J228" i="56"/>
  <c r="O34" i="56"/>
  <c r="BJ224" i="12"/>
  <c r="O224" i="56"/>
  <c r="N55" i="56"/>
  <c r="BI250" i="12"/>
  <c r="N250" i="56"/>
  <c r="N13" i="56"/>
  <c r="BI198" i="12"/>
  <c r="N198" i="56"/>
  <c r="N18" i="56"/>
  <c r="BI207" i="12"/>
  <c r="N207" i="56"/>
  <c r="O17" i="56"/>
  <c r="BJ206" i="12"/>
  <c r="O206" i="56"/>
  <c r="O47" i="56"/>
  <c r="BJ216" i="12"/>
  <c r="O216" i="56"/>
  <c r="N49" i="56"/>
  <c r="BI234" i="12"/>
  <c r="N234" i="56"/>
  <c r="I50" i="56"/>
  <c r="BD235" i="12"/>
  <c r="I235" i="56"/>
  <c r="O41" i="56"/>
  <c r="BJ214" i="12"/>
  <c r="O214" i="56"/>
  <c r="N15" i="56"/>
  <c r="BI199" i="12"/>
  <c r="N199" i="56"/>
  <c r="O57" i="56"/>
  <c r="BJ251" i="12"/>
  <c r="O251" i="56"/>
  <c r="O16" i="56"/>
  <c r="BJ200" i="12"/>
  <c r="O200" i="56"/>
  <c r="I8" i="56"/>
  <c r="BD205" i="12"/>
  <c r="I205" i="56"/>
  <c r="BJ241" i="12"/>
  <c r="O241" i="56"/>
  <c r="O53" i="56"/>
  <c r="BJ62" i="12"/>
  <c r="O62" i="56"/>
  <c r="BI62" i="12"/>
  <c r="N62" i="56"/>
  <c r="N9" i="56"/>
  <c r="BI228" i="12"/>
  <c r="N228" i="56"/>
  <c r="BI240" i="12"/>
  <c r="N240" i="56"/>
  <c r="N52" i="56"/>
  <c r="O19" i="56"/>
  <c r="BJ201" i="12"/>
  <c r="O201" i="56"/>
  <c r="BL61" i="12"/>
  <c r="Q61" i="56"/>
  <c r="N17" i="56"/>
  <c r="BI206" i="12"/>
  <c r="N206" i="56"/>
  <c r="N47" i="56"/>
  <c r="BI216" i="12"/>
  <c r="N216" i="56"/>
  <c r="O49" i="56"/>
  <c r="BJ234" i="12"/>
  <c r="O234" i="56"/>
  <c r="J50" i="56"/>
  <c r="BE235" i="12"/>
  <c r="J235" i="56"/>
  <c r="N28" i="56"/>
  <c r="BI221" i="12"/>
  <c r="N221" i="56"/>
  <c r="N24" i="56"/>
  <c r="BI230" i="12"/>
  <c r="N230" i="56"/>
  <c r="BI229" i="12"/>
  <c r="N229" i="56"/>
  <c r="N29" i="56"/>
  <c r="N32" i="56"/>
  <c r="BI212" i="12"/>
  <c r="N212" i="56"/>
  <c r="N57" i="56"/>
  <c r="BI251" i="12"/>
  <c r="N251" i="56"/>
  <c r="O36" i="56"/>
  <c r="BJ213" i="12"/>
  <c r="O213" i="56"/>
  <c r="N8" i="56"/>
  <c r="BI205" i="12"/>
  <c r="N205" i="56"/>
  <c r="BI241" i="12"/>
  <c r="N241" i="56"/>
  <c r="N53" i="56"/>
  <c r="BD223" i="12"/>
  <c r="I223" i="56"/>
  <c r="BD209" i="12"/>
  <c r="I209" i="56"/>
  <c r="BE200" i="12"/>
  <c r="J200" i="56"/>
  <c r="BE223" i="12"/>
  <c r="J223" i="56"/>
  <c r="BE209" i="12"/>
  <c r="J209" i="56"/>
  <c r="BD200" i="12"/>
  <c r="I200" i="56"/>
  <c r="BE229" i="12"/>
  <c r="J229" i="56"/>
  <c r="BD213" i="12"/>
  <c r="I213" i="56"/>
  <c r="BE213" i="12"/>
  <c r="J213" i="56"/>
  <c r="BD229" i="12"/>
  <c r="I229" i="56"/>
  <c r="J22" i="56"/>
  <c r="BE208" i="12"/>
  <c r="J208" i="56"/>
  <c r="I22" i="56"/>
  <c r="BD208" i="12"/>
  <c r="I208" i="56"/>
  <c r="J34" i="56"/>
  <c r="BE222" i="12"/>
  <c r="J222" i="56"/>
  <c r="J55" i="56"/>
  <c r="BE250" i="12"/>
  <c r="J250" i="56"/>
  <c r="I18" i="56"/>
  <c r="BD206" i="12"/>
  <c r="I206" i="56"/>
  <c r="I25" i="56"/>
  <c r="BD230" i="12"/>
  <c r="I230" i="56"/>
  <c r="J53" i="56"/>
  <c r="BE241" i="12"/>
  <c r="J241" i="56"/>
  <c r="I47" i="56"/>
  <c r="BD216" i="12"/>
  <c r="I216" i="56"/>
  <c r="I49" i="56"/>
  <c r="BD234" i="12"/>
  <c r="I234" i="56"/>
  <c r="I34" i="56"/>
  <c r="BD222" i="12"/>
  <c r="I222" i="56"/>
  <c r="J29" i="56"/>
  <c r="BE221" i="12"/>
  <c r="J221" i="56"/>
  <c r="I16" i="56"/>
  <c r="BD199" i="12"/>
  <c r="I199" i="56"/>
  <c r="I55" i="56"/>
  <c r="BD250" i="12"/>
  <c r="I250" i="56"/>
  <c r="I19" i="56"/>
  <c r="BD207" i="12"/>
  <c r="I207" i="56"/>
  <c r="J47" i="56"/>
  <c r="BE216" i="12"/>
  <c r="J216" i="56"/>
  <c r="J49" i="56"/>
  <c r="BE234" i="12"/>
  <c r="J234" i="56"/>
  <c r="E62" i="56"/>
  <c r="I29" i="56"/>
  <c r="BD221" i="12"/>
  <c r="I221" i="56"/>
  <c r="J52" i="56"/>
  <c r="BE240" i="12"/>
  <c r="J240" i="56"/>
  <c r="J16" i="56"/>
  <c r="BE199" i="12"/>
  <c r="J199" i="56"/>
  <c r="J13" i="56"/>
  <c r="BE212" i="12"/>
  <c r="J212" i="56"/>
  <c r="J42" i="56"/>
  <c r="BE231" i="12"/>
  <c r="J231" i="56"/>
  <c r="J19" i="56"/>
  <c r="BE207" i="12"/>
  <c r="J207" i="56"/>
  <c r="I24" i="56"/>
  <c r="BD227" i="12"/>
  <c r="I227" i="56"/>
  <c r="I35" i="56"/>
  <c r="BD224" i="12"/>
  <c r="I224" i="56"/>
  <c r="I43" i="56"/>
  <c r="BD215" i="12"/>
  <c r="I215" i="56"/>
  <c r="E61" i="56"/>
  <c r="BD61" i="12"/>
  <c r="I61" i="56"/>
  <c r="BE61" i="12"/>
  <c r="J61" i="56"/>
  <c r="E60" i="56"/>
  <c r="I52" i="56"/>
  <c r="BD240" i="12"/>
  <c r="I240" i="56"/>
  <c r="I13" i="56"/>
  <c r="BD212" i="12"/>
  <c r="I212" i="56"/>
  <c r="I42" i="56"/>
  <c r="BD231" i="12"/>
  <c r="I231" i="56"/>
  <c r="J18" i="56"/>
  <c r="BE206" i="12"/>
  <c r="J206" i="56"/>
  <c r="J25" i="56"/>
  <c r="BE230" i="12"/>
  <c r="J230" i="56"/>
  <c r="I53" i="56"/>
  <c r="BD241" i="12"/>
  <c r="I241" i="56"/>
  <c r="J24" i="56"/>
  <c r="BE227" i="12"/>
  <c r="J227" i="56"/>
  <c r="J35" i="56"/>
  <c r="BE224" i="12"/>
  <c r="J224" i="56"/>
  <c r="J43" i="56"/>
  <c r="BE215" i="12"/>
  <c r="J215" i="56"/>
  <c r="AZ63" i="12"/>
  <c r="E63" i="56"/>
  <c r="BI257" i="12"/>
  <c r="N257" i="56"/>
  <c r="N90" i="56"/>
  <c r="J90" i="56"/>
  <c r="BE257" i="12"/>
  <c r="J257" i="56"/>
  <c r="J77" i="56"/>
  <c r="BE233" i="12"/>
  <c r="J233" i="56"/>
  <c r="BI233" i="12"/>
  <c r="N233" i="56"/>
  <c r="N77" i="56"/>
  <c r="BE211" i="12"/>
  <c r="J211" i="56"/>
  <c r="J73" i="56"/>
  <c r="BI264" i="12"/>
  <c r="N264" i="56"/>
  <c r="N91" i="56"/>
  <c r="O72" i="56"/>
  <c r="BJ204" i="12"/>
  <c r="O204" i="56"/>
  <c r="BJ219" i="12"/>
  <c r="O219" i="56"/>
  <c r="O74" i="56"/>
  <c r="BD211" i="12"/>
  <c r="I211" i="56"/>
  <c r="I73" i="56"/>
  <c r="N74" i="56"/>
  <c r="BI219" i="12"/>
  <c r="N219" i="56"/>
  <c r="BE239" i="12"/>
  <c r="J239" i="56"/>
  <c r="J78" i="56"/>
  <c r="BJ257" i="12"/>
  <c r="O257" i="56"/>
  <c r="O90" i="56"/>
  <c r="BE204" i="12"/>
  <c r="J204" i="56"/>
  <c r="J72" i="56"/>
  <c r="I90" i="56"/>
  <c r="BD257" i="12"/>
  <c r="I257" i="56"/>
  <c r="BD233" i="12"/>
  <c r="I233" i="56"/>
  <c r="I77" i="56"/>
  <c r="BI211" i="12"/>
  <c r="N211" i="56"/>
  <c r="N73" i="56"/>
  <c r="BD264" i="12"/>
  <c r="I264" i="56"/>
  <c r="I91" i="56"/>
  <c r="O91" i="56"/>
  <c r="BJ264" i="12"/>
  <c r="O264" i="56"/>
  <c r="BI204" i="12"/>
  <c r="N204" i="56"/>
  <c r="N72" i="56"/>
  <c r="BE219" i="12"/>
  <c r="J219" i="56"/>
  <c r="J74" i="56"/>
  <c r="BD239" i="12"/>
  <c r="I239" i="56"/>
  <c r="I78" i="56"/>
  <c r="BD204" i="12"/>
  <c r="I204" i="56"/>
  <c r="I72" i="56"/>
  <c r="I74" i="56"/>
  <c r="BD219" i="12"/>
  <c r="I219" i="56"/>
  <c r="BJ233" i="12"/>
  <c r="O233" i="56"/>
  <c r="O77" i="56"/>
  <c r="O73" i="56"/>
  <c r="BJ211" i="12"/>
  <c r="O211" i="56"/>
  <c r="BE264" i="12"/>
  <c r="J264" i="56"/>
  <c r="J91" i="56"/>
  <c r="O78" i="56"/>
  <c r="BJ239" i="12"/>
  <c r="O239" i="56"/>
  <c r="N78" i="56"/>
  <c r="BI239" i="12"/>
  <c r="N239" i="56"/>
  <c r="BB58" i="12"/>
  <c r="BD58" i="12"/>
  <c r="I58" i="56"/>
  <c r="BM60" i="12"/>
  <c r="R60" i="56"/>
  <c r="BM58" i="12"/>
  <c r="R58" i="56"/>
  <c r="BC58" i="12"/>
  <c r="H58" i="56"/>
  <c r="BB60" i="12"/>
  <c r="BE58" i="12"/>
  <c r="J58" i="56"/>
  <c r="BB62" i="12"/>
  <c r="BL58" i="12"/>
  <c r="BL60" i="12"/>
  <c r="Q60" i="56"/>
  <c r="BL62" i="12"/>
  <c r="Q62" i="56"/>
  <c r="Q58" i="56"/>
  <c r="G62" i="56"/>
  <c r="BC62" i="12"/>
  <c r="H62" i="56"/>
  <c r="BE62" i="12"/>
  <c r="J62" i="56"/>
  <c r="BD62" i="12"/>
  <c r="I62" i="56"/>
  <c r="BM62" i="12"/>
  <c r="R62" i="56"/>
  <c r="BC60" i="12"/>
  <c r="H60" i="56"/>
  <c r="BD60" i="12"/>
  <c r="I60" i="56"/>
  <c r="BE60" i="12"/>
  <c r="J60" i="56"/>
  <c r="G60" i="56"/>
  <c r="BB63" i="12"/>
  <c r="G63" i="56"/>
</calcChain>
</file>

<file path=xl/comments1.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2.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3.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4.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5.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6.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7.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8.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9.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10.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11.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12.xml><?xml version="1.0" encoding="utf-8"?>
<comments xmlns="http://schemas.openxmlformats.org/spreadsheetml/2006/main">
  <authors>
    <author>Minh Tan</author>
  </authors>
  <commentList>
    <comment ref="M4" authorId="0" shapeId="0">
      <text>
        <r>
          <rPr>
            <b/>
            <sz val="8"/>
            <color indexed="81"/>
            <rFont val="Tahoma"/>
            <family val="2"/>
          </rPr>
          <t>% of Income</t>
        </r>
      </text>
    </comment>
    <comment ref="M7" authorId="0" shapeId="0">
      <text>
        <r>
          <rPr>
            <b/>
            <sz val="8"/>
            <color indexed="81"/>
            <rFont val="Tahoma"/>
            <family val="2"/>
          </rPr>
          <t>% of Expenditures</t>
        </r>
      </text>
    </comment>
  </commentList>
</comments>
</file>

<file path=xl/comments13.xml><?xml version="1.0" encoding="utf-8"?>
<comments xmlns="http://schemas.openxmlformats.org/spreadsheetml/2006/main">
  <authors>
    <author>Digital Citizen</author>
  </authors>
  <commentList>
    <comment ref="D2" authorId="0" shapeId="0">
      <text>
        <r>
          <rPr>
            <sz val="9"/>
            <color indexed="81"/>
            <rFont val="Tahoma"/>
            <family val="2"/>
          </rPr>
          <t>What's recorded so far in the period you have recorded</t>
        </r>
      </text>
    </comment>
    <comment ref="E2" authorId="0" shapeId="0">
      <text>
        <r>
          <rPr>
            <sz val="9"/>
            <color indexed="81"/>
            <rFont val="Tahoma"/>
            <family val="2"/>
          </rPr>
          <t>Prediction at the rate you're going for 12 months (could be misleading if you have atypical months ahead or already</t>
        </r>
      </text>
    </comment>
    <comment ref="H2" authorId="0" shapeId="0">
      <text>
        <r>
          <rPr>
            <b/>
            <sz val="9"/>
            <color indexed="81"/>
            <rFont val="Tahoma"/>
            <family val="2"/>
          </rPr>
          <t>% of Range used so far</t>
        </r>
      </text>
    </comment>
    <comment ref="I2" authorId="0" shapeId="0">
      <text>
        <r>
          <rPr>
            <b/>
            <sz val="9"/>
            <color indexed="81"/>
            <rFont val="Tahoma"/>
            <family val="2"/>
          </rPr>
          <t>Difference between range and 12 month projected total.</t>
        </r>
      </text>
    </comment>
    <comment ref="J2" authorId="0" shapeId="0">
      <text>
        <r>
          <rPr>
            <b/>
            <sz val="9"/>
            <color indexed="81"/>
            <rFont val="Tahoma"/>
            <family val="2"/>
          </rPr>
          <t>12 month projection as a percentage of this range</t>
        </r>
      </text>
    </comment>
    <comment ref="M2" authorId="0" shapeId="0">
      <text>
        <r>
          <rPr>
            <b/>
            <sz val="9"/>
            <color indexed="81"/>
            <rFont val="Tahoma"/>
            <family val="2"/>
          </rPr>
          <t>% of Range used so far</t>
        </r>
        <r>
          <rPr>
            <sz val="9"/>
            <color indexed="81"/>
            <rFont val="Tahoma"/>
            <family val="2"/>
          </rPr>
          <t xml:space="preserve">
</t>
        </r>
      </text>
    </comment>
    <comment ref="N2" authorId="0" shapeId="0">
      <text>
        <r>
          <rPr>
            <b/>
            <sz val="9"/>
            <color indexed="81"/>
            <rFont val="Tahoma"/>
            <family val="2"/>
          </rPr>
          <t>Difference between range and 12 month projection</t>
        </r>
        <r>
          <rPr>
            <sz val="9"/>
            <color indexed="81"/>
            <rFont val="Tahoma"/>
            <family val="2"/>
          </rPr>
          <t xml:space="preserve">
</t>
        </r>
      </text>
    </comment>
    <comment ref="O2" authorId="0" shapeId="0">
      <text>
        <r>
          <rPr>
            <b/>
            <sz val="9"/>
            <color indexed="81"/>
            <rFont val="Tahoma"/>
            <family val="2"/>
          </rPr>
          <t>12 month projection as a % of this range</t>
        </r>
      </text>
    </comment>
    <comment ref="G64" authorId="0" shapeId="0">
      <text>
        <r>
          <rPr>
            <b/>
            <sz val="9"/>
            <color indexed="81"/>
            <rFont val="Tahoma"/>
            <family val="2"/>
          </rPr>
          <t>Needs a negative value of the amount, like -500</t>
        </r>
      </text>
    </comment>
    <comment ref="L64" authorId="0" shapeId="0">
      <text>
        <r>
          <rPr>
            <b/>
            <sz val="9"/>
            <color indexed="81"/>
            <rFont val="Tahoma"/>
            <family val="2"/>
          </rPr>
          <t>Needs a negative value of the amount, like -500</t>
        </r>
      </text>
    </comment>
  </commentList>
</comments>
</file>

<file path=xl/comments14.xml><?xml version="1.0" encoding="utf-8"?>
<comments xmlns="http://schemas.openxmlformats.org/spreadsheetml/2006/main">
  <authors>
    <author>Digital Citizen</author>
  </authors>
  <commentList>
    <comment ref="H91" authorId="0" shapeId="0">
      <text>
        <r>
          <rPr>
            <sz val="9"/>
            <color indexed="81"/>
            <rFont val="Tahoma"/>
            <family val="2"/>
          </rPr>
          <t xml:space="preserve">Suggested would be something "High" and "Low", or "Budget" and "Last Year". Comparisons on the PROJECTIONS worksheet.
</t>
        </r>
      </text>
    </comment>
  </commentList>
</comments>
</file>

<file path=xl/comments15.xml><?xml version="1.0" encoding="utf-8"?>
<comments xmlns="http://schemas.openxmlformats.org/spreadsheetml/2006/main">
  <authors>
    <author>Digital Citizen</author>
  </authors>
  <commentList>
    <comment ref="AY2" authorId="0" shapeId="0">
      <text>
        <r>
          <rPr>
            <sz val="9"/>
            <color indexed="81"/>
            <rFont val="Tahoma"/>
            <family val="2"/>
          </rPr>
          <t>What's recorded so far in the period you have recorded</t>
        </r>
      </text>
    </comment>
    <comment ref="AZ2" authorId="0" shapeId="0">
      <text>
        <r>
          <rPr>
            <sz val="9"/>
            <color indexed="81"/>
            <rFont val="Tahoma"/>
            <family val="2"/>
          </rPr>
          <t>Prediction at the rate you're going for 12 months (could be misleading if you have atypical months ahead or already</t>
        </r>
      </text>
    </comment>
    <comment ref="BB2" authorId="0" shapeId="0">
      <text>
        <r>
          <rPr>
            <b/>
            <sz val="9"/>
            <color indexed="81"/>
            <rFont val="Tahoma"/>
            <family val="2"/>
          </rPr>
          <t xml:space="preserve">YOU </t>
        </r>
        <r>
          <rPr>
            <sz val="9"/>
            <color indexed="81"/>
            <rFont val="Tahoma"/>
            <family val="2"/>
          </rPr>
          <t>put in the numbers, or formula to make a calculation, here for your estimated totals over the current 12 months, based on any factor you can include (not just what you have done so far in column AZ)</t>
        </r>
      </text>
    </comment>
    <comment ref="BD2" authorId="0" shapeId="0">
      <text>
        <r>
          <rPr>
            <b/>
            <sz val="9"/>
            <color indexed="81"/>
            <rFont val="Tahoma"/>
            <family val="2"/>
          </rPr>
          <t xml:space="preserve">POSTIVE # </t>
        </r>
        <r>
          <rPr>
            <sz val="9"/>
            <color indexed="81"/>
            <rFont val="Tahoma"/>
            <family val="2"/>
          </rPr>
          <t xml:space="preserve">means you are ahead and doing well for Expenditures. </t>
        </r>
        <r>
          <rPr>
            <b/>
            <sz val="9"/>
            <color indexed="81"/>
            <rFont val="Tahoma"/>
            <family val="2"/>
          </rPr>
          <t xml:space="preserve">NEGATIVE # </t>
        </r>
        <r>
          <rPr>
            <sz val="9"/>
            <color indexed="81"/>
            <rFont val="Tahoma"/>
            <family val="2"/>
          </rPr>
          <t>means you are behind and may need to adjust, for Expenditures. Reverse for Income.</t>
        </r>
      </text>
    </comment>
    <comment ref="BG2" authorId="0" shapeId="0">
      <text>
        <r>
          <rPr>
            <b/>
            <sz val="9"/>
            <color indexed="81"/>
            <rFont val="Tahoma"/>
            <family val="2"/>
          </rPr>
          <t>YOU</t>
        </r>
        <r>
          <rPr>
            <sz val="9"/>
            <color indexed="81"/>
            <rFont val="Tahoma"/>
            <family val="2"/>
          </rPr>
          <t xml:space="preserve"> enter if you have info from the previous 12 months, or take the Projection from column AZ from a previous period</t>
        </r>
      </text>
    </comment>
    <comment ref="BI2" authorId="0" shapeId="0">
      <text>
        <r>
          <rPr>
            <sz val="9"/>
            <color indexed="81"/>
            <rFont val="Tahoma"/>
            <family val="2"/>
          </rPr>
          <t xml:space="preserve">This is how your current spending compares to another 12 month period. </t>
        </r>
        <r>
          <rPr>
            <b/>
            <sz val="9"/>
            <color indexed="81"/>
            <rFont val="Tahoma"/>
            <family val="2"/>
          </rPr>
          <t>POSITIVE</t>
        </r>
        <r>
          <rPr>
            <sz val="9"/>
            <color indexed="81"/>
            <rFont val="Tahoma"/>
            <family val="2"/>
          </rPr>
          <t xml:space="preserve"> means you are spending more than previously. </t>
        </r>
        <r>
          <rPr>
            <b/>
            <sz val="9"/>
            <color indexed="81"/>
            <rFont val="Tahoma"/>
            <family val="2"/>
          </rPr>
          <t>NEGATIVE</t>
        </r>
        <r>
          <rPr>
            <sz val="9"/>
            <color indexed="81"/>
            <rFont val="Tahoma"/>
            <family val="2"/>
          </rPr>
          <t xml:space="preserve"> means less.</t>
        </r>
      </text>
    </comment>
  </commentList>
</comments>
</file>

<file path=xl/sharedStrings.xml><?xml version="1.0" encoding="utf-8"?>
<sst xmlns="http://schemas.openxmlformats.org/spreadsheetml/2006/main" count="992" uniqueCount="154">
  <si>
    <t>AUG</t>
  </si>
  <si>
    <t>SEP</t>
  </si>
  <si>
    <t>OCT</t>
  </si>
  <si>
    <t>DEC</t>
  </si>
  <si>
    <t>FEB</t>
  </si>
  <si>
    <t>CURRENT BALANCE</t>
  </si>
  <si>
    <t>CATEGORIES</t>
  </si>
  <si>
    <t>Met</t>
  </si>
  <si>
    <t>APR</t>
  </si>
  <si>
    <t>Date</t>
  </si>
  <si>
    <t>Cat</t>
  </si>
  <si>
    <t>MAY</t>
  </si>
  <si>
    <t>JUN</t>
  </si>
  <si>
    <t>NOV</t>
  </si>
  <si>
    <t>MAR</t>
  </si>
  <si>
    <t>CATEGORY</t>
  </si>
  <si>
    <t>EXPENDITURES</t>
  </si>
  <si>
    <t>JUL</t>
  </si>
  <si>
    <t>INCOME</t>
  </si>
  <si>
    <t>JAN</t>
  </si>
  <si>
    <t>Starting Balance</t>
  </si>
  <si>
    <t>%</t>
  </si>
  <si>
    <t>Category Full Description</t>
  </si>
  <si>
    <t>Code</t>
  </si>
  <si>
    <t>Category/Group Short Name</t>
  </si>
  <si>
    <t>Payment Methods</t>
  </si>
  <si>
    <t>Determine categories for which you would like to track your spending &amp; enter them in the big table at left.  You can have up to 50 categories (in blue background in the left column).</t>
  </si>
  <si>
    <t>You can click Print to print out the instructions at left.</t>
  </si>
  <si>
    <t>GENERAL ADVICE FOR USING THIS SPREADSHEET</t>
  </si>
  <si>
    <t>Carefully consider your categories before you enter them. Choose categories you'd really like to know how much you spend, especially categories which you consider "bad habits".</t>
  </si>
  <si>
    <t>Only list as many categories as you can handle tracking. You will know within a few weeks of using the spreadsheet if your chosen categories work well for you. Make adjustments to the categories, as well as the data (if necessary) at this point. It'll be easier than doing it later!</t>
  </si>
  <si>
    <t>Try to be aware of categories where you "spend", but may not notice, like interest payments on credit cards, and record them as accurately as you can.</t>
  </si>
  <si>
    <t>You may forget some expenditures that you make, but instead of leaving them out, you may consider filling in a value close to the amount, like $7 for a fast food lunch rather than leaving it out because couldn't remember the exact amount. It will be closer to the truth to put an estimate rather than nothing.</t>
  </si>
  <si>
    <t>This spreadsheet's results is only as good as the data you keep, but it's far better than nothing even if you miss transactions here and there.</t>
  </si>
  <si>
    <t>Amount</t>
  </si>
  <si>
    <t>Spent</t>
  </si>
  <si>
    <t>Earned</t>
  </si>
  <si>
    <t># Trans</t>
  </si>
  <si>
    <t>Category/Group Name</t>
  </si>
  <si>
    <t>Income</t>
  </si>
  <si>
    <t>NET</t>
  </si>
  <si>
    <t>Expenditures</t>
  </si>
  <si>
    <t>POORLY SPENT</t>
  </si>
  <si>
    <t>Unclassified Spending</t>
  </si>
  <si>
    <t>Unclassified Income</t>
  </si>
  <si>
    <t>CATEGORY CODINGS AND DESCRIPTIONS</t>
  </si>
  <si>
    <t>Payments</t>
  </si>
  <si>
    <t>GROUPINGS</t>
  </si>
  <si>
    <t>Unclassified Payment Methods</t>
  </si>
  <si>
    <t xml:space="preserve">Copyright by Minh Tan 2012 - digitalcitizen.ca </t>
  </si>
  <si>
    <t>Avg per Trans</t>
  </si>
  <si>
    <t>Starting Month (enter 1-12)</t>
  </si>
  <si>
    <t>YEAR</t>
  </si>
  <si>
    <t>Unclassified Payment Method</t>
  </si>
  <si>
    <t>Transaction Description (January)</t>
  </si>
  <si>
    <t>Transaction Description (February)</t>
  </si>
  <si>
    <t>Transaction Description (March)</t>
  </si>
  <si>
    <t>Transaction Description (April)</t>
  </si>
  <si>
    <t>Transaction Description (May)</t>
  </si>
  <si>
    <t>Transaction Description (June)</t>
  </si>
  <si>
    <t>Transaction Description (July)</t>
  </si>
  <si>
    <t>Transaction Description (August)</t>
  </si>
  <si>
    <t>Transaction Description (September)</t>
  </si>
  <si>
    <t>Transaction Description (October)</t>
  </si>
  <si>
    <t>Transaction Description (November)</t>
  </si>
  <si>
    <t>Transaction Description (December)</t>
  </si>
  <si>
    <t>Year/s Tracked</t>
  </si>
  <si>
    <t>Name of Extra Track Column</t>
  </si>
  <si>
    <t>Other Setup Information</t>
  </si>
  <si>
    <t>NET CASH FLOW</t>
  </si>
  <si>
    <t>Recurring Monthly Items (will be at top of each month's entries)</t>
  </si>
  <si>
    <t>Per Month</t>
  </si>
  <si>
    <t>Per Trans</t>
  </si>
  <si>
    <t>Copyright 2012 by Minh Tan, digitalcitizen.ca</t>
  </si>
  <si>
    <t>Sources of Starting Balance</t>
  </si>
  <si>
    <t>Amount in Each Source</t>
  </si>
  <si>
    <t>Adjustments to Starting Balance</t>
  </si>
  <si>
    <t>Amount of Adjustment</t>
  </si>
  <si>
    <t>Adjusted Starting Balance</t>
  </si>
  <si>
    <t>Setting up Starting Balance for year</t>
  </si>
  <si>
    <t>Adjusting Starting Balance (i.e. transfers, not income or spending)</t>
  </si>
  <si>
    <t>NOTES</t>
  </si>
  <si>
    <t>MORE NOTES</t>
  </si>
  <si>
    <t>So far</t>
  </si>
  <si>
    <t>12mo Proj</t>
  </si>
  <si>
    <t>Budg - Proj</t>
  </si>
  <si>
    <t>12mo Budget</t>
  </si>
  <si>
    <t>Prev 12mo</t>
  </si>
  <si>
    <t>% of Budg</t>
  </si>
  <si>
    <t>% of Prev</t>
  </si>
  <si>
    <t>Proj - Prev</t>
  </si>
  <si>
    <t>Budg - Prev</t>
  </si>
  <si>
    <t>%Budg So Far</t>
  </si>
  <si>
    <t>YEAR PROJECTIONS</t>
  </si>
  <si>
    <t>PERCENTAGE OF ALL YOUR INCOME</t>
  </si>
  <si>
    <t>% OF INCOME GENERATED</t>
  </si>
  <si>
    <t>% OF EXPENDITURES</t>
  </si>
  <si>
    <t>SUMMARY BY PERCENTAGES (and Amount per Transaction) FOR EACH CATEGORY</t>
  </si>
  <si>
    <t>SUMMARY BY TOTAL AMOUNTS AND AVERAGE PER MONTH</t>
  </si>
  <si>
    <t>% of All Spending</t>
  </si>
  <si>
    <t>% of All Earnings</t>
  </si>
  <si>
    <t>PERCENTAGE OF ALL SPENDINGS</t>
  </si>
  <si>
    <t>% of Group</t>
  </si>
  <si>
    <t>You can readily print this sheet by hitting Print. You can choose All Pages or just the ones you want.</t>
  </si>
  <si>
    <t>You can select and format this worksheet, in case you want to hide things not of interest to you, copy to another place to work with further, or other reasons. You CANNOT alter its formulae, though.</t>
  </si>
  <si>
    <t>% So Far</t>
  </si>
  <si>
    <t>Full &amp; Short Names of Two Performance Comparisons</t>
  </si>
  <si>
    <t>12 month %</t>
  </si>
  <si>
    <t>12mon Proj</t>
  </si>
  <si>
    <t>SETTING UP YOUR FINANCES SPREADSHEET</t>
  </si>
  <si>
    <t>The easiest way to do this may be to examine the filled out sample spreadsheet online. Everything except budgeting estimates is done on the SETUP Worksheet. All cells you shouldn't touch are locked out here as on every other worksheet.</t>
  </si>
  <si>
    <t>You can add or remove categories later, or split them, but you have to make sure your data matches. This is how you tell the spreadsheet to count, so if you change it without changing the data appropriately, the spreadsheet won't count it right. It can't read your mind.</t>
  </si>
  <si>
    <t>If you remove a category, if you have data in it, you have to change all those codes. If you add a category, there is no problem. If you split a category, like "food" into "eat out" and "groceries", you will need to retag all your "food" codes into either "eat out" or "groceries" codes, or you'll have an error warning and your totals won't add up, but you'll get the "uncounted" amount displayed each month.</t>
  </si>
  <si>
    <t xml:space="preserve">You can create up to 5 umbrella spending categories below the blue left edged rows. After you enter the code and name, you go to the right and enter the spending category codes in the blue boxes to go with each umbrella category. The spreadsheet will fill out the rest. </t>
  </si>
  <si>
    <t>You will need a code (2 letters, 1 letter, or 1 letter + 1 number are recommended) and a short name for each category. The full description is optional but highly recommended so you are clear and consistent with your data entry all year.</t>
  </si>
  <si>
    <t>Do the same sort of categorization exercise for income sources and ways you pay for things.</t>
  </si>
  <si>
    <t>While this spreadsheet is not meant to help you track your bank account balance, because just one mistake you make will mess it up, if you are good at tracking, it should be reasonably close. Your "Net Cash Flow" on the analysis worksheets is your best indicator of what went on. But I had a bank balance space for anyone wanting to track it</t>
  </si>
  <si>
    <t>As you go on through the year, if you transfer money out of your bank accounts that changes their totals but you didn't spend it, you can record the amounts in the Adjustments column.</t>
  </si>
  <si>
    <t xml:space="preserve">You can start this spreadsheet at any month of the year, but make sure you have a full month. Identify the starting month and start entering data in the worksheet of that month (i.e. APR for 4). You can then fill out January and the starting months of the next year as they come around, or you can stop and see the 12 month projections in the PROJECTIONS worksheet. Just be careful that if you have atypical months, like December and Christmas, it will skew your projections and give you misleading final totals. </t>
  </si>
  <si>
    <t>Year/s tracked is just so you know. The data is not processed.</t>
  </si>
  <si>
    <t>You have an extra column to track anything, like money poorly spent or portion owed by a roommate or partner or friend, etc. This category is processed on its own for totals, and part of spending, but it is not your spending. Identify the way you want to record this. You can delete loan amounts as you get paid back if you want to use it to record loans.</t>
  </si>
  <si>
    <t>Recurring monthly items will save you from typing in repeated entries, or entries you often forget. Only the entry name is recorded in the Setup because when you categorize each entry each month, it will become official. Also, the totals may change month to month so you have to enter that separately.</t>
  </si>
  <si>
    <t>Notes are areas you have to make notes. There is also a BLANK worksheet for you to do other work.</t>
  </si>
  <si>
    <t>DATA ENTRY</t>
  </si>
  <si>
    <t>For each entry that will count in processing and analysis, you should enter the method of payment (for payments), the category code (for any entry) and amount. The date and description of the transaction are optional, but highly recommended for your records.</t>
  </si>
  <si>
    <t>For entries you don't want to count, just put it in the description (like a debit card withdrawal if you track your cash separately).</t>
  </si>
  <si>
    <t>As you enter each box, you may get an error message in the black box near the top right, or formula errors. That is because Excel updates everything the moment it has any new piece of data. However, if you complete the entry row (and correctly, like not picking a code you don't have on your list), everything should look right for the analytical displays.</t>
  </si>
  <si>
    <t>That's all there is to it. Keeping the habit to get everything recorded is the hard part!</t>
  </si>
  <si>
    <t>If you return something, I suggest just removing the code and amount, leave the entry with note of return.</t>
  </si>
  <si>
    <t>DATA ANALYSIS</t>
  </si>
  <si>
    <t>This spreadsheet gives you a TON of analysis. The key for you will be identifying which parts are meaningful to you, and which is not. I recommend changing the colours of the cells which are not of interest to you, especially on the summary worksheets (TOTALS, PERCENTAGES, PROJECTIONS).</t>
  </si>
  <si>
    <t>Every piece of analysis is updated the moment you enter a new piece of data. For some analysis, just remember that until the end of the month, it may not be indicative of things so don't freak out. For example, rent paid on first day of the month will leave you in a hole until you get paid, and may look like your spending is out of control.</t>
  </si>
  <si>
    <t>Each month, you get a detailed analysis of the monthly situation. However, you can get more context by looking at the annual summaries (TOTALS, PERCENTAGES and PROJECTIONS worksheets).</t>
  </si>
  <si>
    <t>The TOTALS worksheet will give you the money amounts so you can see the absolute values.</t>
  </si>
  <si>
    <t>The PERCENTAGES worksheet will give you how things break down among your categories and umbrella categories.</t>
  </si>
  <si>
    <t>The PROJECTIONS worksheet will give you monthly averages, and projections for the year as your months complete. The latter should only be taken seriously after each month is done because otherwise, it is dividing by a whole month when you might have only gone through a day of it.</t>
  </si>
  <si>
    <t>You have two columns to measure your performance. You can use them for things like two budget estimates (high and low), or this year's budget and last year's actual amounts (if you have the data), or otherwise. The difference between the two standards are also given to show your buffer, progress or whatever the connection is between the two standards.</t>
  </si>
  <si>
    <t>For the standards to be activated, you have to enter data in the light background coloured cells. I do not recommend entering a partial set of data if you want the analysis provided to "make sense" because it analyzes a whole budget.</t>
  </si>
  <si>
    <t>All three analysis worksheets are set up to be printed if you just want to click Print. You can choose to print select pages only as well.</t>
  </si>
  <si>
    <t>You can print each month's worksheet by clicking Print as it is set up to print. You can print select pages only as well, if you don't use it all.</t>
  </si>
  <si>
    <t>SUMMARY BY TOTAL TRANSACTIONS AND AVERAGE PER MONTH</t>
  </si>
  <si>
    <t xml:space="preserve">Do NOT try to use this spreadsheet to track balances because account information would not generally be as up to date as this. They will also likely NOT be aligned to the dates of a month as this spreadsheet (or vendors may take a few days to post their transactions on credit card). Plus, if you miss a transaction or recorded it incorrectly, you might be in for a nasty surprise. If you must do this, though, put each statement in a month, even if the statement spans two months. </t>
  </si>
  <si>
    <t>If you have evidence elsewhere like cash withdrawal statements, put the rough difference in a category to identify this, perhaps something like "Untracked", rather than Miscellaneous for true miscellaneous expenditures.</t>
  </si>
  <si>
    <r>
      <t xml:space="preserve">A final reminder that the best way to get acquainted using this spreadsheet may be to look at the sample provided on digitalcitizen.ca. Look to the right for link called </t>
    </r>
    <r>
      <rPr>
        <b/>
        <i/>
        <sz val="11"/>
        <color indexed="10"/>
        <rFont val="Arial"/>
        <family val="2"/>
      </rPr>
      <t xml:space="preserve">Free Advanced Finances Tracking and Analysis Spreadsheet </t>
    </r>
    <r>
      <rPr>
        <b/>
        <i/>
        <sz val="11"/>
        <rFont val="Arial"/>
        <family val="2"/>
      </rPr>
      <t>to find the sample.</t>
    </r>
  </si>
  <si>
    <t>In the analysis Tabs, you may want to identify cells that do not matter to you and turn their backgrounds and content to BLACK. Or highlight those that do matter to you to a colour like RED.</t>
  </si>
  <si>
    <t>Lots and lots of analysis has been provided, because different indicators will be meaningful to different people. Think about which matter to you, a great exercise in financial responsibility, actually, and identify them! You do not have to do it all at the start, but keep it in mind as you go along using this spreadsheet.</t>
  </si>
  <si>
    <t>BACK-UP your spreadsheet once in a while (like save an additional copy) and keep it safe from others who may use your computer that you do not want to see it!</t>
  </si>
  <si>
    <t>Balance check at end of year</t>
  </si>
  <si>
    <t>Source</t>
  </si>
  <si>
    <t>Amount in each source</t>
  </si>
  <si>
    <t>Ending Balance Here</t>
  </si>
  <si>
    <t>Difference</t>
  </si>
  <si>
    <t>47.39 cdn, 34.83 usd</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</si>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</sst>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_(&quot;$&quot;* \(#,##0.00\);_(&quot;$&quot;* &quot;-&quot;??_);_(@_)"/>
    <numFmt numFmtId="164" formatCode="&quot;$&quot;#,##0.00"/>
    <numFmt numFmtId="165" formatCode="0.0%"/>
  </numFmts>
  <fonts count="68">
    <font>
      <sz val="9"/>
      <name val="Geneva"/>
    </font>
    <font>
      <sz val="11"/>
      <color theme="1"/>
      <name val="Calibri"/>
      <family val="2"/>
      <scheme val="minor"/>
    </font>
    <font>
      <sz val="9"/>
      <name val="Geneva"/>
    </font>
    <font>
      <sz val="9"/>
      <name val="Arial"/>
      <family val="2"/>
    </font>
    <font>
      <sz val="9"/>
      <color indexed="8"/>
      <name val="Arial"/>
      <family val="2"/>
    </font>
    <font>
      <u/>
      <sz val="9"/>
      <color indexed="12"/>
      <name val="Geneva"/>
    </font>
    <font>
      <sz val="11"/>
      <color indexed="8"/>
      <name val="Arial"/>
      <family val="2"/>
    </font>
    <font>
      <sz val="11"/>
      <name val="Arial"/>
      <family val="2"/>
    </font>
    <font>
      <b/>
      <sz val="12"/>
      <name val="Arial"/>
      <family val="2"/>
    </font>
    <font>
      <b/>
      <sz val="11"/>
      <name val="Arial"/>
      <family val="2"/>
    </font>
    <font>
      <b/>
      <sz val="14"/>
      <name val="Arial"/>
      <family val="2"/>
    </font>
    <font>
      <b/>
      <sz val="8"/>
      <color indexed="81"/>
      <name val="Tahoma"/>
      <family val="2"/>
    </font>
    <font>
      <b/>
      <sz val="11"/>
      <color indexed="8"/>
      <name val="Arial Narrow"/>
      <family val="2"/>
    </font>
    <font>
      <sz val="10"/>
      <name val="Arial Narrow"/>
      <family val="2"/>
    </font>
    <font>
      <b/>
      <i/>
      <sz val="10"/>
      <name val="Arial Narrow"/>
      <family val="2"/>
    </font>
    <font>
      <b/>
      <sz val="10"/>
      <name val="Arial Narrow"/>
      <family val="2"/>
    </font>
    <font>
      <sz val="10"/>
      <color indexed="8"/>
      <name val="Arial Narrow"/>
      <family val="2"/>
    </font>
    <font>
      <b/>
      <sz val="10"/>
      <color indexed="9"/>
      <name val="Arial Narrow"/>
      <family val="2"/>
    </font>
    <font>
      <b/>
      <sz val="10"/>
      <color indexed="8"/>
      <name val="Arial Narrow"/>
      <family val="2"/>
    </font>
    <font>
      <sz val="9"/>
      <name val="Arial Narrow"/>
      <family val="2"/>
    </font>
    <font>
      <sz val="9"/>
      <color indexed="8"/>
      <name val="Arial Narrow"/>
      <family val="2"/>
    </font>
    <font>
      <i/>
      <sz val="10"/>
      <color indexed="12"/>
      <name val="Arial Narrow"/>
      <family val="2"/>
    </font>
    <font>
      <sz val="9"/>
      <color indexed="81"/>
      <name val="Tahoma"/>
      <family val="2"/>
    </font>
    <font>
      <b/>
      <sz val="9"/>
      <color indexed="81"/>
      <name val="Tahoma"/>
      <family val="2"/>
    </font>
    <font>
      <b/>
      <sz val="11"/>
      <name val="Arial Narrow"/>
      <family val="2"/>
    </font>
    <font>
      <b/>
      <i/>
      <sz val="11"/>
      <name val="Arial"/>
      <family val="2"/>
    </font>
    <font>
      <b/>
      <i/>
      <sz val="11"/>
      <color indexed="10"/>
      <name val="Arial"/>
      <family val="2"/>
    </font>
    <font>
      <sz val="9"/>
      <color rgb="FF002060"/>
      <name val="Arial"/>
      <family val="2"/>
    </font>
    <font>
      <sz val="11"/>
      <color rgb="FF002060"/>
      <name val="Arial"/>
      <family val="2"/>
    </font>
    <font>
      <b/>
      <sz val="11"/>
      <color theme="0"/>
      <name val="Arial"/>
      <family val="2"/>
    </font>
    <font>
      <b/>
      <sz val="14"/>
      <color rgb="FFFFFF00"/>
      <name val="Arial"/>
      <family val="2"/>
    </font>
    <font>
      <b/>
      <sz val="11"/>
      <color rgb="FFFFFF00"/>
      <name val="Arial"/>
      <family val="2"/>
    </font>
    <font>
      <b/>
      <sz val="11"/>
      <color rgb="FFFF0000"/>
      <name val="Arial"/>
      <family val="2"/>
    </font>
    <font>
      <b/>
      <sz val="10"/>
      <color rgb="FF00B050"/>
      <name val="Arial"/>
      <family val="2"/>
    </font>
    <font>
      <b/>
      <sz val="10"/>
      <color theme="0"/>
      <name val="Arial Narrow"/>
      <family val="2"/>
    </font>
    <font>
      <b/>
      <sz val="10"/>
      <color theme="1"/>
      <name val="Arial Narrow"/>
      <family val="2"/>
    </font>
    <font>
      <b/>
      <sz val="10"/>
      <color rgb="FF002060"/>
      <name val="Arial Narrow"/>
      <family val="2"/>
    </font>
    <font>
      <sz val="9"/>
      <color rgb="FF002060"/>
      <name val="Arial Narrow"/>
      <family val="2"/>
    </font>
    <font>
      <b/>
      <i/>
      <sz val="11"/>
      <color rgb="FF00B0F0"/>
      <name val="Arial Narrow"/>
      <family val="2"/>
    </font>
    <font>
      <sz val="11"/>
      <color theme="0"/>
      <name val="Arial Narrow"/>
      <family val="2"/>
    </font>
    <font>
      <b/>
      <sz val="11"/>
      <color theme="0"/>
      <name val="Arial Narrow"/>
      <family val="2"/>
    </font>
    <font>
      <b/>
      <sz val="10"/>
      <color rgb="FFFFFF00"/>
      <name val="Arial Narrow"/>
      <family val="2"/>
    </font>
    <font>
      <sz val="8"/>
      <color rgb="FF002060"/>
      <name val="Arial"/>
      <family val="2"/>
    </font>
    <font>
      <sz val="8"/>
      <color theme="0" tint="-0.34998626667073579"/>
      <name val="Arial"/>
      <family val="2"/>
    </font>
    <font>
      <b/>
      <sz val="11"/>
      <color theme="1"/>
      <name val="Arial Narrow"/>
      <family val="2"/>
    </font>
    <font>
      <sz val="10"/>
      <color theme="1"/>
      <name val="Arial Narrow"/>
      <family val="2"/>
    </font>
    <font>
      <b/>
      <sz val="10"/>
      <color rgb="FFC00000"/>
      <name val="Arial Narrow"/>
      <family val="2"/>
    </font>
    <font>
      <b/>
      <sz val="11"/>
      <color rgb="FF7030A0"/>
      <name val="Arial Narrow"/>
      <family val="2"/>
    </font>
    <font>
      <b/>
      <sz val="11"/>
      <color rgb="FFFFFF00"/>
      <name val="Arial Narrow"/>
      <family val="2"/>
    </font>
    <font>
      <b/>
      <sz val="11"/>
      <color rgb="FF003300"/>
      <name val="Arial Narrow"/>
      <family val="2"/>
    </font>
    <font>
      <b/>
      <sz val="14"/>
      <color rgb="FFFFFF00"/>
      <name val="Arial Narrow"/>
      <family val="2"/>
    </font>
    <font>
      <b/>
      <sz val="11"/>
      <color rgb="FFFF0000"/>
      <name val="Arial Narrow"/>
      <family val="2"/>
    </font>
    <font>
      <b/>
      <sz val="11"/>
      <color rgb="FFC00000"/>
      <name val="Arial Narrow"/>
      <family val="2"/>
    </font>
    <font>
      <b/>
      <sz val="10"/>
      <color theme="2"/>
      <name val="Arial Narrow"/>
      <family val="2"/>
    </font>
    <font>
      <sz val="10"/>
      <color theme="0"/>
      <name val="Arial Narrow"/>
      <family val="2"/>
    </font>
    <font>
      <sz val="8"/>
      <color theme="0"/>
      <name val="Arial"/>
      <family val="2"/>
    </font>
    <font>
      <sz val="10"/>
      <color rgb="FFFFFF00"/>
      <name val="Arial Narrow"/>
      <family val="2"/>
    </font>
    <font>
      <sz val="9"/>
      <color rgb="FFFFFF00"/>
      <name val="Arial Narrow"/>
      <family val="2"/>
    </font>
    <font>
      <b/>
      <sz val="12"/>
      <color theme="0"/>
      <name val="Arial Narrow"/>
      <family val="2"/>
    </font>
    <font>
      <b/>
      <sz val="11"/>
      <color rgb="FF00B050"/>
      <name val="Arial"/>
      <family val="2"/>
    </font>
    <font>
      <b/>
      <sz val="11"/>
      <color theme="9" tint="-0.249977111117893"/>
      <name val="Arial"/>
      <family val="2"/>
    </font>
    <font>
      <b/>
      <sz val="11"/>
      <color rgb="FF00B0F0"/>
      <name val="Arial Narrow"/>
      <family val="2"/>
    </font>
    <font>
      <b/>
      <sz val="11"/>
      <color theme="7" tint="0.59999389629810485"/>
      <name val="Arial Narrow"/>
      <family val="2"/>
    </font>
    <font>
      <b/>
      <sz val="11"/>
      <color rgb="FF00B050"/>
      <name val="Arial Narrow"/>
      <family val="2"/>
    </font>
    <font>
      <sz val="11"/>
      <color theme="1"/>
      <name val="Arial Narrow"/>
      <family val="2"/>
    </font>
    <font>
      <b/>
      <sz val="14"/>
      <color theme="1"/>
      <name val="Arial Narrow"/>
      <family val="2"/>
    </font>
    <font>
      <b/>
      <i/>
      <sz val="11"/>
      <color rgb="FFFF0000"/>
      <name val="Arial Narrow"/>
      <family val="2"/>
    </font>
    <font>
      <sz val="11"/>
      <color rgb="FFFF0000"/>
      <name val="Arial Narrow"/>
      <family val="2"/>
    </font>
  </fonts>
  <fills count="45">
    <fill>
      <patternFill patternType="none"/>
    </fill>
    <fill>
      <patternFill patternType="gray125"/>
    </fill>
    <fill>
      <patternFill patternType="solid">
        <fgColor indexed="34"/>
        <bgColor indexed="64"/>
      </patternFill>
    </fill>
    <fill>
      <patternFill patternType="solid">
        <fgColor indexed="16"/>
        <bgColor indexed="64"/>
      </patternFill>
    </fill>
    <fill>
      <patternFill patternType="solid">
        <fgColor indexed="13"/>
        <bgColor indexed="64"/>
      </patternFill>
    </fill>
    <fill>
      <patternFill patternType="solid">
        <fgColor theme="1"/>
        <bgColor indexed="64"/>
      </patternFill>
    </fill>
    <fill>
      <patternFill patternType="solid">
        <fgColor theme="0"/>
        <bgColor indexed="64"/>
      </patternFill>
    </fill>
    <fill>
      <patternFill patternType="solid">
        <fgColor rgb="FF006600"/>
        <bgColor indexed="64"/>
      </patternFill>
    </fill>
    <fill>
      <patternFill patternType="solid">
        <fgColor rgb="FFFF0000"/>
        <bgColor indexed="64"/>
      </patternFill>
    </fill>
    <fill>
      <patternFill patternType="solid">
        <fgColor rgb="FF0070C0"/>
        <bgColor indexed="64"/>
      </patternFill>
    </fill>
    <fill>
      <patternFill patternType="solid">
        <fgColor rgb="FF7030A0"/>
        <bgColor indexed="64"/>
      </patternFill>
    </fill>
    <fill>
      <patternFill patternType="solid">
        <fgColor rgb="FFC00000"/>
        <bgColor indexed="64"/>
      </patternFill>
    </fill>
    <fill>
      <patternFill patternType="solid">
        <fgColor rgb="FF002060"/>
        <bgColor indexed="64"/>
      </patternFill>
    </fill>
    <fill>
      <patternFill patternType="solid">
        <fgColor theme="4" tint="0.79998168889431442"/>
        <bgColor indexed="64"/>
      </patternFill>
    </fill>
    <fill>
      <patternFill patternType="solid">
        <fgColor theme="9" tint="-0.499984740745262"/>
        <bgColor indexed="64"/>
      </patternFill>
    </fill>
    <fill>
      <patternFill patternType="solid">
        <fgColor rgb="FFFFFFCC"/>
        <bgColor indexed="64"/>
      </patternFill>
    </fill>
    <fill>
      <patternFill patternType="solid">
        <fgColor theme="7" tint="-0.249977111117893"/>
        <bgColor indexed="64"/>
      </patternFill>
    </fill>
    <fill>
      <patternFill patternType="solid">
        <fgColor theme="6" tint="-0.499984740745262"/>
        <bgColor indexed="64"/>
      </patternFill>
    </fill>
    <fill>
      <patternFill patternType="solid">
        <fgColor theme="8" tint="-0.499984740745262"/>
        <bgColor indexed="64"/>
      </patternFill>
    </fill>
    <fill>
      <patternFill patternType="solid">
        <fgColor rgb="FF003300"/>
        <bgColor indexed="64"/>
      </patternFill>
    </fill>
    <fill>
      <patternFill patternType="solid">
        <fgColor theme="8" tint="-0.249977111117893"/>
        <bgColor indexed="64"/>
      </patternFill>
    </fill>
    <fill>
      <patternFill patternType="solid">
        <fgColor theme="7" tint="0.59999389629810485"/>
        <bgColor indexed="64"/>
      </patternFill>
    </fill>
    <fill>
      <patternFill patternType="solid">
        <fgColor theme="9" tint="-0.249977111117893"/>
        <bgColor indexed="64"/>
      </patternFill>
    </fill>
    <fill>
      <patternFill patternType="solid">
        <fgColor theme="5" tint="-0.499984740745262"/>
        <bgColor indexed="64"/>
      </patternFill>
    </fill>
    <fill>
      <patternFill patternType="solid">
        <fgColor theme="2" tint="-0.89999084444715716"/>
        <bgColor indexed="64"/>
      </patternFill>
    </fill>
    <fill>
      <patternFill patternType="solid">
        <fgColor rgb="FF00B0F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FF99"/>
        <bgColor indexed="64"/>
      </patternFill>
    </fill>
    <fill>
      <patternFill patternType="solid">
        <fgColor theme="7" tint="0.79998168889431442"/>
        <bgColor indexed="64"/>
      </patternFill>
    </fill>
    <fill>
      <patternFill patternType="solid">
        <fgColor theme="3" tint="0.79998168889431442"/>
        <bgColor indexed="64"/>
      </patternFill>
    </fill>
    <fill>
      <patternFill patternType="solid">
        <fgColor rgb="FF99FFCC"/>
        <bgColor indexed="64"/>
      </patternFill>
    </fill>
    <fill>
      <patternFill patternType="solid">
        <fgColor theme="3" tint="-0.499984740745262"/>
        <bgColor indexed="64"/>
      </patternFill>
    </fill>
    <fill>
      <patternFill patternType="solid">
        <fgColor rgb="FF663300"/>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7" tint="-0.499984740745262"/>
        <bgColor indexed="64"/>
      </patternFill>
    </fill>
    <fill>
      <patternFill patternType="solid">
        <fgColor rgb="FF66FFFF"/>
        <bgColor indexed="64"/>
      </patternFill>
    </fill>
    <fill>
      <patternFill patternType="solid">
        <fgColor rgb="FF66FF99"/>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rgb="FF990033"/>
        <bgColor indexed="64"/>
      </patternFill>
    </fill>
    <fill>
      <patternFill patternType="solid">
        <fgColor theme="8" tint="0.59999389629810485"/>
        <bgColor indexed="64"/>
      </patternFill>
    </fill>
    <fill>
      <patternFill patternType="solid">
        <fgColor rgb="FF00B050"/>
        <bgColor indexed="64"/>
      </patternFill>
    </fill>
  </fills>
  <borders count="186">
    <border>
      <left/>
      <right/>
      <top/>
      <bottom/>
      <diagonal/>
    </border>
    <border>
      <left/>
      <right/>
      <top/>
      <bottom style="medium">
        <color indexed="64"/>
      </bottom>
      <diagonal/>
    </border>
    <border>
      <left/>
      <right/>
      <top/>
      <bottom style="thick">
        <color indexed="64"/>
      </bottom>
      <diagonal/>
    </border>
    <border>
      <left style="thick">
        <color indexed="64"/>
      </left>
      <right/>
      <top style="thick">
        <color indexed="64"/>
      </top>
      <bottom style="medium">
        <color indexed="64"/>
      </bottom>
      <diagonal/>
    </border>
    <border>
      <left style="thin">
        <color indexed="64"/>
      </left>
      <right/>
      <top style="thick">
        <color indexed="64"/>
      </top>
      <bottom style="medium">
        <color indexed="64"/>
      </bottom>
      <diagonal/>
    </border>
    <border>
      <left style="hair">
        <color indexed="64"/>
      </left>
      <right style="hair">
        <color indexed="64"/>
      </right>
      <top style="thick">
        <color indexed="64"/>
      </top>
      <bottom style="medium">
        <color indexed="64"/>
      </bottom>
      <diagonal/>
    </border>
    <border>
      <left style="hair">
        <color indexed="64"/>
      </left>
      <right style="thin">
        <color indexed="64"/>
      </right>
      <top style="thick">
        <color indexed="64"/>
      </top>
      <bottom style="medium">
        <color indexed="64"/>
      </bottom>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top style="thick">
        <color indexed="64"/>
      </top>
      <bottom style="thin">
        <color indexed="64"/>
      </bottom>
      <diagonal/>
    </border>
    <border>
      <left style="thick">
        <color indexed="64"/>
      </left>
      <right/>
      <top style="medium">
        <color indexed="64"/>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style="thick">
        <color indexed="64"/>
      </left>
      <right/>
      <top style="medium">
        <color indexed="64"/>
      </top>
      <bottom/>
      <diagonal/>
    </border>
    <border>
      <left/>
      <right/>
      <top style="medium">
        <color indexed="64"/>
      </top>
      <bottom/>
      <diagonal/>
    </border>
    <border>
      <left style="thick">
        <color indexed="64"/>
      </left>
      <right/>
      <top/>
      <bottom/>
      <diagonal/>
    </border>
    <border>
      <left style="thick">
        <color indexed="64"/>
      </left>
      <right/>
      <top/>
      <bottom style="medium">
        <color indexed="64"/>
      </bottom>
      <diagonal/>
    </border>
    <border>
      <left style="thick">
        <color indexed="64"/>
      </left>
      <right/>
      <top/>
      <bottom style="thick">
        <color indexed="64"/>
      </bottom>
      <diagonal/>
    </border>
    <border>
      <left style="medium">
        <color indexed="64"/>
      </left>
      <right/>
      <top style="thin">
        <color indexed="64"/>
      </top>
      <bottom style="thin">
        <color indexed="64"/>
      </bottom>
      <diagonal/>
    </border>
    <border>
      <left/>
      <right/>
      <top/>
      <bottom style="thin">
        <color indexed="64"/>
      </bottom>
      <diagonal/>
    </border>
    <border>
      <left/>
      <right/>
      <top style="thin">
        <color indexed="64"/>
      </top>
      <bottom/>
      <diagonal/>
    </border>
    <border>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thick">
        <color indexed="64"/>
      </top>
      <bottom/>
      <diagonal/>
    </border>
    <border>
      <left/>
      <right style="thick">
        <color indexed="64"/>
      </right>
      <top style="thick">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medium">
        <color indexed="64"/>
      </bottom>
      <diagonal/>
    </border>
    <border>
      <left/>
      <right style="thick">
        <color indexed="64"/>
      </right>
      <top style="medium">
        <color indexed="64"/>
      </top>
      <bottom/>
      <diagonal/>
    </border>
    <border>
      <left/>
      <right style="thick">
        <color indexed="64"/>
      </right>
      <top/>
      <bottom/>
      <diagonal/>
    </border>
    <border>
      <left/>
      <right style="thick">
        <color indexed="64"/>
      </right>
      <top/>
      <bottom style="medium">
        <color indexed="64"/>
      </bottom>
      <diagonal/>
    </border>
    <border>
      <left/>
      <right style="thick">
        <color indexed="64"/>
      </right>
      <top/>
      <bottom style="thick">
        <color indexed="64"/>
      </bottom>
      <diagonal/>
    </border>
    <border>
      <left/>
      <right style="thick">
        <color indexed="64"/>
      </right>
      <top style="medium">
        <color indexed="64"/>
      </top>
      <bottom style="thick">
        <color indexed="64"/>
      </bottom>
      <diagonal/>
    </border>
    <border>
      <left style="thick">
        <color indexed="64"/>
      </left>
      <right/>
      <top style="thin">
        <color indexed="64"/>
      </top>
      <bottom style="thin">
        <color indexed="64"/>
      </bottom>
      <diagonal/>
    </border>
    <border>
      <left style="thick">
        <color indexed="64"/>
      </left>
      <right/>
      <top style="thin">
        <color indexed="64"/>
      </top>
      <bottom style="medium">
        <color indexed="64"/>
      </bottom>
      <diagonal/>
    </border>
    <border>
      <left style="thick">
        <color indexed="64"/>
      </left>
      <right/>
      <top/>
      <bottom style="thin">
        <color indexed="64"/>
      </bottom>
      <diagonal/>
    </border>
    <border>
      <left style="thick">
        <color indexed="64"/>
      </left>
      <right/>
      <top style="thin">
        <color indexed="64"/>
      </top>
      <bottom/>
      <diagonal/>
    </border>
    <border>
      <left style="thick">
        <color indexed="64"/>
      </left>
      <right/>
      <top style="medium">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style="medium">
        <color indexed="64"/>
      </left>
      <right/>
      <top style="thin">
        <color indexed="64"/>
      </top>
      <bottom style="thick">
        <color indexed="64"/>
      </bottom>
      <diagonal/>
    </border>
    <border>
      <left style="thin">
        <color indexed="64"/>
      </left>
      <right style="thin">
        <color indexed="64"/>
      </right>
      <top/>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diagonal/>
    </border>
    <border>
      <left/>
      <right style="thin">
        <color indexed="64"/>
      </right>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style="medium">
        <color indexed="64"/>
      </left>
      <right style="thin">
        <color indexed="64"/>
      </right>
      <top style="thick">
        <color indexed="64"/>
      </top>
      <bottom style="medium">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n">
        <color indexed="64"/>
      </right>
      <top/>
      <bottom style="thick">
        <color indexed="64"/>
      </bottom>
      <diagonal/>
    </border>
    <border>
      <left/>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ck">
        <color indexed="64"/>
      </right>
      <top/>
      <bottom style="medium">
        <color indexed="64"/>
      </bottom>
      <diagonal/>
    </border>
    <border>
      <left style="thin">
        <color indexed="64"/>
      </left>
      <right style="thin">
        <color indexed="64"/>
      </right>
      <top style="thick">
        <color indexed="64"/>
      </top>
      <bottom/>
      <diagonal/>
    </border>
    <border>
      <left style="thin">
        <color indexed="64"/>
      </left>
      <right style="thin">
        <color indexed="64"/>
      </right>
      <top/>
      <bottom style="thick">
        <color indexed="64"/>
      </bottom>
      <diagonal/>
    </border>
    <border>
      <left/>
      <right/>
      <top style="thick">
        <color indexed="64"/>
      </top>
      <bottom style="medium">
        <color indexed="64"/>
      </bottom>
      <diagonal/>
    </border>
    <border>
      <left/>
      <right/>
      <top style="thick">
        <color indexed="64"/>
      </top>
      <bottom style="thick">
        <color indexed="64"/>
      </bottom>
      <diagonal/>
    </border>
    <border>
      <left style="thin">
        <color indexed="64"/>
      </left>
      <right style="thin">
        <color indexed="64"/>
      </right>
      <top style="medium">
        <color indexed="64"/>
      </top>
      <bottom/>
      <diagonal/>
    </border>
    <border>
      <left style="thin">
        <color indexed="64"/>
      </left>
      <right style="thin">
        <color indexed="64"/>
      </right>
      <top style="thick">
        <color indexed="64"/>
      </top>
      <bottom style="medium">
        <color indexed="64"/>
      </bottom>
      <diagonal/>
    </border>
    <border>
      <left style="medium">
        <color indexed="64"/>
      </left>
      <right/>
      <top style="medium">
        <color indexed="64"/>
      </top>
      <bottom style="thick">
        <color indexed="64"/>
      </bottom>
      <diagonal/>
    </border>
    <border>
      <left/>
      <right style="thin">
        <color indexed="64"/>
      </right>
      <top style="medium">
        <color indexed="64"/>
      </top>
      <bottom style="thick">
        <color indexed="64"/>
      </bottom>
      <diagonal/>
    </border>
    <border>
      <left style="medium">
        <color indexed="64"/>
      </left>
      <right/>
      <top style="thick">
        <color indexed="64"/>
      </top>
      <bottom/>
      <diagonal/>
    </border>
    <border>
      <left style="medium">
        <color indexed="64"/>
      </left>
      <right/>
      <top/>
      <bottom style="thick">
        <color indexed="64"/>
      </bottom>
      <diagonal/>
    </border>
    <border>
      <left style="medium">
        <color indexed="64"/>
      </left>
      <right/>
      <top style="thick">
        <color indexed="64"/>
      </top>
      <bottom style="medium">
        <color indexed="64"/>
      </bottom>
      <diagonal/>
    </border>
    <border>
      <left/>
      <right style="thin">
        <color indexed="64"/>
      </right>
      <top style="thick">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ck">
        <color indexed="64"/>
      </left>
      <right/>
      <top style="thick">
        <color indexed="64"/>
      </top>
      <bottom style="hair">
        <color indexed="64"/>
      </bottom>
      <diagonal/>
    </border>
    <border>
      <left/>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hair">
        <color indexed="64"/>
      </left>
      <right style="thin">
        <color indexed="64"/>
      </right>
      <top style="thick">
        <color indexed="64"/>
      </top>
      <bottom style="hair">
        <color indexed="64"/>
      </bottom>
      <diagonal/>
    </border>
    <border>
      <left/>
      <right style="thick">
        <color indexed="64"/>
      </right>
      <top style="thick">
        <color indexed="64"/>
      </top>
      <bottom style="hair">
        <color indexed="64"/>
      </bottom>
      <diagonal/>
    </border>
    <border>
      <left style="thick">
        <color indexed="64"/>
      </left>
      <right/>
      <top style="hair">
        <color indexed="64"/>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style="hair">
        <color indexed="64"/>
      </left>
      <right style="hair">
        <color indexed="64"/>
      </right>
      <top style="hair">
        <color indexed="64"/>
      </top>
      <bottom style="thick">
        <color indexed="64"/>
      </bottom>
      <diagonal/>
    </border>
    <border>
      <left style="hair">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ck">
        <color indexed="64"/>
      </left>
      <right style="thin">
        <color indexed="64"/>
      </right>
      <top style="thick">
        <color indexed="64"/>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style="medium">
        <color indexed="64"/>
      </top>
      <bottom style="medium">
        <color indexed="64"/>
      </bottom>
      <diagonal/>
    </border>
    <border>
      <left style="thin">
        <color indexed="64"/>
      </left>
      <right style="thick">
        <color indexed="64"/>
      </right>
      <top style="thick">
        <color indexed="64"/>
      </top>
      <bottom style="medium">
        <color indexed="64"/>
      </bottom>
      <diagonal/>
    </border>
    <border>
      <left style="thin">
        <color indexed="64"/>
      </left>
      <right style="thick">
        <color indexed="64"/>
      </right>
      <top/>
      <bottom/>
      <diagonal/>
    </border>
    <border>
      <left style="thick">
        <color indexed="64"/>
      </left>
      <right style="thin">
        <color indexed="64"/>
      </right>
      <top style="medium">
        <color indexed="64"/>
      </top>
      <bottom style="medium">
        <color indexed="64"/>
      </bottom>
      <diagonal/>
    </border>
    <border>
      <left style="thick">
        <color indexed="64"/>
      </left>
      <right style="thin">
        <color indexed="64"/>
      </right>
      <top/>
      <bottom/>
      <diagonal/>
    </border>
    <border>
      <left style="thin">
        <color indexed="64"/>
      </left>
      <right style="thick">
        <color indexed="64"/>
      </right>
      <top style="thick">
        <color indexed="64"/>
      </top>
      <bottom/>
      <diagonal/>
    </border>
    <border>
      <left style="thin">
        <color indexed="64"/>
      </left>
      <right style="thick">
        <color indexed="64"/>
      </right>
      <top/>
      <bottom style="thick">
        <color indexed="64"/>
      </bottom>
      <diagonal/>
    </border>
    <border>
      <left style="thin">
        <color indexed="64"/>
      </left>
      <right style="thick">
        <color indexed="64"/>
      </right>
      <top style="medium">
        <color indexed="64"/>
      </top>
      <bottom/>
      <diagonal/>
    </border>
    <border>
      <left style="thick">
        <color indexed="64"/>
      </left>
      <right style="thin">
        <color indexed="64"/>
      </right>
      <top style="thick">
        <color indexed="64"/>
      </top>
      <bottom/>
      <diagonal/>
    </border>
    <border>
      <left style="thick">
        <color indexed="64"/>
      </left>
      <right style="thin">
        <color indexed="64"/>
      </right>
      <top/>
      <bottom style="thick">
        <color indexed="64"/>
      </bottom>
      <diagonal/>
    </border>
    <border>
      <left style="thick">
        <color indexed="64"/>
      </left>
      <right style="thin">
        <color indexed="64"/>
      </right>
      <top/>
      <bottom style="medium">
        <color indexed="64"/>
      </bottom>
      <diagonal/>
    </border>
    <border>
      <left style="thick">
        <color indexed="64"/>
      </left>
      <right style="thin">
        <color indexed="64"/>
      </right>
      <top style="medium">
        <color indexed="64"/>
      </top>
      <bottom/>
      <diagonal/>
    </border>
    <border>
      <left style="thin">
        <color indexed="64"/>
      </left>
      <right style="medium">
        <color indexed="64"/>
      </right>
      <top style="thick">
        <color indexed="64"/>
      </top>
      <bottom style="medium">
        <color indexed="64"/>
      </bottom>
      <diagonal/>
    </border>
    <border>
      <left/>
      <right style="medium">
        <color indexed="64"/>
      </right>
      <top style="thick">
        <color indexed="64"/>
      </top>
      <bottom style="medium">
        <color indexed="64"/>
      </bottom>
      <diagonal/>
    </border>
    <border>
      <left/>
      <right style="thick">
        <color indexed="64"/>
      </right>
      <top style="thick">
        <color indexed="64"/>
      </top>
      <bottom/>
      <diagonal/>
    </border>
    <border>
      <left/>
      <right style="thick">
        <color indexed="64"/>
      </right>
      <top style="thick">
        <color indexed="64"/>
      </top>
      <bottom style="medium">
        <color indexed="64"/>
      </bottom>
      <diagonal/>
    </border>
    <border>
      <left style="thin">
        <color indexed="64"/>
      </left>
      <right style="medium">
        <color indexed="64"/>
      </right>
      <top/>
      <bottom/>
      <diagonal/>
    </border>
    <border>
      <left style="medium">
        <color indexed="64"/>
      </left>
      <right style="thick">
        <color indexed="64"/>
      </right>
      <top style="medium">
        <color indexed="64"/>
      </top>
      <bottom/>
      <diagonal/>
    </border>
    <border>
      <left style="medium">
        <color indexed="64"/>
      </left>
      <right style="thick">
        <color indexed="64"/>
      </right>
      <top/>
      <bottom/>
      <diagonal/>
    </border>
    <border>
      <left style="thin">
        <color indexed="64"/>
      </left>
      <right style="medium">
        <color indexed="64"/>
      </right>
      <top/>
      <bottom style="medium">
        <color indexed="64"/>
      </bottom>
      <diagonal/>
    </border>
    <border>
      <left style="medium">
        <color indexed="64"/>
      </left>
      <right style="thick">
        <color indexed="64"/>
      </right>
      <top/>
      <bottom style="medium">
        <color indexed="64"/>
      </bottom>
      <diagonal/>
    </border>
    <border>
      <left style="thin">
        <color indexed="64"/>
      </left>
      <right style="medium">
        <color indexed="64"/>
      </right>
      <top/>
      <bottom style="thick">
        <color indexed="64"/>
      </bottom>
      <diagonal/>
    </border>
    <border>
      <left/>
      <right style="medium">
        <color indexed="64"/>
      </right>
      <top/>
      <bottom style="thick">
        <color indexed="64"/>
      </bottom>
      <diagonal/>
    </border>
    <border>
      <left style="medium">
        <color indexed="64"/>
      </left>
      <right style="medium">
        <color indexed="64"/>
      </right>
      <top style="thick">
        <color indexed="64"/>
      </top>
      <bottom style="medium">
        <color indexed="64"/>
      </bottom>
      <diagonal/>
    </border>
    <border>
      <left style="medium">
        <color indexed="64"/>
      </left>
      <right style="thick">
        <color indexed="64"/>
      </right>
      <top style="thick">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ck">
        <color indexed="64"/>
      </right>
      <top style="medium">
        <color indexed="64"/>
      </top>
      <bottom style="medium">
        <color indexed="64"/>
      </bottom>
      <diagonal/>
    </border>
    <border>
      <left/>
      <right style="thick">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style="thin">
        <color indexed="64"/>
      </left>
      <right style="thin">
        <color indexed="64"/>
      </right>
      <top style="medium">
        <color indexed="64"/>
      </top>
      <bottom style="thick">
        <color indexed="64"/>
      </bottom>
      <diagonal/>
    </border>
    <border>
      <left style="thin">
        <color indexed="64"/>
      </left>
      <right style="medium">
        <color indexed="64"/>
      </right>
      <top style="medium">
        <color indexed="64"/>
      </top>
      <bottom style="thick">
        <color indexed="64"/>
      </bottom>
      <diagonal/>
    </border>
    <border>
      <left style="medium">
        <color indexed="64"/>
      </left>
      <right style="thick">
        <color indexed="64"/>
      </right>
      <top style="medium">
        <color indexed="64"/>
      </top>
      <bottom style="thick">
        <color indexed="64"/>
      </bottom>
      <diagonal/>
    </border>
    <border>
      <left style="thin">
        <color indexed="64"/>
      </left>
      <right style="thick">
        <color indexed="64"/>
      </right>
      <top style="medium">
        <color indexed="64"/>
      </top>
      <bottom style="thick">
        <color indexed="64"/>
      </bottom>
      <diagonal/>
    </border>
    <border>
      <left style="thick">
        <color indexed="64"/>
      </left>
      <right style="thin">
        <color indexed="64"/>
      </right>
      <top style="medium">
        <color indexed="64"/>
      </top>
      <bottom style="thick">
        <color indexed="64"/>
      </bottom>
      <diagonal/>
    </border>
    <border>
      <left style="thin">
        <color indexed="64"/>
      </left>
      <right/>
      <top style="thick">
        <color indexed="64"/>
      </top>
      <bottom/>
      <diagonal/>
    </border>
    <border>
      <left style="medium">
        <color indexed="64"/>
      </left>
      <right style="medium">
        <color indexed="64"/>
      </right>
      <top style="thick">
        <color indexed="64"/>
      </top>
      <bottom/>
      <diagonal/>
    </border>
    <border>
      <left/>
      <right style="medium">
        <color indexed="64"/>
      </right>
      <top style="thick">
        <color indexed="64"/>
      </top>
      <bottom/>
      <diagonal/>
    </border>
    <border>
      <left style="medium">
        <color indexed="64"/>
      </left>
      <right style="thick">
        <color indexed="64"/>
      </right>
      <top style="thick">
        <color indexed="64"/>
      </top>
      <bottom/>
      <diagonal/>
    </border>
    <border>
      <left style="thin">
        <color indexed="64"/>
      </left>
      <right/>
      <top/>
      <bottom/>
      <diagonal/>
    </border>
    <border>
      <left style="thin">
        <color indexed="64"/>
      </left>
      <right/>
      <top/>
      <bottom style="thick">
        <color indexed="64"/>
      </bottom>
      <diagonal/>
    </border>
    <border>
      <left style="medium">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style="thin">
        <color indexed="64"/>
      </left>
      <right style="medium">
        <color indexed="64"/>
      </right>
      <top style="thick">
        <color indexed="64"/>
      </top>
      <bottom/>
      <diagonal/>
    </border>
    <border>
      <left/>
      <right style="medium">
        <color indexed="64"/>
      </right>
      <top/>
      <bottom style="medium">
        <color indexed="64"/>
      </bottom>
      <diagonal/>
    </border>
    <border>
      <left style="medium">
        <color indexed="64"/>
      </left>
      <right style="thin">
        <color indexed="64"/>
      </right>
      <top/>
      <bottom style="thick">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diagonal/>
    </border>
    <border>
      <left style="thick">
        <color indexed="64"/>
      </left>
      <right style="medium">
        <color indexed="64"/>
      </right>
      <top style="thick">
        <color indexed="64"/>
      </top>
      <bottom style="medium">
        <color indexed="64"/>
      </bottom>
      <diagonal/>
    </border>
    <border>
      <left style="thick">
        <color indexed="64"/>
      </left>
      <right style="thick">
        <color indexed="64"/>
      </right>
      <top style="thick">
        <color indexed="64"/>
      </top>
      <bottom style="medium">
        <color indexed="64"/>
      </bottom>
      <diagonal/>
    </border>
    <border>
      <left/>
      <right style="thick">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ck">
        <color indexed="64"/>
      </right>
      <top/>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right style="thick">
        <color indexed="64"/>
      </right>
      <top style="thin">
        <color indexed="64"/>
      </top>
      <bottom/>
      <diagonal/>
    </border>
    <border>
      <left style="thin">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ck">
        <color indexed="64"/>
      </right>
      <top/>
      <bottom style="thick">
        <color indexed="64"/>
      </bottom>
      <diagonal/>
    </border>
    <border>
      <left style="thick">
        <color indexed="64"/>
      </left>
      <right style="thick">
        <color indexed="64"/>
      </right>
      <top/>
      <bottom style="medium">
        <color indexed="64"/>
      </bottom>
      <diagonal/>
    </border>
    <border>
      <left/>
      <right style="thick">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medium">
        <color indexed="64"/>
      </right>
      <top/>
      <bottom style="medium">
        <color indexed="64"/>
      </bottom>
      <diagonal/>
    </border>
    <border>
      <left style="thick">
        <color indexed="64"/>
      </left>
      <right style="thick">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left/>
      <right style="medium">
        <color indexed="64"/>
      </right>
      <top style="medium">
        <color indexed="64"/>
      </top>
      <bottom/>
      <diagonal/>
    </border>
    <border>
      <left style="thick">
        <color indexed="64"/>
      </left>
      <right style="thin">
        <color indexed="64"/>
      </right>
      <top style="medium">
        <color indexed="64"/>
      </top>
      <bottom style="hair">
        <color indexed="64"/>
      </bottom>
      <diagonal/>
    </border>
    <border>
      <left style="thick">
        <color indexed="64"/>
      </left>
      <right style="thin">
        <color indexed="64"/>
      </right>
      <top style="hair">
        <color indexed="64"/>
      </top>
      <bottom style="hair">
        <color indexed="64"/>
      </bottom>
      <diagonal/>
    </border>
    <border>
      <left style="thick">
        <color indexed="64"/>
      </left>
      <right style="thin">
        <color indexed="64"/>
      </right>
      <top style="hair">
        <color indexed="64"/>
      </top>
      <bottom/>
      <diagonal/>
    </border>
    <border>
      <left style="thick">
        <color indexed="64"/>
      </left>
      <right style="thin">
        <color indexed="64"/>
      </right>
      <top style="hair">
        <color indexed="64"/>
      </top>
      <bottom style="thick">
        <color indexed="64"/>
      </bottom>
      <diagonal/>
    </border>
    <border>
      <left style="thick">
        <color indexed="64"/>
      </left>
      <right style="medium">
        <color indexed="64"/>
      </right>
      <top style="hair">
        <color indexed="64"/>
      </top>
      <bottom style="hair">
        <color indexed="64"/>
      </bottom>
      <diagonal/>
    </border>
    <border>
      <left style="thick">
        <color indexed="64"/>
      </left>
      <right style="medium">
        <color indexed="64"/>
      </right>
      <top style="hair">
        <color indexed="64"/>
      </top>
      <bottom/>
      <diagonal/>
    </border>
    <border>
      <left style="thick">
        <color indexed="64"/>
      </left>
      <right style="medium">
        <color indexed="64"/>
      </right>
      <top style="medium">
        <color indexed="64"/>
      </top>
      <bottom style="hair">
        <color indexed="64"/>
      </bottom>
      <diagonal/>
    </border>
    <border>
      <left style="thick">
        <color indexed="64"/>
      </left>
      <right style="medium">
        <color indexed="64"/>
      </right>
      <top style="thick">
        <color indexed="64"/>
      </top>
      <bottom style="hair">
        <color indexed="64"/>
      </bottom>
      <diagonal/>
    </border>
    <border>
      <left style="thick">
        <color indexed="64"/>
      </left>
      <right style="medium">
        <color indexed="64"/>
      </right>
      <top style="hair">
        <color indexed="64"/>
      </top>
      <bottom style="medium">
        <color indexed="64"/>
      </bottom>
      <diagonal/>
    </border>
    <border>
      <left style="thick">
        <color indexed="64"/>
      </left>
      <right/>
      <top style="thick">
        <color indexed="64"/>
      </top>
      <bottom style="thick">
        <color indexed="64"/>
      </bottom>
      <diagonal/>
    </border>
    <border>
      <left style="medium">
        <color indexed="64"/>
      </left>
      <right style="medium">
        <color indexed="64"/>
      </right>
      <top style="medium">
        <color indexed="64"/>
      </top>
      <bottom style="thick">
        <color indexed="64"/>
      </bottom>
      <diagonal/>
    </border>
    <border>
      <left style="hair">
        <color indexed="64"/>
      </left>
      <right/>
      <top style="medium">
        <color indexed="64"/>
      </top>
      <bottom style="thick">
        <color indexed="64"/>
      </bottom>
      <diagonal/>
    </border>
    <border>
      <left/>
      <right style="medium">
        <color indexed="64"/>
      </right>
      <top style="thin">
        <color indexed="64"/>
      </top>
      <bottom style="medium">
        <color indexed="64"/>
      </bottom>
      <diagonal/>
    </border>
    <border>
      <left/>
      <right style="thick">
        <color indexed="64"/>
      </right>
      <top style="medium">
        <color indexed="64"/>
      </top>
      <bottom style="thin">
        <color indexed="64"/>
      </bottom>
      <diagonal/>
    </border>
    <border>
      <left/>
      <right style="thick">
        <color indexed="64"/>
      </right>
      <top style="thick">
        <color indexed="64"/>
      </top>
      <bottom style="thick">
        <color indexed="64"/>
      </bottom>
      <diagonal/>
    </border>
  </borders>
  <cellStyleXfs count="4">
    <xf numFmtId="0" fontId="0" fillId="0" borderId="0"/>
    <xf numFmtId="44" fontId="2" fillId="0" borderId="0" applyFont="0" applyFill="0" applyBorder="0" applyAlignment="0" applyProtection="0"/>
    <xf numFmtId="0" fontId="5" fillId="0" borderId="0" applyNumberFormat="0" applyFill="0" applyBorder="0" applyAlignment="0" applyProtection="0">
      <alignment vertical="top"/>
      <protection locked="0"/>
    </xf>
    <xf numFmtId="0" fontId="1" fillId="0" borderId="0"/>
  </cellStyleXfs>
  <cellXfs count="2045">
    <xf numFmtId="0" fontId="0" fillId="0" borderId="0" xfId="0"/>
    <xf numFmtId="0" fontId="3" fillId="0" borderId="0" xfId="0" applyFont="1"/>
    <xf numFmtId="0" fontId="3" fillId="0" borderId="0" xfId="0" applyFont="1" applyAlignment="1">
      <alignment horizontal="left"/>
    </xf>
    <xf numFmtId="0" fontId="3" fillId="0" borderId="0" xfId="0" applyFont="1" applyAlignment="1">
      <alignment horizontal="center"/>
    </xf>
    <xf numFmtId="4" fontId="3" fillId="0" borderId="0" xfId="0" applyNumberFormat="1" applyFont="1" applyAlignment="1">
      <alignment horizontal="right"/>
    </xf>
    <xf numFmtId="0" fontId="3" fillId="0" borderId="0" xfId="0" applyFont="1" applyFill="1" applyBorder="1" applyAlignment="1">
      <alignment vertical="center"/>
    </xf>
    <xf numFmtId="0" fontId="3" fillId="5" borderId="0" xfId="0" applyFont="1" applyFill="1" applyBorder="1"/>
    <xf numFmtId="0" fontId="27" fillId="5" borderId="0" xfId="0" applyFont="1" applyFill="1" applyBorder="1"/>
    <xf numFmtId="0" fontId="27" fillId="5" borderId="0" xfId="0" applyFont="1" applyFill="1"/>
    <xf numFmtId="0" fontId="3" fillId="5" borderId="0" xfId="0" applyFont="1" applyFill="1"/>
    <xf numFmtId="0" fontId="3" fillId="5" borderId="0" xfId="0" applyFont="1" applyFill="1" applyBorder="1" applyAlignment="1">
      <alignment vertical="center"/>
    </xf>
    <xf numFmtId="4" fontId="3" fillId="5" borderId="0" xfId="0" applyNumberFormat="1" applyFont="1" applyFill="1" applyAlignment="1">
      <alignment horizontal="right"/>
    </xf>
    <xf numFmtId="0" fontId="3" fillId="5" borderId="0" xfId="0" applyFont="1" applyFill="1" applyAlignment="1">
      <alignment horizontal="left"/>
    </xf>
    <xf numFmtId="0" fontId="3" fillId="5" borderId="0" xfId="0" applyFont="1" applyFill="1" applyAlignment="1">
      <alignment horizontal="center"/>
    </xf>
    <xf numFmtId="0" fontId="6" fillId="5" borderId="0" xfId="0" applyFont="1" applyFill="1" applyBorder="1" applyAlignment="1">
      <alignment vertical="center"/>
    </xf>
    <xf numFmtId="0" fontId="6" fillId="0" borderId="0" xfId="0" applyFont="1" applyFill="1" applyBorder="1" applyAlignment="1">
      <alignment vertical="center"/>
    </xf>
    <xf numFmtId="0" fontId="28" fillId="5" borderId="0" xfId="0" applyFont="1" applyFill="1" applyBorder="1" applyAlignment="1">
      <alignment vertical="center"/>
    </xf>
    <xf numFmtId="0" fontId="27" fillId="5" borderId="0" xfId="0" applyFont="1" applyFill="1" applyBorder="1" applyAlignment="1">
      <alignment vertical="center"/>
    </xf>
    <xf numFmtId="0" fontId="4" fillId="5" borderId="0" xfId="0" applyFont="1" applyFill="1" applyBorder="1" applyAlignment="1">
      <alignment vertical="center"/>
    </xf>
    <xf numFmtId="4" fontId="27" fillId="5" borderId="0" xfId="0" applyNumberFormat="1" applyFont="1" applyFill="1" applyBorder="1" applyAlignment="1">
      <alignment vertical="center"/>
    </xf>
    <xf numFmtId="0" fontId="4" fillId="0" borderId="0" xfId="0" applyFont="1" applyFill="1" applyBorder="1" applyAlignment="1">
      <alignment vertical="center"/>
    </xf>
    <xf numFmtId="4" fontId="27" fillId="5" borderId="1" xfId="0" applyNumberFormat="1" applyFont="1" applyFill="1" applyBorder="1" applyAlignment="1">
      <alignment vertical="center"/>
    </xf>
    <xf numFmtId="0" fontId="7" fillId="0" borderId="0" xfId="0" applyFont="1" applyAlignment="1">
      <alignment vertical="center" wrapText="1"/>
    </xf>
    <xf numFmtId="0" fontId="7" fillId="5" borderId="0" xfId="0" applyFont="1" applyFill="1" applyAlignment="1">
      <alignment vertical="center" wrapText="1"/>
    </xf>
    <xf numFmtId="0" fontId="29" fillId="5" borderId="0" xfId="0" applyFont="1" applyFill="1" applyAlignment="1">
      <alignment vertical="center" wrapText="1"/>
    </xf>
    <xf numFmtId="0" fontId="30" fillId="5" borderId="0" xfId="0" applyFont="1" applyFill="1" applyAlignment="1">
      <alignment vertical="center" wrapText="1"/>
    </xf>
    <xf numFmtId="0" fontId="3" fillId="5" borderId="2" xfId="0" applyFont="1" applyFill="1" applyBorder="1" applyAlignment="1">
      <alignment vertical="center"/>
    </xf>
    <xf numFmtId="0" fontId="27" fillId="5" borderId="2" xfId="0" applyFont="1" applyFill="1" applyBorder="1" applyAlignment="1">
      <alignment vertical="center"/>
    </xf>
    <xf numFmtId="0" fontId="3" fillId="0" borderId="2" xfId="0" applyFont="1" applyFill="1" applyBorder="1" applyAlignment="1">
      <alignment vertical="center"/>
    </xf>
    <xf numFmtId="0" fontId="4" fillId="6" borderId="0" xfId="0" applyFont="1" applyFill="1" applyBorder="1" applyAlignment="1">
      <alignment vertical="center"/>
    </xf>
    <xf numFmtId="0" fontId="31" fillId="6" borderId="0" xfId="0" applyFont="1" applyFill="1" applyBorder="1" applyAlignment="1">
      <alignment horizontal="right" vertical="center"/>
    </xf>
    <xf numFmtId="4" fontId="27" fillId="6" borderId="0" xfId="0" applyNumberFormat="1" applyFont="1" applyFill="1" applyBorder="1" applyAlignment="1">
      <alignment vertical="center"/>
    </xf>
    <xf numFmtId="165" fontId="32" fillId="6" borderId="0" xfId="0" applyNumberFormat="1" applyFont="1" applyFill="1" applyBorder="1" applyAlignment="1">
      <alignment horizontal="center" vertical="center" textRotation="90"/>
    </xf>
    <xf numFmtId="4" fontId="33" fillId="6" borderId="0" xfId="0" applyNumberFormat="1" applyFont="1" applyFill="1" applyBorder="1" applyAlignment="1">
      <alignment vertical="center" textRotation="90"/>
    </xf>
    <xf numFmtId="0" fontId="12" fillId="2" borderId="3" xfId="0" applyFont="1" applyFill="1" applyBorder="1" applyAlignment="1">
      <alignment horizontal="center" vertical="center"/>
    </xf>
    <xf numFmtId="0" fontId="12" fillId="2" borderId="4" xfId="0" applyFont="1" applyFill="1" applyBorder="1" applyAlignment="1">
      <alignment horizontal="center" vertical="center"/>
    </xf>
    <xf numFmtId="0" fontId="12" fillId="2" borderId="4" xfId="0" applyFont="1" applyFill="1" applyBorder="1" applyAlignment="1">
      <alignment horizontal="left" vertical="center"/>
    </xf>
    <xf numFmtId="4" fontId="12" fillId="2" borderId="5" xfId="0" applyNumberFormat="1" applyFont="1" applyFill="1" applyBorder="1" applyAlignment="1">
      <alignment horizontal="right" vertical="center"/>
    </xf>
    <xf numFmtId="4" fontId="12" fillId="2" borderId="6" xfId="0" applyNumberFormat="1" applyFont="1" applyFill="1" applyBorder="1" applyAlignment="1">
      <alignment horizontal="right" vertical="center"/>
    </xf>
    <xf numFmtId="0" fontId="13" fillId="0" borderId="7" xfId="0" applyFont="1" applyBorder="1" applyAlignment="1">
      <alignment horizontal="center" vertical="center"/>
    </xf>
    <xf numFmtId="0" fontId="13" fillId="0" borderId="8" xfId="0" applyFont="1" applyBorder="1" applyAlignment="1">
      <alignment horizontal="center" vertical="center"/>
    </xf>
    <xf numFmtId="0" fontId="14" fillId="0" borderId="8" xfId="0" applyFont="1" applyBorder="1" applyAlignment="1">
      <alignment horizontal="left" vertical="center" wrapText="1"/>
    </xf>
    <xf numFmtId="0" fontId="16" fillId="5" borderId="3" xfId="0" applyFont="1" applyFill="1" applyBorder="1" applyAlignment="1">
      <alignment horizontal="center" vertical="center"/>
    </xf>
    <xf numFmtId="0" fontId="34" fillId="7" borderId="9" xfId="0" applyFont="1" applyFill="1" applyBorder="1" applyAlignment="1">
      <alignment vertical="center"/>
    </xf>
    <xf numFmtId="4" fontId="34" fillId="7" borderId="9" xfId="0" applyNumberFormat="1" applyFont="1" applyFill="1" applyBorder="1" applyAlignment="1">
      <alignment vertical="center"/>
    </xf>
    <xf numFmtId="1" fontId="34" fillId="7" borderId="9" xfId="0" applyNumberFormat="1" applyFont="1" applyFill="1" applyBorder="1" applyAlignment="1">
      <alignment horizontal="right" vertical="center"/>
    </xf>
    <xf numFmtId="165" fontId="34" fillId="5" borderId="9" xfId="0" applyNumberFormat="1" applyFont="1" applyFill="1" applyBorder="1" applyAlignment="1">
      <alignment horizontal="right" vertical="center"/>
    </xf>
    <xf numFmtId="0" fontId="17" fillId="5" borderId="10" xfId="0" applyFont="1" applyFill="1" applyBorder="1" applyAlignment="1">
      <alignment vertical="center"/>
    </xf>
    <xf numFmtId="0" fontId="17" fillId="8" borderId="11" xfId="0" applyFont="1" applyFill="1" applyBorder="1" applyAlignment="1">
      <alignment vertical="center"/>
    </xf>
    <xf numFmtId="4" fontId="34" fillId="8" borderId="11" xfId="0" applyNumberFormat="1" applyFont="1" applyFill="1" applyBorder="1" applyAlignment="1">
      <alignment vertical="center"/>
    </xf>
    <xf numFmtId="1" fontId="34" fillId="8" borderId="11" xfId="0" applyNumberFormat="1" applyFont="1" applyFill="1" applyBorder="1" applyAlignment="1">
      <alignment horizontal="right" vertical="center"/>
    </xf>
    <xf numFmtId="165" fontId="34" fillId="8" borderId="11" xfId="0" applyNumberFormat="1" applyFont="1" applyFill="1" applyBorder="1" applyAlignment="1">
      <alignment horizontal="right" vertical="center"/>
    </xf>
    <xf numFmtId="0" fontId="17" fillId="9" borderId="11" xfId="0" applyFont="1" applyFill="1" applyBorder="1" applyAlignment="1">
      <alignment vertical="center"/>
    </xf>
    <xf numFmtId="4" fontId="34" fillId="9" borderId="11" xfId="0" applyNumberFormat="1" applyFont="1" applyFill="1" applyBorder="1" applyAlignment="1">
      <alignment vertical="center"/>
    </xf>
    <xf numFmtId="0" fontId="17" fillId="10" borderId="11" xfId="0" applyFont="1" applyFill="1" applyBorder="1" applyAlignment="1">
      <alignment vertical="center"/>
    </xf>
    <xf numFmtId="4" fontId="34" fillId="10" borderId="11" xfId="0" applyNumberFormat="1" applyFont="1" applyFill="1" applyBorder="1" applyAlignment="1">
      <alignment vertical="center"/>
    </xf>
    <xf numFmtId="0" fontId="16" fillId="5" borderId="10" xfId="0" applyFont="1" applyFill="1" applyBorder="1" applyAlignment="1">
      <alignment vertical="center"/>
    </xf>
    <xf numFmtId="0" fontId="34" fillId="11" borderId="12" xfId="0" applyFont="1" applyFill="1" applyBorder="1" applyAlignment="1">
      <alignment vertical="center"/>
    </xf>
    <xf numFmtId="4" fontId="34" fillId="11" borderId="12" xfId="0" applyNumberFormat="1" applyFont="1" applyFill="1" applyBorder="1" applyAlignment="1">
      <alignment vertical="center"/>
    </xf>
    <xf numFmtId="1" fontId="34" fillId="11" borderId="12" xfId="0" applyNumberFormat="1" applyFont="1" applyFill="1" applyBorder="1" applyAlignment="1">
      <alignment horizontal="right" vertical="center"/>
    </xf>
    <xf numFmtId="165" fontId="34" fillId="11" borderId="12" xfId="0" applyNumberFormat="1" applyFont="1" applyFill="1" applyBorder="1" applyAlignment="1">
      <alignment horizontal="right" vertical="center"/>
    </xf>
    <xf numFmtId="0" fontId="34" fillId="12" borderId="13" xfId="0" applyFont="1" applyFill="1" applyBorder="1" applyAlignment="1">
      <alignment horizontal="center" vertical="center"/>
    </xf>
    <xf numFmtId="0" fontId="18" fillId="6" borderId="14" xfId="0" applyFont="1" applyFill="1" applyBorder="1" applyAlignment="1">
      <alignment vertical="center"/>
    </xf>
    <xf numFmtId="4" fontId="15" fillId="6" borderId="14" xfId="0" applyNumberFormat="1" applyFont="1" applyFill="1" applyBorder="1" applyAlignment="1">
      <alignment vertical="center"/>
    </xf>
    <xf numFmtId="1" fontId="15" fillId="6" borderId="14" xfId="0" applyNumberFormat="1" applyFont="1" applyFill="1" applyBorder="1" applyAlignment="1">
      <alignment horizontal="right" vertical="center"/>
    </xf>
    <xf numFmtId="165" fontId="15" fillId="6" borderId="14" xfId="0" applyNumberFormat="1" applyFont="1" applyFill="1" applyBorder="1" applyAlignment="1">
      <alignment horizontal="right" vertical="center"/>
    </xf>
    <xf numFmtId="0" fontId="34" fillId="12" borderId="15" xfId="0" applyFont="1" applyFill="1" applyBorder="1" applyAlignment="1">
      <alignment horizontal="center" vertical="center"/>
    </xf>
    <xf numFmtId="0" fontId="18" fillId="13" borderId="0" xfId="0" applyFont="1" applyFill="1" applyBorder="1" applyAlignment="1">
      <alignment vertical="center"/>
    </xf>
    <xf numFmtId="4" fontId="18" fillId="13" borderId="0" xfId="0" applyNumberFormat="1" applyFont="1" applyFill="1" applyBorder="1" applyAlignment="1">
      <alignment vertical="center"/>
    </xf>
    <xf numFmtId="1" fontId="18" fillId="13" borderId="0" xfId="0" applyNumberFormat="1" applyFont="1" applyFill="1" applyBorder="1" applyAlignment="1">
      <alignment horizontal="right" vertical="center"/>
    </xf>
    <xf numFmtId="165" fontId="18" fillId="13" borderId="0" xfId="0" applyNumberFormat="1" applyFont="1" applyFill="1" applyBorder="1" applyAlignment="1">
      <alignment horizontal="right" vertical="center"/>
    </xf>
    <xf numFmtId="0" fontId="18" fillId="6" borderId="0" xfId="0" applyFont="1" applyFill="1" applyBorder="1" applyAlignment="1">
      <alignment vertical="center"/>
    </xf>
    <xf numFmtId="4" fontId="18" fillId="6" borderId="0" xfId="0" applyNumberFormat="1" applyFont="1" applyFill="1" applyBorder="1" applyAlignment="1">
      <alignment vertical="center"/>
    </xf>
    <xf numFmtId="1" fontId="18" fillId="6" borderId="0" xfId="0" applyNumberFormat="1" applyFont="1" applyFill="1" applyBorder="1" applyAlignment="1">
      <alignment horizontal="right" vertical="center"/>
    </xf>
    <xf numFmtId="165" fontId="18" fillId="6" borderId="0" xfId="0" applyNumberFormat="1" applyFont="1" applyFill="1" applyBorder="1" applyAlignment="1">
      <alignment horizontal="right" vertical="center"/>
    </xf>
    <xf numFmtId="4" fontId="18" fillId="6" borderId="0" xfId="1" applyNumberFormat="1" applyFont="1" applyFill="1" applyBorder="1" applyAlignment="1">
      <alignment horizontal="right" vertical="center"/>
    </xf>
    <xf numFmtId="0" fontId="34" fillId="12" borderId="16" xfId="0" applyFont="1" applyFill="1" applyBorder="1" applyAlignment="1">
      <alignment horizontal="center" vertical="center"/>
    </xf>
    <xf numFmtId="0" fontId="18" fillId="6" borderId="1" xfId="0" applyFont="1" applyFill="1" applyBorder="1" applyAlignment="1">
      <alignment vertical="center"/>
    </xf>
    <xf numFmtId="4" fontId="18" fillId="6" borderId="1" xfId="0" applyNumberFormat="1" applyFont="1" applyFill="1" applyBorder="1" applyAlignment="1">
      <alignment vertical="center"/>
    </xf>
    <xf numFmtId="1" fontId="18" fillId="6" borderId="1" xfId="0" applyNumberFormat="1" applyFont="1" applyFill="1" applyBorder="1" applyAlignment="1">
      <alignment horizontal="right" vertical="center"/>
    </xf>
    <xf numFmtId="165" fontId="18" fillId="6" borderId="1" xfId="0" applyNumberFormat="1" applyFont="1" applyFill="1" applyBorder="1" applyAlignment="1">
      <alignment horizontal="right" vertical="center"/>
    </xf>
    <xf numFmtId="0" fontId="34" fillId="14" borderId="13" xfId="0" applyFont="1" applyFill="1" applyBorder="1" applyAlignment="1" applyProtection="1">
      <alignment horizontal="center" vertical="center"/>
      <protection locked="0"/>
    </xf>
    <xf numFmtId="0" fontId="18" fillId="15" borderId="14" xfId="0" applyFont="1" applyFill="1" applyBorder="1" applyAlignment="1">
      <alignment vertical="center"/>
    </xf>
    <xf numFmtId="4" fontId="18" fillId="15" borderId="14" xfId="0" applyNumberFormat="1" applyFont="1" applyFill="1" applyBorder="1" applyAlignment="1">
      <alignment vertical="center"/>
    </xf>
    <xf numFmtId="1" fontId="18" fillId="15" borderId="14" xfId="0" applyNumberFormat="1" applyFont="1" applyFill="1" applyBorder="1" applyAlignment="1">
      <alignment horizontal="right" vertical="center"/>
    </xf>
    <xf numFmtId="165" fontId="18" fillId="15" borderId="14" xfId="0" applyNumberFormat="1" applyFont="1" applyFill="1" applyBorder="1" applyAlignment="1">
      <alignment horizontal="right" vertical="center"/>
    </xf>
    <xf numFmtId="0" fontId="34" fillId="16" borderId="15" xfId="0" applyFont="1" applyFill="1" applyBorder="1" applyAlignment="1" applyProtection="1">
      <alignment horizontal="center" vertical="center"/>
      <protection locked="0"/>
    </xf>
    <xf numFmtId="0" fontId="35" fillId="6" borderId="0" xfId="0" applyFont="1" applyFill="1" applyBorder="1" applyAlignment="1">
      <alignment vertical="center"/>
    </xf>
    <xf numFmtId="4" fontId="35" fillId="6" borderId="0" xfId="0" applyNumberFormat="1" applyFont="1" applyFill="1" applyBorder="1" applyAlignment="1">
      <alignment vertical="center"/>
    </xf>
    <xf numFmtId="1" fontId="35" fillId="6" borderId="0" xfId="0" applyNumberFormat="1" applyFont="1" applyFill="1" applyBorder="1" applyAlignment="1">
      <alignment horizontal="right" vertical="center"/>
    </xf>
    <xf numFmtId="165" fontId="35" fillId="6" borderId="0" xfId="0" applyNumberFormat="1" applyFont="1" applyFill="1" applyBorder="1" applyAlignment="1">
      <alignment horizontal="right" vertical="center"/>
    </xf>
    <xf numFmtId="0" fontId="34" fillId="17" borderId="15" xfId="0" applyFont="1" applyFill="1" applyBorder="1" applyAlignment="1" applyProtection="1">
      <alignment horizontal="center" vertical="center"/>
      <protection locked="0"/>
    </xf>
    <xf numFmtId="0" fontId="18" fillId="15" borderId="0" xfId="0" applyFont="1" applyFill="1" applyBorder="1" applyAlignment="1">
      <alignment vertical="center"/>
    </xf>
    <xf numFmtId="4" fontId="18" fillId="15" borderId="0" xfId="0" applyNumberFormat="1" applyFont="1" applyFill="1" applyBorder="1" applyAlignment="1">
      <alignment vertical="center"/>
    </xf>
    <xf numFmtId="1" fontId="18" fillId="15" borderId="0" xfId="0" applyNumberFormat="1" applyFont="1" applyFill="1" applyBorder="1" applyAlignment="1">
      <alignment horizontal="right" vertical="center"/>
    </xf>
    <xf numFmtId="165" fontId="18" fillId="15" borderId="0" xfId="0" applyNumberFormat="1" applyFont="1" applyFill="1" applyBorder="1" applyAlignment="1">
      <alignment horizontal="right" vertical="center"/>
    </xf>
    <xf numFmtId="0" fontId="34" fillId="18" borderId="15" xfId="0" applyFont="1" applyFill="1" applyBorder="1" applyAlignment="1" applyProtection="1">
      <alignment horizontal="center" vertical="center"/>
      <protection locked="0"/>
    </xf>
    <xf numFmtId="0" fontId="34" fillId="11" borderId="17" xfId="0" applyFont="1" applyFill="1" applyBorder="1" applyAlignment="1" applyProtection="1">
      <alignment horizontal="center" vertical="center"/>
      <protection locked="0"/>
    </xf>
    <xf numFmtId="0" fontId="18" fillId="15" borderId="2" xfId="0" applyFont="1" applyFill="1" applyBorder="1" applyAlignment="1">
      <alignment vertical="center"/>
    </xf>
    <xf numFmtId="4" fontId="18" fillId="15" borderId="2" xfId="0" applyNumberFormat="1" applyFont="1" applyFill="1" applyBorder="1" applyAlignment="1">
      <alignment vertical="center"/>
    </xf>
    <xf numFmtId="1" fontId="18" fillId="15" borderId="2" xfId="0" applyNumberFormat="1" applyFont="1" applyFill="1" applyBorder="1" applyAlignment="1">
      <alignment horizontal="right" vertical="center"/>
    </xf>
    <xf numFmtId="165" fontId="18" fillId="15" borderId="2" xfId="0" applyNumberFormat="1" applyFont="1" applyFill="1" applyBorder="1" applyAlignment="1">
      <alignment horizontal="right" vertical="center"/>
    </xf>
    <xf numFmtId="0" fontId="34" fillId="5" borderId="15" xfId="0" applyFont="1" applyFill="1" applyBorder="1" applyAlignment="1" applyProtection="1">
      <alignment horizontal="center" vertical="center"/>
      <protection locked="0"/>
    </xf>
    <xf numFmtId="0" fontId="18" fillId="5" borderId="0" xfId="0" applyFont="1" applyFill="1" applyBorder="1" applyAlignment="1">
      <alignment vertical="center"/>
    </xf>
    <xf numFmtId="4" fontId="18" fillId="5" borderId="0" xfId="0" applyNumberFormat="1" applyFont="1" applyFill="1" applyBorder="1" applyAlignment="1">
      <alignment vertical="center"/>
    </xf>
    <xf numFmtId="1" fontId="18" fillId="5" borderId="0" xfId="0" applyNumberFormat="1" applyFont="1" applyFill="1" applyBorder="1" applyAlignment="1">
      <alignment horizontal="right" vertical="center"/>
    </xf>
    <xf numFmtId="165" fontId="18" fillId="5" borderId="0" xfId="0" applyNumberFormat="1" applyFont="1" applyFill="1" applyBorder="1" applyAlignment="1">
      <alignment horizontal="right" vertical="center"/>
    </xf>
    <xf numFmtId="0" fontId="34" fillId="19" borderId="13" xfId="0" applyFont="1" applyFill="1" applyBorder="1" applyAlignment="1" applyProtection="1">
      <alignment horizontal="center" vertical="center"/>
      <protection locked="0"/>
    </xf>
    <xf numFmtId="0" fontId="34" fillId="19" borderId="15" xfId="0" applyFont="1" applyFill="1" applyBorder="1" applyAlignment="1" applyProtection="1">
      <alignment horizontal="center" vertical="center"/>
      <protection locked="0"/>
    </xf>
    <xf numFmtId="0" fontId="34" fillId="19" borderId="16" xfId="0" applyFont="1" applyFill="1" applyBorder="1" applyAlignment="1" applyProtection="1">
      <alignment horizontal="center" vertical="center"/>
      <protection locked="0"/>
    </xf>
    <xf numFmtId="0" fontId="34" fillId="20" borderId="13" xfId="0" applyFont="1" applyFill="1" applyBorder="1" applyAlignment="1" applyProtection="1">
      <alignment horizontal="center" vertical="center"/>
      <protection locked="0"/>
    </xf>
    <xf numFmtId="0" fontId="35" fillId="21" borderId="14" xfId="0" applyFont="1" applyFill="1" applyBorder="1" applyAlignment="1">
      <alignment vertical="center"/>
    </xf>
    <xf numFmtId="4" fontId="35" fillId="21" borderId="14" xfId="0" applyNumberFormat="1" applyFont="1" applyFill="1" applyBorder="1" applyAlignment="1">
      <alignment vertical="center"/>
    </xf>
    <xf numFmtId="1" fontId="35" fillId="21" borderId="14" xfId="0" applyNumberFormat="1" applyFont="1" applyFill="1" applyBorder="1" applyAlignment="1">
      <alignment horizontal="right" vertical="center"/>
    </xf>
    <xf numFmtId="165" fontId="35" fillId="21" borderId="14" xfId="0" applyNumberFormat="1" applyFont="1" applyFill="1" applyBorder="1" applyAlignment="1">
      <alignment horizontal="right" vertical="center"/>
    </xf>
    <xf numFmtId="0" fontId="34" fillId="10" borderId="15" xfId="0" applyFont="1" applyFill="1" applyBorder="1" applyAlignment="1" applyProtection="1">
      <alignment horizontal="center" vertical="center"/>
      <protection locked="0"/>
    </xf>
    <xf numFmtId="0" fontId="34" fillId="22" borderId="16" xfId="0" applyFont="1" applyFill="1" applyBorder="1" applyAlignment="1" applyProtection="1">
      <alignment horizontal="center" vertical="center"/>
      <protection locked="0"/>
    </xf>
    <xf numFmtId="0" fontId="35" fillId="21" borderId="1" xfId="0" applyFont="1" applyFill="1" applyBorder="1" applyAlignment="1">
      <alignment vertical="center"/>
    </xf>
    <xf numFmtId="4" fontId="35" fillId="21" borderId="1" xfId="0" applyNumberFormat="1" applyFont="1" applyFill="1" applyBorder="1" applyAlignment="1">
      <alignment vertical="center"/>
    </xf>
    <xf numFmtId="1" fontId="35" fillId="21" borderId="1" xfId="0" applyNumberFormat="1" applyFont="1" applyFill="1" applyBorder="1" applyAlignment="1">
      <alignment horizontal="right" vertical="center"/>
    </xf>
    <xf numFmtId="165" fontId="35" fillId="21" borderId="1" xfId="0" applyNumberFormat="1" applyFont="1" applyFill="1" applyBorder="1" applyAlignment="1">
      <alignment horizontal="right" vertical="center"/>
    </xf>
    <xf numFmtId="0" fontId="34" fillId="23" borderId="13" xfId="0" applyFont="1" applyFill="1" applyBorder="1" applyAlignment="1">
      <alignment horizontal="center" vertical="center"/>
    </xf>
    <xf numFmtId="0" fontId="34" fillId="23" borderId="15" xfId="0" applyFont="1" applyFill="1" applyBorder="1" applyAlignment="1">
      <alignment horizontal="center" vertical="center"/>
    </xf>
    <xf numFmtId="0" fontId="34" fillId="23" borderId="16" xfId="0" applyFont="1" applyFill="1" applyBorder="1" applyAlignment="1">
      <alignment horizontal="center" vertical="center"/>
    </xf>
    <xf numFmtId="0" fontId="34" fillId="24" borderId="13" xfId="0" applyFont="1" applyFill="1" applyBorder="1" applyAlignment="1" applyProtection="1">
      <alignment horizontal="center" vertical="center"/>
      <protection locked="0"/>
    </xf>
    <xf numFmtId="0" fontId="34" fillId="25" borderId="15" xfId="0" applyFont="1" applyFill="1" applyBorder="1" applyAlignment="1" applyProtection="1">
      <alignment horizontal="center" vertical="center"/>
      <protection locked="0"/>
    </xf>
    <xf numFmtId="0" fontId="35" fillId="6" borderId="0" xfId="0" applyFont="1" applyFill="1" applyBorder="1" applyAlignment="1" applyProtection="1">
      <alignment vertical="center"/>
      <protection locked="0"/>
    </xf>
    <xf numFmtId="0" fontId="34" fillId="8" borderId="16" xfId="0" applyFont="1" applyFill="1" applyBorder="1" applyAlignment="1" applyProtection="1">
      <alignment horizontal="center" vertical="center"/>
      <protection locked="0"/>
    </xf>
    <xf numFmtId="0" fontId="18" fillId="5" borderId="7" xfId="0" applyFont="1" applyFill="1" applyBorder="1" applyAlignment="1">
      <alignment vertical="center"/>
    </xf>
    <xf numFmtId="165" fontId="36" fillId="6" borderId="0" xfId="0" applyNumberFormat="1" applyFont="1" applyFill="1" applyBorder="1" applyAlignment="1">
      <alignment horizontal="right" vertical="center"/>
    </xf>
    <xf numFmtId="4" fontId="15" fillId="6" borderId="0" xfId="0" applyNumberFormat="1" applyFont="1" applyFill="1" applyBorder="1" applyAlignment="1">
      <alignment vertical="center"/>
    </xf>
    <xf numFmtId="1" fontId="15" fillId="6" borderId="0" xfId="0" applyNumberFormat="1" applyFont="1" applyFill="1" applyBorder="1" applyAlignment="1">
      <alignment horizontal="right" vertical="center"/>
    </xf>
    <xf numFmtId="165" fontId="15" fillId="6" borderId="0" xfId="0" applyNumberFormat="1" applyFont="1" applyFill="1" applyBorder="1" applyAlignment="1">
      <alignment horizontal="right" vertical="center"/>
    </xf>
    <xf numFmtId="0" fontId="18" fillId="6" borderId="2" xfId="0" applyFont="1" applyFill="1" applyBorder="1" applyAlignment="1">
      <alignment vertical="center"/>
    </xf>
    <xf numFmtId="4" fontId="18" fillId="6" borderId="2" xfId="0" applyNumberFormat="1" applyFont="1" applyFill="1" applyBorder="1" applyAlignment="1">
      <alignment vertical="center"/>
    </xf>
    <xf numFmtId="1" fontId="18" fillId="6" borderId="2" xfId="0" applyNumberFormat="1" applyFont="1" applyFill="1" applyBorder="1" applyAlignment="1">
      <alignment horizontal="right" vertical="center"/>
    </xf>
    <xf numFmtId="0" fontId="19" fillId="5" borderId="0" xfId="0" applyFont="1" applyFill="1"/>
    <xf numFmtId="0" fontId="19" fillId="5" borderId="0" xfId="0" applyFont="1" applyFill="1" applyBorder="1" applyAlignment="1">
      <alignment horizontal="center"/>
    </xf>
    <xf numFmtId="0" fontId="19" fillId="5" borderId="0" xfId="0" applyFont="1" applyFill="1" applyAlignment="1">
      <alignment horizontal="right"/>
    </xf>
    <xf numFmtId="0" fontId="37" fillId="5" borderId="0" xfId="0" applyFont="1" applyFill="1" applyBorder="1" applyAlignment="1">
      <alignment horizontal="right"/>
    </xf>
    <xf numFmtId="0" fontId="37" fillId="5" borderId="0" xfId="0" applyFont="1" applyFill="1" applyAlignment="1">
      <alignment horizontal="right"/>
    </xf>
    <xf numFmtId="0" fontId="19" fillId="0" borderId="0" xfId="0" applyFont="1" applyBorder="1" applyAlignment="1">
      <alignment horizontal="center"/>
    </xf>
    <xf numFmtId="0" fontId="19" fillId="0" borderId="0" xfId="0" applyFont="1"/>
    <xf numFmtId="0" fontId="19" fillId="0" borderId="0" xfId="0" applyFont="1" applyAlignment="1">
      <alignment horizontal="right"/>
    </xf>
    <xf numFmtId="0" fontId="37" fillId="12" borderId="0" xfId="0" applyFont="1" applyFill="1" applyAlignment="1">
      <alignment horizontal="right"/>
    </xf>
    <xf numFmtId="0" fontId="38" fillId="6" borderId="0" xfId="2" applyFont="1" applyFill="1" applyAlignment="1" applyProtection="1">
      <alignment horizontal="center" vertical="center" textRotation="90"/>
    </xf>
    <xf numFmtId="0" fontId="19" fillId="6" borderId="0" xfId="0" applyFont="1" applyFill="1" applyAlignment="1">
      <alignment vertical="center"/>
    </xf>
    <xf numFmtId="0" fontId="20" fillId="6" borderId="0" xfId="0" applyFont="1" applyFill="1" applyBorder="1" applyAlignment="1">
      <alignment vertical="center"/>
    </xf>
    <xf numFmtId="0" fontId="18" fillId="26" borderId="14" xfId="0" applyFont="1" applyFill="1" applyBorder="1" applyAlignment="1">
      <alignment vertical="center"/>
    </xf>
    <xf numFmtId="4" fontId="18" fillId="26" borderId="14" xfId="0" applyNumberFormat="1" applyFont="1" applyFill="1" applyBorder="1" applyAlignment="1">
      <alignment vertical="center"/>
    </xf>
    <xf numFmtId="1" fontId="18" fillId="26" borderId="14" xfId="0" applyNumberFormat="1" applyFont="1" applyFill="1" applyBorder="1" applyAlignment="1">
      <alignment horizontal="right" vertical="center"/>
    </xf>
    <xf numFmtId="165" fontId="18" fillId="26" borderId="14" xfId="0" applyNumberFormat="1" applyFont="1" applyFill="1" applyBorder="1" applyAlignment="1">
      <alignment horizontal="right" vertical="center"/>
    </xf>
    <xf numFmtId="0" fontId="18" fillId="26" borderId="0" xfId="0" applyFont="1" applyFill="1" applyBorder="1" applyAlignment="1">
      <alignment vertical="center"/>
    </xf>
    <xf numFmtId="4" fontId="18" fillId="26" borderId="0" xfId="0" applyNumberFormat="1" applyFont="1" applyFill="1" applyBorder="1" applyAlignment="1">
      <alignment vertical="center"/>
    </xf>
    <xf numFmtId="1" fontId="18" fillId="26" borderId="0" xfId="0" applyNumberFormat="1" applyFont="1" applyFill="1" applyBorder="1" applyAlignment="1">
      <alignment horizontal="right" vertical="center"/>
    </xf>
    <xf numFmtId="165" fontId="18" fillId="26" borderId="0" xfId="0" applyNumberFormat="1" applyFont="1" applyFill="1" applyBorder="1" applyAlignment="1">
      <alignment horizontal="right" vertical="center"/>
    </xf>
    <xf numFmtId="0" fontId="18" fillId="27" borderId="14" xfId="0" applyFont="1" applyFill="1" applyBorder="1" applyAlignment="1">
      <alignment vertical="center"/>
    </xf>
    <xf numFmtId="4" fontId="18" fillId="27" borderId="14" xfId="0" applyNumberFormat="1" applyFont="1" applyFill="1" applyBorder="1" applyAlignment="1">
      <alignment vertical="center"/>
    </xf>
    <xf numFmtId="1" fontId="18" fillId="27" borderId="14" xfId="0" applyNumberFormat="1" applyFont="1" applyFill="1" applyBorder="1" applyAlignment="1">
      <alignment horizontal="right" vertical="center"/>
    </xf>
    <xf numFmtId="165" fontId="18" fillId="27" borderId="14" xfId="0" applyNumberFormat="1" applyFont="1" applyFill="1" applyBorder="1" applyAlignment="1">
      <alignment horizontal="right" vertical="center"/>
    </xf>
    <xf numFmtId="0" fontId="18" fillId="27" borderId="0" xfId="0" applyFont="1" applyFill="1" applyBorder="1" applyAlignment="1">
      <alignment vertical="center"/>
    </xf>
    <xf numFmtId="4" fontId="18" fillId="27" borderId="0" xfId="0" applyNumberFormat="1" applyFont="1" applyFill="1" applyBorder="1" applyAlignment="1">
      <alignment vertical="center"/>
    </xf>
    <xf numFmtId="1" fontId="18" fillId="27" borderId="0" xfId="0" applyNumberFormat="1" applyFont="1" applyFill="1" applyBorder="1" applyAlignment="1">
      <alignment horizontal="right" vertical="center"/>
    </xf>
    <xf numFmtId="165" fontId="18" fillId="27" borderId="0" xfId="0" applyNumberFormat="1" applyFont="1" applyFill="1" applyBorder="1" applyAlignment="1">
      <alignment horizontal="right" vertical="center"/>
    </xf>
    <xf numFmtId="0" fontId="35" fillId="28" borderId="14" xfId="0" applyFont="1" applyFill="1" applyBorder="1" applyAlignment="1" applyProtection="1">
      <alignment vertical="center"/>
      <protection locked="0"/>
    </xf>
    <xf numFmtId="4" fontId="18" fillId="28" borderId="14" xfId="0" applyNumberFormat="1" applyFont="1" applyFill="1" applyBorder="1" applyAlignment="1">
      <alignment vertical="center"/>
    </xf>
    <xf numFmtId="1" fontId="18" fillId="28" borderId="14" xfId="0" applyNumberFormat="1" applyFont="1" applyFill="1" applyBorder="1" applyAlignment="1">
      <alignment horizontal="right" vertical="center"/>
    </xf>
    <xf numFmtId="165" fontId="18" fillId="28" borderId="14" xfId="0" applyNumberFormat="1" applyFont="1" applyFill="1" applyBorder="1" applyAlignment="1">
      <alignment horizontal="right" vertical="center"/>
    </xf>
    <xf numFmtId="0" fontId="35" fillId="28" borderId="1" xfId="0" applyFont="1" applyFill="1" applyBorder="1" applyAlignment="1" applyProtection="1">
      <alignment vertical="center"/>
      <protection locked="0"/>
    </xf>
    <xf numFmtId="4" fontId="18" fillId="28" borderId="1" xfId="0" applyNumberFormat="1" applyFont="1" applyFill="1" applyBorder="1" applyAlignment="1">
      <alignment vertical="center"/>
    </xf>
    <xf numFmtId="1" fontId="18" fillId="28" borderId="1" xfId="0" applyNumberFormat="1" applyFont="1" applyFill="1" applyBorder="1" applyAlignment="1">
      <alignment horizontal="right" vertical="center"/>
    </xf>
    <xf numFmtId="165" fontId="18" fillId="28" borderId="1" xfId="0" applyNumberFormat="1" applyFont="1" applyFill="1" applyBorder="1" applyAlignment="1">
      <alignment horizontal="right" vertical="center"/>
    </xf>
    <xf numFmtId="0" fontId="39" fillId="5" borderId="0" xfId="0" applyFont="1" applyFill="1" applyAlignment="1">
      <alignment vertical="center"/>
    </xf>
    <xf numFmtId="0" fontId="39" fillId="5" borderId="0" xfId="0" applyFont="1" applyFill="1" applyAlignment="1">
      <alignment vertical="center" wrapText="1"/>
    </xf>
    <xf numFmtId="0" fontId="35" fillId="6" borderId="11" xfId="0" applyFont="1" applyFill="1" applyBorder="1" applyAlignment="1" applyProtection="1">
      <alignment vertical="center"/>
      <protection locked="0"/>
    </xf>
    <xf numFmtId="0" fontId="40" fillId="12" borderId="18" xfId="0" applyFont="1" applyFill="1" applyBorder="1" applyAlignment="1">
      <alignment horizontal="center" vertical="center"/>
    </xf>
    <xf numFmtId="0" fontId="40" fillId="19" borderId="18" xfId="0" applyFont="1" applyFill="1" applyBorder="1" applyAlignment="1">
      <alignment horizontal="center" vertical="center"/>
    </xf>
    <xf numFmtId="0" fontId="35" fillId="6" borderId="12" xfId="0" applyFont="1" applyFill="1" applyBorder="1" applyAlignment="1" applyProtection="1">
      <alignment vertical="center"/>
      <protection locked="0"/>
    </xf>
    <xf numFmtId="0" fontId="35" fillId="29" borderId="19" xfId="0" applyFont="1" applyFill="1" applyBorder="1" applyAlignment="1" applyProtection="1">
      <alignment vertical="center"/>
      <protection locked="0"/>
    </xf>
    <xf numFmtId="0" fontId="35" fillId="29" borderId="20" xfId="0" applyFont="1" applyFill="1" applyBorder="1" applyAlignment="1" applyProtection="1">
      <alignment vertical="center"/>
      <protection locked="0"/>
    </xf>
    <xf numFmtId="0" fontId="35" fillId="29" borderId="12" xfId="0" applyFont="1" applyFill="1" applyBorder="1" applyAlignment="1" applyProtection="1">
      <alignment vertical="center"/>
      <protection locked="0"/>
    </xf>
    <xf numFmtId="0" fontId="35" fillId="6" borderId="19" xfId="0" applyFont="1" applyFill="1" applyBorder="1" applyAlignment="1" applyProtection="1">
      <alignment vertical="center"/>
      <protection locked="0"/>
    </xf>
    <xf numFmtId="0" fontId="35" fillId="6" borderId="20" xfId="0" applyFont="1" applyFill="1" applyBorder="1" applyAlignment="1" applyProtection="1">
      <alignment vertical="center"/>
      <protection locked="0"/>
    </xf>
    <xf numFmtId="0" fontId="40" fillId="23" borderId="18" xfId="0" applyFont="1" applyFill="1" applyBorder="1" applyAlignment="1">
      <alignment horizontal="center" vertical="center"/>
    </xf>
    <xf numFmtId="0" fontId="35" fillId="30" borderId="21" xfId="0" applyFont="1" applyFill="1" applyBorder="1" applyAlignment="1" applyProtection="1">
      <alignment vertical="center"/>
      <protection locked="0"/>
    </xf>
    <xf numFmtId="0" fontId="35" fillId="30" borderId="0" xfId="0" applyFont="1" applyFill="1" applyBorder="1" applyAlignment="1" applyProtection="1">
      <alignment vertical="center"/>
      <protection locked="0"/>
    </xf>
    <xf numFmtId="0" fontId="35" fillId="30" borderId="12" xfId="0" applyFont="1" applyFill="1" applyBorder="1" applyAlignment="1" applyProtection="1">
      <alignment vertical="center"/>
      <protection locked="0"/>
    </xf>
    <xf numFmtId="0" fontId="39" fillId="5" borderId="0" xfId="0" applyFont="1" applyFill="1" applyAlignment="1">
      <alignment horizontal="center" vertical="center"/>
    </xf>
    <xf numFmtId="0" fontId="40" fillId="19" borderId="22" xfId="0" applyFont="1" applyFill="1" applyBorder="1" applyAlignment="1">
      <alignment horizontal="center" vertical="center"/>
    </xf>
    <xf numFmtId="0" fontId="40" fillId="19" borderId="23" xfId="0" applyFont="1" applyFill="1" applyBorder="1" applyAlignment="1">
      <alignment horizontal="center" vertical="center"/>
    </xf>
    <xf numFmtId="0" fontId="40" fillId="22" borderId="24" xfId="0" applyFont="1" applyFill="1" applyBorder="1" applyAlignment="1">
      <alignment horizontal="center" vertical="center"/>
    </xf>
    <xf numFmtId="0" fontId="40" fillId="23" borderId="23" xfId="0" applyFont="1" applyFill="1" applyBorder="1" applyAlignment="1">
      <alignment horizontal="center" vertical="center"/>
    </xf>
    <xf numFmtId="0" fontId="40" fillId="24" borderId="24" xfId="0" applyFont="1" applyFill="1" applyBorder="1" applyAlignment="1">
      <alignment horizontal="center" vertical="center"/>
    </xf>
    <xf numFmtId="0" fontId="40" fillId="9" borderId="24" xfId="0" applyFont="1" applyFill="1" applyBorder="1" applyAlignment="1">
      <alignment horizontal="center" vertical="center"/>
    </xf>
    <xf numFmtId="0" fontId="40" fillId="8" borderId="24" xfId="0" applyFont="1" applyFill="1" applyBorder="1" applyAlignment="1">
      <alignment horizontal="center" vertical="center"/>
    </xf>
    <xf numFmtId="0" fontId="40" fillId="10" borderId="24" xfId="0" applyFont="1" applyFill="1" applyBorder="1" applyAlignment="1">
      <alignment horizontal="center" vertical="center"/>
    </xf>
    <xf numFmtId="0" fontId="40" fillId="20" borderId="24" xfId="0" applyFont="1" applyFill="1" applyBorder="1" applyAlignment="1">
      <alignment horizontal="center" vertical="center"/>
    </xf>
    <xf numFmtId="0" fontId="40" fillId="12" borderId="23" xfId="0" applyFont="1" applyFill="1" applyBorder="1" applyAlignment="1">
      <alignment horizontal="center" vertical="center"/>
    </xf>
    <xf numFmtId="0" fontId="40" fillId="11" borderId="24" xfId="0" applyFont="1" applyFill="1" applyBorder="1" applyAlignment="1">
      <alignment horizontal="center" vertical="center"/>
    </xf>
    <xf numFmtId="0" fontId="40" fillId="18" borderId="24" xfId="0" applyFont="1" applyFill="1" applyBorder="1" applyAlignment="1">
      <alignment horizontal="center" vertical="center"/>
    </xf>
    <xf numFmtId="0" fontId="40" fillId="17" borderId="24" xfId="0" applyFont="1" applyFill="1" applyBorder="1" applyAlignment="1">
      <alignment horizontal="center" vertical="center"/>
    </xf>
    <xf numFmtId="0" fontId="40" fillId="16" borderId="24" xfId="0" applyFont="1" applyFill="1" applyBorder="1" applyAlignment="1">
      <alignment horizontal="center" vertical="center"/>
    </xf>
    <xf numFmtId="0" fontId="40" fillId="14" borderId="24" xfId="0" applyFont="1" applyFill="1" applyBorder="1" applyAlignment="1">
      <alignment horizontal="center" vertical="center"/>
    </xf>
    <xf numFmtId="0" fontId="35" fillId="28" borderId="19" xfId="0" applyFont="1" applyFill="1" applyBorder="1" applyAlignment="1" applyProtection="1">
      <alignment vertical="center"/>
      <protection locked="0"/>
    </xf>
    <xf numFmtId="0" fontId="35" fillId="28" borderId="11" xfId="0" applyFont="1" applyFill="1" applyBorder="1" applyAlignment="1" applyProtection="1">
      <alignment vertical="center"/>
      <protection locked="0"/>
    </xf>
    <xf numFmtId="0" fontId="18" fillId="6" borderId="25" xfId="0" applyFont="1" applyFill="1" applyBorder="1" applyAlignment="1">
      <alignment vertical="center"/>
    </xf>
    <xf numFmtId="4" fontId="18" fillId="6" borderId="25" xfId="0" applyNumberFormat="1" applyFont="1" applyFill="1" applyBorder="1" applyAlignment="1">
      <alignment vertical="center"/>
    </xf>
    <xf numFmtId="1" fontId="18" fillId="6" borderId="25" xfId="0" applyNumberFormat="1" applyFont="1" applyFill="1" applyBorder="1" applyAlignment="1">
      <alignment horizontal="right" vertical="center"/>
    </xf>
    <xf numFmtId="165" fontId="18" fillId="6" borderId="25" xfId="0" applyNumberFormat="1" applyFont="1" applyFill="1" applyBorder="1" applyAlignment="1">
      <alignment horizontal="right" vertical="center"/>
    </xf>
    <xf numFmtId="0" fontId="18" fillId="6" borderId="0" xfId="0" applyFont="1" applyFill="1" applyBorder="1" applyAlignment="1">
      <alignment horizontal="center" vertical="center"/>
    </xf>
    <xf numFmtId="0" fontId="18" fillId="6" borderId="2" xfId="0" applyFont="1" applyFill="1" applyBorder="1" applyAlignment="1">
      <alignment horizontal="center" vertical="center"/>
    </xf>
    <xf numFmtId="165" fontId="36" fillId="6" borderId="2" xfId="0" applyNumberFormat="1" applyFont="1" applyFill="1" applyBorder="1" applyAlignment="1">
      <alignment horizontal="right" vertical="center"/>
    </xf>
    <xf numFmtId="0" fontId="41" fillId="5" borderId="0" xfId="0" applyFont="1" applyFill="1" applyBorder="1" applyAlignment="1">
      <alignment vertical="center"/>
    </xf>
    <xf numFmtId="4" fontId="41" fillId="5" borderId="0" xfId="0" applyNumberFormat="1" applyFont="1" applyFill="1" applyBorder="1" applyAlignment="1">
      <alignment vertical="center"/>
    </xf>
    <xf numFmtId="1" fontId="41" fillId="5" borderId="0" xfId="0" applyNumberFormat="1" applyFont="1" applyFill="1" applyBorder="1" applyAlignment="1">
      <alignment horizontal="right" vertical="center"/>
    </xf>
    <xf numFmtId="165" fontId="41" fillId="5" borderId="0" xfId="0" applyNumberFormat="1" applyFont="1" applyFill="1" applyBorder="1" applyAlignment="1">
      <alignment horizontal="right" vertical="center"/>
    </xf>
    <xf numFmtId="0" fontId="41" fillId="5" borderId="8" xfId="0" applyFont="1" applyFill="1" applyBorder="1" applyAlignment="1">
      <alignment vertical="center"/>
    </xf>
    <xf numFmtId="4" fontId="41" fillId="5" borderId="8" xfId="0" applyNumberFormat="1" applyFont="1" applyFill="1" applyBorder="1" applyAlignment="1">
      <alignment vertical="center"/>
    </xf>
    <xf numFmtId="1" fontId="41" fillId="5" borderId="8" xfId="0" applyNumberFormat="1" applyFont="1" applyFill="1" applyBorder="1" applyAlignment="1">
      <alignment horizontal="right" vertical="center"/>
    </xf>
    <xf numFmtId="165" fontId="41" fillId="5" borderId="8" xfId="0" applyNumberFormat="1" applyFont="1" applyFill="1" applyBorder="1" applyAlignment="1">
      <alignment horizontal="right" vertical="center"/>
    </xf>
    <xf numFmtId="1" fontId="41" fillId="5" borderId="0" xfId="0" applyNumberFormat="1" applyFont="1" applyFill="1" applyBorder="1" applyAlignment="1">
      <alignment vertical="center"/>
    </xf>
    <xf numFmtId="4" fontId="34" fillId="7" borderId="26" xfId="0" applyNumberFormat="1" applyFont="1" applyFill="1" applyBorder="1" applyAlignment="1">
      <alignment horizontal="right" vertical="center"/>
    </xf>
    <xf numFmtId="4" fontId="34" fillId="8" borderId="27" xfId="0" applyNumberFormat="1" applyFont="1" applyFill="1" applyBorder="1" applyAlignment="1">
      <alignment horizontal="right" vertical="center"/>
    </xf>
    <xf numFmtId="4" fontId="34" fillId="11" borderId="28" xfId="0" applyNumberFormat="1" applyFont="1" applyFill="1" applyBorder="1" applyAlignment="1">
      <alignment horizontal="right" vertical="center"/>
    </xf>
    <xf numFmtId="4" fontId="15" fillId="6" borderId="29" xfId="0" applyNumberFormat="1" applyFont="1" applyFill="1" applyBorder="1" applyAlignment="1">
      <alignment horizontal="right" vertical="center"/>
    </xf>
    <xf numFmtId="4" fontId="18" fillId="13" borderId="30" xfId="0" applyNumberFormat="1" applyFont="1" applyFill="1" applyBorder="1" applyAlignment="1">
      <alignment horizontal="right" vertical="center"/>
    </xf>
    <xf numFmtId="4" fontId="18" fillId="6" borderId="30" xfId="0" applyNumberFormat="1" applyFont="1" applyFill="1" applyBorder="1" applyAlignment="1">
      <alignment horizontal="right" vertical="center"/>
    </xf>
    <xf numFmtId="4" fontId="18" fillId="6" borderId="31" xfId="0" applyNumberFormat="1" applyFont="1" applyFill="1" applyBorder="1" applyAlignment="1">
      <alignment horizontal="right" vertical="center"/>
    </xf>
    <xf numFmtId="4" fontId="18" fillId="15" borderId="29" xfId="0" applyNumberFormat="1" applyFont="1" applyFill="1" applyBorder="1" applyAlignment="1">
      <alignment horizontal="right" vertical="center"/>
    </xf>
    <xf numFmtId="4" fontId="35" fillId="6" borderId="30" xfId="0" applyNumberFormat="1" applyFont="1" applyFill="1" applyBorder="1" applyAlignment="1">
      <alignment horizontal="right" vertical="center"/>
    </xf>
    <xf numFmtId="4" fontId="18" fillId="15" borderId="30" xfId="0" applyNumberFormat="1" applyFont="1" applyFill="1" applyBorder="1" applyAlignment="1">
      <alignment horizontal="right" vertical="center"/>
    </xf>
    <xf numFmtId="4" fontId="18" fillId="15" borderId="32" xfId="0" applyNumberFormat="1" applyFont="1" applyFill="1" applyBorder="1" applyAlignment="1">
      <alignment horizontal="right" vertical="center"/>
    </xf>
    <xf numFmtId="4" fontId="41" fillId="5" borderId="30" xfId="0" applyNumberFormat="1" applyFont="1" applyFill="1" applyBorder="1" applyAlignment="1">
      <alignment horizontal="right" vertical="center"/>
    </xf>
    <xf numFmtId="4" fontId="18" fillId="5" borderId="30" xfId="0" applyNumberFormat="1" applyFont="1" applyFill="1" applyBorder="1" applyAlignment="1">
      <alignment horizontal="right" vertical="center"/>
    </xf>
    <xf numFmtId="4" fontId="18" fillId="27" borderId="29" xfId="0" applyNumberFormat="1" applyFont="1" applyFill="1" applyBorder="1" applyAlignment="1">
      <alignment horizontal="right" vertical="center"/>
    </xf>
    <xf numFmtId="4" fontId="18" fillId="27" borderId="30" xfId="0" applyNumberFormat="1" applyFont="1" applyFill="1" applyBorder="1" applyAlignment="1">
      <alignment horizontal="right" vertical="center"/>
    </xf>
    <xf numFmtId="4" fontId="18" fillId="28" borderId="29" xfId="0" applyNumberFormat="1" applyFont="1" applyFill="1" applyBorder="1" applyAlignment="1">
      <alignment horizontal="right" vertical="center"/>
    </xf>
    <xf numFmtId="4" fontId="18" fillId="28" borderId="31" xfId="0" applyNumberFormat="1" applyFont="1" applyFill="1" applyBorder="1" applyAlignment="1">
      <alignment horizontal="right" vertical="center"/>
    </xf>
    <xf numFmtId="4" fontId="18" fillId="6" borderId="25" xfId="0" applyNumberFormat="1" applyFont="1" applyFill="1" applyBorder="1" applyAlignment="1">
      <alignment horizontal="right" vertical="center"/>
    </xf>
    <xf numFmtId="4" fontId="18" fillId="6" borderId="0" xfId="0" applyNumberFormat="1" applyFont="1" applyFill="1" applyBorder="1" applyAlignment="1">
      <alignment horizontal="right" vertical="center"/>
    </xf>
    <xf numFmtId="4" fontId="18" fillId="6" borderId="1" xfId="0" applyNumberFormat="1" applyFont="1" applyFill="1" applyBorder="1" applyAlignment="1">
      <alignment horizontal="right" vertical="center"/>
    </xf>
    <xf numFmtId="4" fontId="36" fillId="6" borderId="0" xfId="0" applyNumberFormat="1" applyFont="1" applyFill="1" applyBorder="1" applyAlignment="1">
      <alignment horizontal="right" vertical="center"/>
    </xf>
    <xf numFmtId="4" fontId="36" fillId="6" borderId="2" xfId="0" applyNumberFormat="1" applyFont="1" applyFill="1" applyBorder="1" applyAlignment="1">
      <alignment horizontal="right" vertical="center"/>
    </xf>
    <xf numFmtId="4" fontId="18" fillId="26" borderId="29" xfId="0" applyNumberFormat="1" applyFont="1" applyFill="1" applyBorder="1" applyAlignment="1">
      <alignment vertical="center"/>
    </xf>
    <xf numFmtId="4" fontId="18" fillId="6" borderId="30" xfId="0" applyNumberFormat="1" applyFont="1" applyFill="1" applyBorder="1" applyAlignment="1">
      <alignment vertical="center"/>
    </xf>
    <xf numFmtId="4" fontId="18" fillId="26" borderId="30" xfId="0" applyNumberFormat="1" applyFont="1" applyFill="1" applyBorder="1" applyAlignment="1">
      <alignment vertical="center"/>
    </xf>
    <xf numFmtId="4" fontId="18" fillId="6" borderId="31" xfId="0" applyNumberFormat="1" applyFont="1" applyFill="1" applyBorder="1" applyAlignment="1">
      <alignment vertical="center"/>
    </xf>
    <xf numFmtId="4" fontId="35" fillId="21" borderId="29" xfId="0" applyNumberFormat="1" applyFont="1" applyFill="1" applyBorder="1" applyAlignment="1">
      <alignment vertical="center"/>
    </xf>
    <xf numFmtId="4" fontId="35" fillId="6" borderId="30" xfId="0" applyNumberFormat="1" applyFont="1" applyFill="1" applyBorder="1" applyAlignment="1">
      <alignment vertical="center"/>
    </xf>
    <xf numFmtId="4" fontId="35" fillId="21" borderId="31" xfId="0" applyNumberFormat="1" applyFont="1" applyFill="1" applyBorder="1" applyAlignment="1">
      <alignment vertical="center"/>
    </xf>
    <xf numFmtId="0" fontId="42" fillId="5" borderId="0" xfId="0" applyFont="1" applyFill="1" applyBorder="1" applyAlignment="1">
      <alignment horizontal="center" vertical="center"/>
    </xf>
    <xf numFmtId="0" fontId="42" fillId="5" borderId="0" xfId="0" applyFont="1" applyFill="1" applyAlignment="1">
      <alignment horizontal="center" vertical="center"/>
    </xf>
    <xf numFmtId="4" fontId="41" fillId="5" borderId="33" xfId="0" applyNumberFormat="1" applyFont="1" applyFill="1" applyBorder="1" applyAlignment="1">
      <alignment horizontal="right" vertical="center"/>
    </xf>
    <xf numFmtId="0" fontId="17" fillId="6" borderId="0" xfId="0" applyFont="1" applyFill="1" applyBorder="1" applyAlignment="1">
      <alignment vertical="center"/>
    </xf>
    <xf numFmtId="4" fontId="34" fillId="6" borderId="0" xfId="0" applyNumberFormat="1" applyFont="1" applyFill="1" applyBorder="1" applyAlignment="1">
      <alignment vertical="center"/>
    </xf>
    <xf numFmtId="1" fontId="34" fillId="6" borderId="0" xfId="0" applyNumberFormat="1" applyFont="1" applyFill="1" applyBorder="1" applyAlignment="1">
      <alignment horizontal="right" vertical="center"/>
    </xf>
    <xf numFmtId="165" fontId="34" fillId="6" borderId="0" xfId="0" applyNumberFormat="1" applyFont="1" applyFill="1" applyBorder="1" applyAlignment="1">
      <alignment horizontal="right" vertical="center"/>
    </xf>
    <xf numFmtId="0" fontId="34" fillId="6" borderId="0" xfId="0" applyFont="1" applyFill="1" applyBorder="1" applyAlignment="1">
      <alignment vertical="center"/>
    </xf>
    <xf numFmtId="4" fontId="34" fillId="6" borderId="0" xfId="0" applyNumberFormat="1" applyFont="1" applyFill="1" applyBorder="1" applyAlignment="1">
      <alignment horizontal="right" vertical="center"/>
    </xf>
    <xf numFmtId="0" fontId="34" fillId="6" borderId="0" xfId="0" applyFont="1" applyFill="1" applyBorder="1" applyAlignment="1">
      <alignment horizontal="center" vertical="center"/>
    </xf>
    <xf numFmtId="4" fontId="15" fillId="6" borderId="0" xfId="0" applyNumberFormat="1" applyFont="1" applyFill="1" applyBorder="1" applyAlignment="1">
      <alignment horizontal="right" vertical="center"/>
    </xf>
    <xf numFmtId="4" fontId="43" fillId="5" borderId="0" xfId="0" applyNumberFormat="1" applyFont="1" applyFill="1" applyBorder="1" applyAlignment="1">
      <alignment vertical="center" textRotation="90"/>
    </xf>
    <xf numFmtId="0" fontId="40" fillId="12" borderId="34" xfId="0" applyFont="1" applyFill="1" applyBorder="1" applyAlignment="1" applyProtection="1">
      <alignment horizontal="center" vertical="center"/>
      <protection locked="0"/>
    </xf>
    <xf numFmtId="0" fontId="39" fillId="5" borderId="0" xfId="0" applyFont="1" applyFill="1" applyBorder="1" applyAlignment="1">
      <alignment vertical="center"/>
    </xf>
    <xf numFmtId="0" fontId="40" fillId="12" borderId="35" xfId="0" applyFont="1" applyFill="1" applyBorder="1" applyAlignment="1" applyProtection="1">
      <alignment horizontal="center" vertical="center"/>
      <protection locked="0"/>
    </xf>
    <xf numFmtId="0" fontId="40" fillId="14" borderId="36" xfId="0" applyFont="1" applyFill="1" applyBorder="1" applyAlignment="1" applyProtection="1">
      <alignment horizontal="center" vertical="center"/>
      <protection locked="0"/>
    </xf>
    <xf numFmtId="0" fontId="40" fillId="16" borderId="37" xfId="0" applyFont="1" applyFill="1" applyBorder="1" applyAlignment="1" applyProtection="1">
      <alignment horizontal="center" vertical="center"/>
      <protection locked="0"/>
    </xf>
    <xf numFmtId="0" fontId="40" fillId="17" borderId="37" xfId="0" applyFont="1" applyFill="1" applyBorder="1" applyAlignment="1" applyProtection="1">
      <alignment horizontal="center" vertical="center"/>
      <protection locked="0"/>
    </xf>
    <xf numFmtId="0" fontId="40" fillId="18" borderId="37" xfId="0" applyFont="1" applyFill="1" applyBorder="1" applyAlignment="1" applyProtection="1">
      <alignment horizontal="center" vertical="center"/>
      <protection locked="0"/>
    </xf>
    <xf numFmtId="0" fontId="40" fillId="11" borderId="35" xfId="0" applyFont="1" applyFill="1" applyBorder="1" applyAlignment="1" applyProtection="1">
      <alignment horizontal="center" vertical="center"/>
      <protection locked="0"/>
    </xf>
    <xf numFmtId="0" fontId="40" fillId="19" borderId="36" xfId="0" applyFont="1" applyFill="1" applyBorder="1" applyAlignment="1" applyProtection="1">
      <alignment horizontal="center" vertical="center"/>
      <protection locked="0"/>
    </xf>
    <xf numFmtId="0" fontId="40" fillId="19" borderId="34" xfId="0" applyFont="1" applyFill="1" applyBorder="1" applyAlignment="1" applyProtection="1">
      <alignment horizontal="center" vertical="center"/>
      <protection locked="0"/>
    </xf>
    <xf numFmtId="0" fontId="40" fillId="19" borderId="37" xfId="0" applyFont="1" applyFill="1" applyBorder="1" applyAlignment="1" applyProtection="1">
      <alignment horizontal="center" vertical="center"/>
      <protection locked="0"/>
    </xf>
    <xf numFmtId="0" fontId="40" fillId="19" borderId="35" xfId="0" applyFont="1" applyFill="1" applyBorder="1" applyAlignment="1" applyProtection="1">
      <alignment horizontal="center" vertical="center"/>
      <protection locked="0"/>
    </xf>
    <xf numFmtId="0" fontId="40" fillId="20" borderId="38" xfId="0" applyFont="1" applyFill="1" applyBorder="1" applyAlignment="1" applyProtection="1">
      <alignment horizontal="center" vertical="center"/>
      <protection locked="0"/>
    </xf>
    <xf numFmtId="0" fontId="40" fillId="10" borderId="15" xfId="0" applyFont="1" applyFill="1" applyBorder="1" applyAlignment="1" applyProtection="1">
      <alignment horizontal="center" vertical="center"/>
      <protection locked="0"/>
    </xf>
    <xf numFmtId="0" fontId="40" fillId="22" borderId="35" xfId="0" applyFont="1" applyFill="1" applyBorder="1" applyAlignment="1" applyProtection="1">
      <alignment horizontal="center" vertical="center"/>
      <protection locked="0"/>
    </xf>
    <xf numFmtId="0" fontId="40" fillId="23" borderId="36" xfId="0" applyFont="1" applyFill="1" applyBorder="1" applyAlignment="1" applyProtection="1">
      <alignment horizontal="center" vertical="center"/>
      <protection locked="0"/>
    </xf>
    <xf numFmtId="0" fontId="40" fillId="23" borderId="34" xfId="0" applyFont="1" applyFill="1" applyBorder="1" applyAlignment="1" applyProtection="1">
      <alignment horizontal="center" vertical="center"/>
      <protection locked="0"/>
    </xf>
    <xf numFmtId="0" fontId="40" fillId="23" borderId="35" xfId="0" applyFont="1" applyFill="1" applyBorder="1" applyAlignment="1" applyProtection="1">
      <alignment horizontal="center" vertical="center"/>
      <protection locked="0"/>
    </xf>
    <xf numFmtId="0" fontId="40" fillId="24" borderId="36" xfId="0" applyFont="1" applyFill="1" applyBorder="1" applyAlignment="1" applyProtection="1">
      <alignment horizontal="center" vertical="center"/>
      <protection locked="0"/>
    </xf>
    <xf numFmtId="0" fontId="40" fillId="9" borderId="34" xfId="0" applyFont="1" applyFill="1" applyBorder="1" applyAlignment="1" applyProtection="1">
      <alignment horizontal="center" vertical="center"/>
      <protection locked="0"/>
    </xf>
    <xf numFmtId="0" fontId="40" fillId="8" borderId="39" xfId="0" applyFont="1" applyFill="1" applyBorder="1" applyAlignment="1" applyProtection="1">
      <alignment horizontal="center" vertical="center"/>
      <protection locked="0"/>
    </xf>
    <xf numFmtId="0" fontId="35" fillId="28" borderId="40" xfId="0" applyFont="1" applyFill="1" applyBorder="1" applyAlignment="1" applyProtection="1">
      <alignment vertical="center"/>
      <protection locked="0"/>
    </xf>
    <xf numFmtId="0" fontId="40" fillId="23" borderId="41" xfId="0" applyFont="1" applyFill="1" applyBorder="1" applyAlignment="1">
      <alignment horizontal="center" vertical="center"/>
    </xf>
    <xf numFmtId="0" fontId="39" fillId="6" borderId="0" xfId="0" applyFont="1" applyFill="1" applyBorder="1" applyAlignment="1">
      <alignment vertical="center"/>
    </xf>
    <xf numFmtId="0" fontId="39" fillId="6" borderId="2" xfId="0" applyFont="1" applyFill="1" applyBorder="1" applyAlignment="1">
      <alignment vertical="center"/>
    </xf>
    <xf numFmtId="165" fontId="32" fillId="6" borderId="0" xfId="0" applyNumberFormat="1" applyFont="1" applyFill="1" applyBorder="1" applyAlignment="1">
      <alignment horizontal="center" vertical="center" textRotation="90"/>
    </xf>
    <xf numFmtId="4" fontId="15" fillId="6" borderId="42" xfId="0" applyNumberFormat="1" applyFont="1" applyFill="1" applyBorder="1" applyAlignment="1">
      <alignment vertical="center"/>
    </xf>
    <xf numFmtId="0" fontId="13" fillId="5" borderId="0" xfId="0" applyFont="1" applyFill="1"/>
    <xf numFmtId="0" fontId="13" fillId="0" borderId="0" xfId="0" applyFont="1"/>
    <xf numFmtId="4" fontId="15" fillId="31" borderId="42" xfId="0" applyNumberFormat="1" applyFont="1" applyFill="1" applyBorder="1" applyAlignment="1">
      <alignment vertical="center"/>
    </xf>
    <xf numFmtId="4" fontId="35" fillId="32" borderId="42" xfId="0" applyNumberFormat="1" applyFont="1" applyFill="1" applyBorder="1" applyAlignment="1">
      <alignment vertical="center"/>
    </xf>
    <xf numFmtId="4" fontId="35" fillId="6" borderId="42" xfId="0" applyNumberFormat="1" applyFont="1" applyFill="1" applyBorder="1" applyAlignment="1">
      <alignment vertical="center"/>
    </xf>
    <xf numFmtId="0" fontId="13" fillId="5" borderId="0" xfId="0" applyFont="1" applyFill="1" applyBorder="1"/>
    <xf numFmtId="0" fontId="34" fillId="11" borderId="43" xfId="0" applyFont="1" applyFill="1" applyBorder="1" applyAlignment="1">
      <alignment horizontal="left" vertical="center"/>
    </xf>
    <xf numFmtId="0" fontId="34" fillId="12" borderId="44" xfId="0" applyFont="1" applyFill="1" applyBorder="1" applyAlignment="1" applyProtection="1">
      <alignment horizontal="center" vertical="center"/>
      <protection locked="0"/>
    </xf>
    <xf numFmtId="0" fontId="34" fillId="12" borderId="45" xfId="0" applyFont="1" applyFill="1" applyBorder="1" applyAlignment="1" applyProtection="1">
      <alignment horizontal="center" vertical="center"/>
      <protection locked="0"/>
    </xf>
    <xf numFmtId="0" fontId="34" fillId="19" borderId="45" xfId="0" applyFont="1" applyFill="1" applyBorder="1" applyAlignment="1" applyProtection="1">
      <alignment horizontal="center" vertical="center"/>
      <protection locked="0"/>
    </xf>
    <xf numFmtId="0" fontId="34" fillId="14" borderId="44" xfId="0" applyFont="1" applyFill="1" applyBorder="1" applyAlignment="1" applyProtection="1">
      <alignment horizontal="center" vertical="center"/>
      <protection locked="0"/>
    </xf>
    <xf numFmtId="0" fontId="34" fillId="16" borderId="45" xfId="0" applyFont="1" applyFill="1" applyBorder="1" applyAlignment="1" applyProtection="1">
      <alignment horizontal="center" vertical="center"/>
      <protection locked="0"/>
    </xf>
    <xf numFmtId="0" fontId="34" fillId="17" borderId="45" xfId="0" applyFont="1" applyFill="1" applyBorder="1" applyAlignment="1" applyProtection="1">
      <alignment horizontal="center" vertical="center"/>
      <protection locked="0"/>
    </xf>
    <xf numFmtId="0" fontId="34" fillId="18" borderId="45" xfId="0" applyFont="1" applyFill="1" applyBorder="1" applyAlignment="1" applyProtection="1">
      <alignment horizontal="center" vertical="center"/>
      <protection locked="0"/>
    </xf>
    <xf numFmtId="0" fontId="34" fillId="11" borderId="46" xfId="0" applyFont="1" applyFill="1" applyBorder="1" applyAlignment="1" applyProtection="1">
      <alignment horizontal="center" vertical="center"/>
      <protection locked="0"/>
    </xf>
    <xf numFmtId="0" fontId="34" fillId="20" borderId="44" xfId="0" applyFont="1" applyFill="1" applyBorder="1" applyAlignment="1" applyProtection="1">
      <alignment horizontal="center" vertical="center"/>
      <protection locked="0"/>
    </xf>
    <xf numFmtId="0" fontId="34" fillId="10" borderId="45" xfId="0" applyFont="1" applyFill="1" applyBorder="1" applyAlignment="1" applyProtection="1">
      <alignment horizontal="center" vertical="center"/>
      <protection locked="0"/>
    </xf>
    <xf numFmtId="0" fontId="34" fillId="22" borderId="46" xfId="0" applyFont="1" applyFill="1" applyBorder="1" applyAlignment="1" applyProtection="1">
      <alignment horizontal="center" vertical="center"/>
      <protection locked="0"/>
    </xf>
    <xf numFmtId="0" fontId="34" fillId="23" borderId="45" xfId="0" applyFont="1" applyFill="1" applyBorder="1" applyAlignment="1" applyProtection="1">
      <alignment horizontal="center" vertical="center"/>
      <protection locked="0"/>
    </xf>
    <xf numFmtId="0" fontId="34" fillId="24" borderId="45" xfId="0" applyFont="1" applyFill="1" applyBorder="1" applyAlignment="1" applyProtection="1">
      <alignment horizontal="center" vertical="center"/>
      <protection locked="0"/>
    </xf>
    <xf numFmtId="0" fontId="34" fillId="25" borderId="45" xfId="0" applyFont="1" applyFill="1" applyBorder="1" applyAlignment="1" applyProtection="1">
      <alignment horizontal="center" vertical="center"/>
      <protection locked="0"/>
    </xf>
    <xf numFmtId="0" fontId="13" fillId="0" borderId="0" xfId="0" applyFont="1" applyBorder="1"/>
    <xf numFmtId="0" fontId="34" fillId="33" borderId="46" xfId="0" applyFont="1" applyFill="1" applyBorder="1" applyAlignment="1" applyProtection="1">
      <alignment horizontal="center" vertical="center"/>
      <protection locked="0"/>
    </xf>
    <xf numFmtId="4" fontId="15" fillId="0" borderId="47" xfId="0" applyNumberFormat="1" applyFont="1" applyBorder="1" applyAlignment="1">
      <alignment vertical="center"/>
    </xf>
    <xf numFmtId="4" fontId="15" fillId="31" borderId="47" xfId="0" applyNumberFormat="1" applyFont="1" applyFill="1" applyBorder="1" applyAlignment="1">
      <alignment vertical="center"/>
    </xf>
    <xf numFmtId="4" fontId="15" fillId="6" borderId="47" xfId="0" applyNumberFormat="1" applyFont="1" applyFill="1" applyBorder="1" applyAlignment="1">
      <alignment vertical="center"/>
    </xf>
    <xf numFmtId="4" fontId="35" fillId="32" borderId="47" xfId="0" applyNumberFormat="1" applyFont="1" applyFill="1" applyBorder="1" applyAlignment="1">
      <alignment vertical="center"/>
    </xf>
    <xf numFmtId="4" fontId="35" fillId="6" borderId="47" xfId="0" applyNumberFormat="1" applyFont="1" applyFill="1" applyBorder="1" applyAlignment="1">
      <alignment vertical="center"/>
    </xf>
    <xf numFmtId="0" fontId="18" fillId="31" borderId="47" xfId="0" applyFont="1" applyFill="1" applyBorder="1" applyAlignment="1">
      <alignment horizontal="left" vertical="center"/>
    </xf>
    <xf numFmtId="0" fontId="18" fillId="6" borderId="47" xfId="0" applyFont="1" applyFill="1" applyBorder="1" applyAlignment="1">
      <alignment horizontal="left" vertical="center"/>
    </xf>
    <xf numFmtId="4" fontId="35" fillId="32" borderId="47" xfId="0" applyNumberFormat="1" applyFont="1" applyFill="1" applyBorder="1" applyAlignment="1">
      <alignment horizontal="left" vertical="center"/>
    </xf>
    <xf numFmtId="4" fontId="35" fillId="6" borderId="47" xfId="0" applyNumberFormat="1" applyFont="1" applyFill="1" applyBorder="1" applyAlignment="1">
      <alignment horizontal="left" vertical="center"/>
    </xf>
    <xf numFmtId="0" fontId="15" fillId="6" borderId="47" xfId="0" applyFont="1" applyFill="1" applyBorder="1" applyAlignment="1">
      <alignment horizontal="left" vertical="center"/>
    </xf>
    <xf numFmtId="0" fontId="15" fillId="31" borderId="47" xfId="0" applyFont="1" applyFill="1" applyBorder="1" applyAlignment="1">
      <alignment horizontal="left" vertical="center"/>
    </xf>
    <xf numFmtId="0" fontId="34" fillId="23" borderId="44" xfId="0" applyFont="1" applyFill="1" applyBorder="1" applyAlignment="1" applyProtection="1">
      <alignment horizontal="center" vertical="center"/>
      <protection locked="0"/>
    </xf>
    <xf numFmtId="0" fontId="34" fillId="34" borderId="46" xfId="0" applyFont="1" applyFill="1" applyBorder="1" applyAlignment="1" applyProtection="1">
      <alignment horizontal="center" vertical="center"/>
      <protection locked="0"/>
    </xf>
    <xf numFmtId="0" fontId="34" fillId="9" borderId="43" xfId="0" applyFont="1" applyFill="1" applyBorder="1" applyAlignment="1">
      <alignment horizontal="left" vertical="center"/>
    </xf>
    <xf numFmtId="0" fontId="34" fillId="10" borderId="48" xfId="0" applyFont="1" applyFill="1" applyBorder="1" applyAlignment="1">
      <alignment horizontal="left" vertical="center"/>
    </xf>
    <xf numFmtId="0" fontId="34" fillId="34" borderId="12" xfId="0" applyFont="1" applyFill="1" applyBorder="1" applyAlignment="1">
      <alignment vertical="center"/>
    </xf>
    <xf numFmtId="4" fontId="34" fillId="34" borderId="12" xfId="0" applyNumberFormat="1" applyFont="1" applyFill="1" applyBorder="1" applyAlignment="1">
      <alignment vertical="center"/>
    </xf>
    <xf numFmtId="1" fontId="34" fillId="34" borderId="12" xfId="0" applyNumberFormat="1" applyFont="1" applyFill="1" applyBorder="1" applyAlignment="1">
      <alignment horizontal="right" vertical="center"/>
    </xf>
    <xf numFmtId="165" fontId="34" fillId="34" borderId="12" xfId="0" applyNumberFormat="1" applyFont="1" applyFill="1" applyBorder="1" applyAlignment="1">
      <alignment horizontal="right" vertical="center"/>
    </xf>
    <xf numFmtId="4" fontId="34" fillId="34" borderId="28" xfId="0" applyNumberFormat="1" applyFont="1" applyFill="1" applyBorder="1" applyAlignment="1">
      <alignment horizontal="right" vertical="center"/>
    </xf>
    <xf numFmtId="0" fontId="44" fillId="35" borderId="49" xfId="0" applyFont="1" applyFill="1" applyBorder="1" applyAlignment="1">
      <alignment vertical="center"/>
    </xf>
    <xf numFmtId="4" fontId="15" fillId="6" borderId="50" xfId="0" applyNumberFormat="1" applyFont="1" applyFill="1" applyBorder="1" applyAlignment="1">
      <alignment vertical="center"/>
    </xf>
    <xf numFmtId="165" fontId="15" fillId="31" borderId="42" xfId="0" applyNumberFormat="1" applyFont="1" applyFill="1" applyBorder="1" applyAlignment="1">
      <alignment vertical="center"/>
    </xf>
    <xf numFmtId="165" fontId="15" fillId="6" borderId="47" xfId="0" applyNumberFormat="1" applyFont="1" applyFill="1" applyBorder="1" applyAlignment="1">
      <alignment vertical="center"/>
    </xf>
    <xf numFmtId="165" fontId="15" fillId="6" borderId="42" xfId="0" applyNumberFormat="1" applyFont="1" applyFill="1" applyBorder="1" applyAlignment="1">
      <alignment vertical="center"/>
    </xf>
    <xf numFmtId="165" fontId="35" fillId="6" borderId="42" xfId="0" applyNumberFormat="1" applyFont="1" applyFill="1" applyBorder="1" applyAlignment="1">
      <alignment vertical="center"/>
    </xf>
    <xf numFmtId="0" fontId="18" fillId="2" borderId="51" xfId="0" applyFont="1" applyFill="1" applyBorder="1" applyAlignment="1">
      <alignment horizontal="left" vertical="center"/>
    </xf>
    <xf numFmtId="0" fontId="34" fillId="12" borderId="13" xfId="0" applyFont="1" applyFill="1" applyBorder="1" applyAlignment="1" applyProtection="1">
      <alignment horizontal="center" vertical="center"/>
      <protection locked="0"/>
    </xf>
    <xf numFmtId="0" fontId="34" fillId="12" borderId="15" xfId="0" applyFont="1" applyFill="1" applyBorder="1" applyAlignment="1" applyProtection="1">
      <alignment horizontal="center" vertical="center"/>
      <protection locked="0"/>
    </xf>
    <xf numFmtId="0" fontId="34" fillId="33" borderId="16" xfId="0" applyFont="1" applyFill="1" applyBorder="1" applyAlignment="1" applyProtection="1">
      <alignment horizontal="center" vertical="center"/>
      <protection locked="0"/>
    </xf>
    <xf numFmtId="0" fontId="34" fillId="23" borderId="15" xfId="0" applyFont="1" applyFill="1" applyBorder="1" applyAlignment="1" applyProtection="1">
      <alignment horizontal="center" vertical="center"/>
      <protection locked="0"/>
    </xf>
    <xf numFmtId="0" fontId="34" fillId="24" borderId="15" xfId="0" applyFont="1" applyFill="1" applyBorder="1" applyAlignment="1" applyProtection="1">
      <alignment horizontal="center" vertical="center"/>
      <protection locked="0"/>
    </xf>
    <xf numFmtId="0" fontId="34" fillId="8" borderId="17" xfId="0" applyFont="1" applyFill="1" applyBorder="1" applyAlignment="1" applyProtection="1">
      <alignment horizontal="center" vertical="center"/>
      <protection locked="0"/>
    </xf>
    <xf numFmtId="0" fontId="34" fillId="20" borderId="52" xfId="0" applyFont="1" applyFill="1" applyBorder="1" applyAlignment="1" applyProtection="1">
      <alignment horizontal="center" vertical="center"/>
      <protection locked="0"/>
    </xf>
    <xf numFmtId="0" fontId="15" fillId="30" borderId="53" xfId="0" applyFont="1" applyFill="1" applyBorder="1" applyAlignment="1">
      <alignment horizontal="left" vertical="center"/>
    </xf>
    <xf numFmtId="0" fontId="34" fillId="22" borderId="17" xfId="0" applyFont="1" applyFill="1" applyBorder="1" applyAlignment="1" applyProtection="1">
      <alignment horizontal="center" vertical="center"/>
      <protection locked="0"/>
    </xf>
    <xf numFmtId="0" fontId="15" fillId="30" borderId="54" xfId="0" applyFont="1" applyFill="1" applyBorder="1" applyAlignment="1">
      <alignment horizontal="left" vertical="center"/>
    </xf>
    <xf numFmtId="165" fontId="15" fillId="6" borderId="0" xfId="0" applyNumberFormat="1" applyFont="1" applyFill="1" applyBorder="1" applyAlignment="1">
      <alignment vertical="center"/>
    </xf>
    <xf numFmtId="0" fontId="44" fillId="29" borderId="55" xfId="0" applyFont="1" applyFill="1" applyBorder="1" applyAlignment="1">
      <alignment vertical="center"/>
    </xf>
    <xf numFmtId="0" fontId="35" fillId="13" borderId="19" xfId="0" applyFont="1" applyFill="1" applyBorder="1" applyAlignment="1">
      <alignment vertical="center"/>
    </xf>
    <xf numFmtId="0" fontId="35" fillId="13" borderId="11" xfId="0" applyFont="1" applyFill="1" applyBorder="1" applyAlignment="1">
      <alignment vertical="center"/>
    </xf>
    <xf numFmtId="0" fontId="35" fillId="13" borderId="12" xfId="0" applyFont="1" applyFill="1" applyBorder="1" applyAlignment="1">
      <alignment vertical="center"/>
    </xf>
    <xf numFmtId="0" fontId="44" fillId="30" borderId="55" xfId="0" applyFont="1" applyFill="1" applyBorder="1" applyAlignment="1">
      <alignment vertical="center"/>
    </xf>
    <xf numFmtId="0" fontId="44" fillId="27" borderId="55" xfId="0" applyFont="1" applyFill="1" applyBorder="1" applyAlignment="1">
      <alignment vertical="center"/>
    </xf>
    <xf numFmtId="0" fontId="39" fillId="6" borderId="45" xfId="0" applyFont="1" applyFill="1" applyBorder="1" applyAlignment="1">
      <alignment vertical="center"/>
    </xf>
    <xf numFmtId="0" fontId="40" fillId="11" borderId="56" xfId="0" applyFont="1" applyFill="1" applyBorder="1" applyAlignment="1">
      <alignment horizontal="center" vertical="center" wrapText="1"/>
    </xf>
    <xf numFmtId="0" fontId="40" fillId="19" borderId="57" xfId="0" applyFont="1" applyFill="1" applyBorder="1" applyAlignment="1">
      <alignment vertical="center" wrapText="1"/>
    </xf>
    <xf numFmtId="0" fontId="39" fillId="5" borderId="1" xfId="0" applyFont="1" applyFill="1" applyBorder="1" applyAlignment="1">
      <alignment vertical="center"/>
    </xf>
    <xf numFmtId="0" fontId="13" fillId="0" borderId="0" xfId="0" applyFont="1" applyAlignment="1">
      <alignment vertical="center"/>
    </xf>
    <xf numFmtId="0" fontId="13" fillId="5" borderId="0" xfId="0" applyFont="1" applyFill="1" applyAlignment="1">
      <alignment vertical="center"/>
    </xf>
    <xf numFmtId="0" fontId="13" fillId="5" borderId="44" xfId="0" applyFont="1" applyFill="1" applyBorder="1" applyAlignment="1">
      <alignment vertical="center"/>
    </xf>
    <xf numFmtId="0" fontId="13" fillId="31" borderId="0" xfId="0" applyFont="1" applyFill="1" applyAlignment="1">
      <alignment vertical="center"/>
    </xf>
    <xf numFmtId="0" fontId="13" fillId="6" borderId="0" xfId="0" applyFont="1" applyFill="1" applyAlignment="1">
      <alignment vertical="center"/>
    </xf>
    <xf numFmtId="0" fontId="13" fillId="5" borderId="0" xfId="0" applyFont="1" applyFill="1" applyBorder="1" applyAlignment="1">
      <alignment vertical="center"/>
    </xf>
    <xf numFmtId="0" fontId="13" fillId="6" borderId="0" xfId="0" applyFont="1" applyFill="1" applyBorder="1" applyAlignment="1">
      <alignment vertical="center"/>
    </xf>
    <xf numFmtId="0" fontId="13" fillId="5" borderId="1" xfId="0" applyFont="1" applyFill="1" applyBorder="1" applyAlignment="1">
      <alignment vertical="center"/>
    </xf>
    <xf numFmtId="0" fontId="13" fillId="31" borderId="1" xfId="0" applyFont="1" applyFill="1" applyBorder="1" applyAlignment="1">
      <alignment vertical="center"/>
    </xf>
    <xf numFmtId="0" fontId="13" fillId="32" borderId="0" xfId="0" applyFont="1" applyFill="1" applyAlignment="1">
      <alignment vertical="center"/>
    </xf>
    <xf numFmtId="0" fontId="13" fillId="5" borderId="55" xfId="0" applyFont="1" applyFill="1" applyBorder="1" applyAlignment="1">
      <alignment vertical="center"/>
    </xf>
    <xf numFmtId="0" fontId="13" fillId="11" borderId="24" xfId="0" applyFont="1" applyFill="1" applyBorder="1" applyAlignment="1">
      <alignment vertical="center"/>
    </xf>
    <xf numFmtId="0" fontId="13" fillId="11" borderId="10" xfId="0" applyFont="1" applyFill="1" applyBorder="1" applyAlignment="1">
      <alignment vertical="center"/>
    </xf>
    <xf numFmtId="0" fontId="13" fillId="12" borderId="55" xfId="0" applyFont="1" applyFill="1" applyBorder="1" applyAlignment="1">
      <alignment vertical="center"/>
    </xf>
    <xf numFmtId="0" fontId="13" fillId="9" borderId="24" xfId="0" applyFont="1" applyFill="1" applyBorder="1" applyAlignment="1">
      <alignment vertical="center"/>
    </xf>
    <xf numFmtId="0" fontId="13" fillId="9" borderId="10" xfId="0" applyFont="1" applyFill="1" applyBorder="1" applyAlignment="1">
      <alignment vertical="center"/>
    </xf>
    <xf numFmtId="0" fontId="13" fillId="11" borderId="55" xfId="0" applyFont="1" applyFill="1" applyBorder="1" applyAlignment="1">
      <alignment vertical="center"/>
    </xf>
    <xf numFmtId="0" fontId="13" fillId="10" borderId="46" xfId="0" applyFont="1" applyFill="1" applyBorder="1" applyAlignment="1">
      <alignment vertical="center"/>
    </xf>
    <xf numFmtId="0" fontId="13" fillId="10" borderId="16" xfId="0" applyFont="1" applyFill="1" applyBorder="1" applyAlignment="1">
      <alignment vertical="center"/>
    </xf>
    <xf numFmtId="0" fontId="13" fillId="34" borderId="1" xfId="0" applyFont="1" applyFill="1" applyBorder="1" applyAlignment="1">
      <alignment vertical="center"/>
    </xf>
    <xf numFmtId="0" fontId="13" fillId="34" borderId="46" xfId="0" applyFont="1" applyFill="1" applyBorder="1" applyAlignment="1">
      <alignment vertical="center"/>
    </xf>
    <xf numFmtId="0" fontId="13" fillId="6" borderId="25" xfId="0" applyFont="1" applyFill="1" applyBorder="1" applyAlignment="1">
      <alignment vertical="center"/>
    </xf>
    <xf numFmtId="0" fontId="13" fillId="6" borderId="2" xfId="0" applyFont="1" applyFill="1" applyBorder="1" applyAlignment="1">
      <alignment vertical="center"/>
    </xf>
    <xf numFmtId="0" fontId="15" fillId="29" borderId="47" xfId="0" applyFont="1" applyFill="1" applyBorder="1" applyAlignment="1">
      <alignment horizontal="left" vertical="center"/>
    </xf>
    <xf numFmtId="4" fontId="15" fillId="29" borderId="47" xfId="0" applyNumberFormat="1" applyFont="1" applyFill="1" applyBorder="1" applyAlignment="1">
      <alignment vertical="center"/>
    </xf>
    <xf numFmtId="4" fontId="15" fillId="29" borderId="42" xfId="0" applyNumberFormat="1" applyFont="1" applyFill="1" applyBorder="1" applyAlignment="1">
      <alignment vertical="center"/>
    </xf>
    <xf numFmtId="0" fontId="13" fillId="29" borderId="0" xfId="0" applyFont="1" applyFill="1" applyAlignment="1">
      <alignment vertical="center"/>
    </xf>
    <xf numFmtId="0" fontId="13" fillId="29" borderId="0" xfId="0" applyFont="1" applyFill="1" applyBorder="1" applyAlignment="1">
      <alignment vertical="center"/>
    </xf>
    <xf numFmtId="0" fontId="13" fillId="6" borderId="1" xfId="0" applyFont="1" applyFill="1" applyBorder="1" applyAlignment="1">
      <alignment vertical="center"/>
    </xf>
    <xf numFmtId="0" fontId="15" fillId="28" borderId="47" xfId="0" applyFont="1" applyFill="1" applyBorder="1" applyAlignment="1">
      <alignment horizontal="left" vertical="center"/>
    </xf>
    <xf numFmtId="4" fontId="15" fillId="28" borderId="47" xfId="0" applyNumberFormat="1" applyFont="1" applyFill="1" applyBorder="1" applyAlignment="1">
      <alignment vertical="center"/>
    </xf>
    <xf numFmtId="4" fontId="15" fillId="28" borderId="42" xfId="0" applyNumberFormat="1" applyFont="1" applyFill="1" applyBorder="1" applyAlignment="1">
      <alignment vertical="center"/>
    </xf>
    <xf numFmtId="0" fontId="13" fillId="5" borderId="46" xfId="0" applyFont="1" applyFill="1" applyBorder="1" applyAlignment="1">
      <alignment vertical="center"/>
    </xf>
    <xf numFmtId="0" fontId="13" fillId="6" borderId="45" xfId="0" applyFont="1" applyFill="1" applyBorder="1" applyAlignment="1">
      <alignment vertical="center"/>
    </xf>
    <xf numFmtId="0" fontId="13" fillId="5" borderId="45" xfId="0" applyFont="1" applyFill="1" applyBorder="1" applyAlignment="1">
      <alignment vertical="center"/>
    </xf>
    <xf numFmtId="0" fontId="13" fillId="5" borderId="3" xfId="0" applyFont="1" applyFill="1" applyBorder="1" applyAlignment="1">
      <alignment vertical="center"/>
    </xf>
    <xf numFmtId="0" fontId="13" fillId="36" borderId="45" xfId="0" applyFont="1" applyFill="1" applyBorder="1" applyAlignment="1">
      <alignment vertical="center"/>
    </xf>
    <xf numFmtId="0" fontId="13" fillId="36" borderId="0" xfId="0" applyFont="1" applyFill="1" applyAlignment="1">
      <alignment vertical="center"/>
    </xf>
    <xf numFmtId="165" fontId="15" fillId="30" borderId="58" xfId="0" applyNumberFormat="1" applyFont="1" applyFill="1" applyBorder="1" applyAlignment="1">
      <alignment vertical="center"/>
    </xf>
    <xf numFmtId="165" fontId="15" fillId="30" borderId="59" xfId="0" applyNumberFormat="1" applyFont="1" applyFill="1" applyBorder="1" applyAlignment="1">
      <alignment vertical="center"/>
    </xf>
    <xf numFmtId="165" fontId="15" fillId="29" borderId="47" xfId="0" applyNumberFormat="1" applyFont="1" applyFill="1" applyBorder="1" applyAlignment="1">
      <alignment vertical="center"/>
    </xf>
    <xf numFmtId="165" fontId="15" fillId="28" borderId="42" xfId="0" applyNumberFormat="1" applyFont="1" applyFill="1" applyBorder="1" applyAlignment="1">
      <alignment vertical="center"/>
    </xf>
    <xf numFmtId="0" fontId="15" fillId="28" borderId="54" xfId="0" applyFont="1" applyFill="1" applyBorder="1" applyAlignment="1">
      <alignment horizontal="left" vertical="center"/>
    </xf>
    <xf numFmtId="165" fontId="15" fillId="28" borderId="59" xfId="0" applyNumberFormat="1" applyFont="1" applyFill="1" applyBorder="1" applyAlignment="1">
      <alignment vertical="center"/>
    </xf>
    <xf numFmtId="0" fontId="35" fillId="13" borderId="0" xfId="0" applyFont="1" applyFill="1" applyBorder="1" applyAlignment="1">
      <alignment vertical="center"/>
    </xf>
    <xf numFmtId="4" fontId="35" fillId="13" borderId="42" xfId="0" applyNumberFormat="1" applyFont="1" applyFill="1" applyBorder="1" applyAlignment="1">
      <alignment vertical="center"/>
    </xf>
    <xf numFmtId="0" fontId="40" fillId="12" borderId="13" xfId="0" applyFont="1" applyFill="1" applyBorder="1" applyAlignment="1">
      <alignment horizontal="center" vertical="center"/>
    </xf>
    <xf numFmtId="0" fontId="40" fillId="12" borderId="15" xfId="0" applyFont="1" applyFill="1" applyBorder="1" applyAlignment="1">
      <alignment horizontal="center" vertical="center"/>
    </xf>
    <xf numFmtId="0" fontId="40" fillId="14" borderId="3" xfId="0" applyFont="1" applyFill="1" applyBorder="1" applyAlignment="1">
      <alignment horizontal="center" vertical="center"/>
    </xf>
    <xf numFmtId="0" fontId="44" fillId="29" borderId="60" xfId="0" applyFont="1" applyFill="1" applyBorder="1" applyAlignment="1">
      <alignment vertical="center"/>
    </xf>
    <xf numFmtId="0" fontId="40" fillId="12" borderId="17" xfId="0" applyFont="1" applyFill="1" applyBorder="1" applyAlignment="1">
      <alignment horizontal="center" vertical="center"/>
    </xf>
    <xf numFmtId="0" fontId="35" fillId="13" borderId="2" xfId="0" applyFont="1" applyFill="1" applyBorder="1" applyAlignment="1">
      <alignment vertical="center"/>
    </xf>
    <xf numFmtId="4" fontId="35" fillId="13" borderId="59" xfId="0" applyNumberFormat="1" applyFont="1" applyFill="1" applyBorder="1" applyAlignment="1">
      <alignment vertical="center"/>
    </xf>
    <xf numFmtId="0" fontId="39" fillId="6" borderId="61" xfId="0" applyFont="1" applyFill="1" applyBorder="1" applyAlignment="1">
      <alignment vertical="center"/>
    </xf>
    <xf numFmtId="4" fontId="35" fillId="13" borderId="62" xfId="0" applyNumberFormat="1" applyFont="1" applyFill="1" applyBorder="1" applyAlignment="1">
      <alignment vertical="center"/>
    </xf>
    <xf numFmtId="0" fontId="44" fillId="30" borderId="60" xfId="0" applyFont="1" applyFill="1" applyBorder="1" applyAlignment="1">
      <alignment vertical="center"/>
    </xf>
    <xf numFmtId="0" fontId="35" fillId="13" borderId="50" xfId="0" applyFont="1" applyFill="1" applyBorder="1" applyAlignment="1">
      <alignment vertical="center"/>
    </xf>
    <xf numFmtId="0" fontId="35" fillId="6" borderId="47" xfId="0" applyFont="1" applyFill="1" applyBorder="1" applyAlignment="1">
      <alignment vertical="center"/>
    </xf>
    <xf numFmtId="0" fontId="35" fillId="13" borderId="47" xfId="0" applyFont="1" applyFill="1" applyBorder="1" applyAlignment="1">
      <alignment vertical="center"/>
    </xf>
    <xf numFmtId="0" fontId="40" fillId="19" borderId="13" xfId="0" applyFont="1" applyFill="1" applyBorder="1" applyAlignment="1">
      <alignment horizontal="center" vertical="center"/>
    </xf>
    <xf numFmtId="0" fontId="40" fillId="19" borderId="15" xfId="0" applyFont="1" applyFill="1" applyBorder="1" applyAlignment="1">
      <alignment horizontal="center" vertical="center"/>
    </xf>
    <xf numFmtId="0" fontId="40" fillId="19" borderId="17" xfId="0" applyFont="1" applyFill="1" applyBorder="1" applyAlignment="1">
      <alignment horizontal="center" vertical="center"/>
    </xf>
    <xf numFmtId="0" fontId="40" fillId="22" borderId="3" xfId="0" applyFont="1" applyFill="1" applyBorder="1" applyAlignment="1">
      <alignment horizontal="center" vertical="center"/>
    </xf>
    <xf numFmtId="0" fontId="45" fillId="5" borderId="0" xfId="0" applyFont="1" applyFill="1" applyBorder="1" applyAlignment="1">
      <alignment vertical="center"/>
    </xf>
    <xf numFmtId="0" fontId="45" fillId="5" borderId="0" xfId="0" applyFont="1" applyFill="1" applyAlignment="1">
      <alignment vertical="center"/>
    </xf>
    <xf numFmtId="0" fontId="39" fillId="6" borderId="25" xfId="0" applyFont="1" applyFill="1" applyBorder="1" applyAlignment="1">
      <alignment vertical="center"/>
    </xf>
    <xf numFmtId="0" fontId="35" fillId="6" borderId="54" xfId="0" applyFont="1" applyFill="1" applyBorder="1" applyAlignment="1">
      <alignment vertical="center"/>
    </xf>
    <xf numFmtId="4" fontId="35" fillId="6" borderId="59" xfId="0" applyNumberFormat="1" applyFont="1" applyFill="1" applyBorder="1" applyAlignment="1">
      <alignment vertical="center"/>
    </xf>
    <xf numFmtId="0" fontId="35" fillId="13" borderId="14" xfId="0" applyFont="1" applyFill="1" applyBorder="1" applyAlignment="1">
      <alignment vertical="center"/>
    </xf>
    <xf numFmtId="0" fontId="40" fillId="23" borderId="13" xfId="0" applyFont="1" applyFill="1" applyBorder="1" applyAlignment="1">
      <alignment horizontal="center" vertical="center"/>
    </xf>
    <xf numFmtId="0" fontId="40" fillId="23" borderId="15" xfId="0" applyFont="1" applyFill="1" applyBorder="1" applyAlignment="1">
      <alignment horizontal="center" vertical="center"/>
    </xf>
    <xf numFmtId="0" fontId="40" fillId="24" borderId="3" xfId="0" applyFont="1" applyFill="1" applyBorder="1" applyAlignment="1">
      <alignment horizontal="center" vertical="center"/>
    </xf>
    <xf numFmtId="0" fontId="44" fillId="27" borderId="60" xfId="0" applyFont="1" applyFill="1" applyBorder="1" applyAlignment="1">
      <alignment vertical="center"/>
    </xf>
    <xf numFmtId="0" fontId="40" fillId="23" borderId="17" xfId="0" applyFont="1" applyFill="1" applyBorder="1" applyAlignment="1">
      <alignment horizontal="center" vertical="center"/>
    </xf>
    <xf numFmtId="4" fontId="35" fillId="29" borderId="63" xfId="0" applyNumberFormat="1" applyFont="1" applyFill="1" applyBorder="1" applyAlignment="1">
      <alignment vertical="center"/>
    </xf>
    <xf numFmtId="4" fontId="35" fillId="30" borderId="63" xfId="0" applyNumberFormat="1" applyFont="1" applyFill="1" applyBorder="1" applyAlignment="1">
      <alignment vertical="center"/>
    </xf>
    <xf numFmtId="4" fontId="35" fillId="27" borderId="63" xfId="0" applyNumberFormat="1" applyFont="1" applyFill="1" applyBorder="1" applyAlignment="1">
      <alignment vertical="center"/>
    </xf>
    <xf numFmtId="4" fontId="45" fillId="6" borderId="61" xfId="0" applyNumberFormat="1" applyFont="1" applyFill="1" applyBorder="1" applyAlignment="1">
      <alignment vertical="center"/>
    </xf>
    <xf numFmtId="4" fontId="45" fillId="6" borderId="2" xfId="0" applyNumberFormat="1" applyFont="1" applyFill="1" applyBorder="1" applyAlignment="1">
      <alignment vertical="center"/>
    </xf>
    <xf numFmtId="4" fontId="45" fillId="6" borderId="25" xfId="0" applyNumberFormat="1" applyFont="1" applyFill="1" applyBorder="1" applyAlignment="1">
      <alignment vertical="center"/>
    </xf>
    <xf numFmtId="0" fontId="39" fillId="6" borderId="15" xfId="0" applyFont="1" applyFill="1" applyBorder="1" applyAlignment="1">
      <alignment vertical="center"/>
    </xf>
    <xf numFmtId="4" fontId="45" fillId="6" borderId="0" xfId="0" applyNumberFormat="1" applyFont="1" applyFill="1" applyBorder="1" applyAlignment="1">
      <alignment vertical="center"/>
    </xf>
    <xf numFmtId="0" fontId="13" fillId="34" borderId="64" xfId="0" applyFont="1" applyFill="1" applyBorder="1" applyAlignment="1">
      <alignment vertical="center"/>
    </xf>
    <xf numFmtId="0" fontId="34" fillId="34" borderId="65" xfId="0" applyFont="1" applyFill="1" applyBorder="1" applyAlignment="1">
      <alignment horizontal="left" vertical="center"/>
    </xf>
    <xf numFmtId="0" fontId="13" fillId="34" borderId="7" xfId="0" applyFont="1" applyFill="1" applyBorder="1" applyAlignment="1">
      <alignment vertical="center"/>
    </xf>
    <xf numFmtId="0" fontId="13" fillId="5" borderId="8" xfId="0" applyFont="1" applyFill="1" applyBorder="1" applyAlignment="1">
      <alignment vertical="center"/>
    </xf>
    <xf numFmtId="0" fontId="13" fillId="34" borderId="8" xfId="0" applyFont="1" applyFill="1" applyBorder="1" applyAlignment="1">
      <alignment vertical="center"/>
    </xf>
    <xf numFmtId="0" fontId="34" fillId="14" borderId="66" xfId="0" applyFont="1" applyFill="1" applyBorder="1" applyAlignment="1" applyProtection="1">
      <alignment horizontal="center" vertical="center"/>
      <protection locked="0"/>
    </xf>
    <xf numFmtId="0" fontId="15" fillId="31" borderId="53" xfId="0" applyFont="1" applyFill="1" applyBorder="1" applyAlignment="1">
      <alignment horizontal="left" vertical="center"/>
    </xf>
    <xf numFmtId="4" fontId="15" fillId="31" borderId="53" xfId="0" applyNumberFormat="1" applyFont="1" applyFill="1" applyBorder="1" applyAlignment="1">
      <alignment vertical="center"/>
    </xf>
    <xf numFmtId="4" fontId="15" fillId="31" borderId="58" xfId="0" applyNumberFormat="1" applyFont="1" applyFill="1" applyBorder="1" applyAlignment="1">
      <alignment vertical="center"/>
    </xf>
    <xf numFmtId="165" fontId="15" fillId="31" borderId="58" xfId="0" applyNumberFormat="1" applyFont="1" applyFill="1" applyBorder="1" applyAlignment="1">
      <alignment vertical="center"/>
    </xf>
    <xf numFmtId="0" fontId="13" fillId="5" borderId="25" xfId="0" applyFont="1" applyFill="1" applyBorder="1" applyAlignment="1">
      <alignment vertical="center"/>
    </xf>
    <xf numFmtId="0" fontId="13" fillId="31" borderId="25" xfId="0" applyFont="1" applyFill="1" applyBorder="1" applyAlignment="1">
      <alignment vertical="center"/>
    </xf>
    <xf numFmtId="0" fontId="34" fillId="11" borderId="67" xfId="0" applyFont="1" applyFill="1" applyBorder="1" applyAlignment="1" applyProtection="1">
      <alignment horizontal="center" vertical="center"/>
      <protection locked="0"/>
    </xf>
    <xf numFmtId="0" fontId="15" fillId="31" borderId="54" xfId="0" applyFont="1" applyFill="1" applyBorder="1" applyAlignment="1">
      <alignment horizontal="left" vertical="center"/>
    </xf>
    <xf numFmtId="4" fontId="15" fillId="31" borderId="54" xfId="0" applyNumberFormat="1" applyFont="1" applyFill="1" applyBorder="1" applyAlignment="1">
      <alignment vertical="center"/>
    </xf>
    <xf numFmtId="4" fontId="15" fillId="31" borderId="59" xfId="0" applyNumberFormat="1" applyFont="1" applyFill="1" applyBorder="1" applyAlignment="1">
      <alignment vertical="center"/>
    </xf>
    <xf numFmtId="165" fontId="15" fillId="31" borderId="59" xfId="0" applyNumberFormat="1" applyFont="1" applyFill="1" applyBorder="1" applyAlignment="1">
      <alignment vertical="center"/>
    </xf>
    <xf numFmtId="0" fontId="13" fillId="5" borderId="2" xfId="0" applyFont="1" applyFill="1" applyBorder="1" applyAlignment="1">
      <alignment vertical="center"/>
    </xf>
    <xf numFmtId="0" fontId="13" fillId="31" borderId="2" xfId="0" applyFont="1" applyFill="1" applyBorder="1" applyAlignment="1">
      <alignment vertical="center"/>
    </xf>
    <xf numFmtId="0" fontId="34" fillId="20" borderId="66" xfId="0" applyFont="1" applyFill="1" applyBorder="1" applyAlignment="1" applyProtection="1">
      <alignment horizontal="center" vertical="center"/>
      <protection locked="0"/>
    </xf>
    <xf numFmtId="4" fontId="15" fillId="30" borderId="58" xfId="0" applyNumberFormat="1" applyFont="1" applyFill="1" applyBorder="1" applyAlignment="1">
      <alignment vertical="center"/>
    </xf>
    <xf numFmtId="0" fontId="13" fillId="32" borderId="25" xfId="0" applyFont="1" applyFill="1" applyBorder="1" applyAlignment="1">
      <alignment vertical="center"/>
    </xf>
    <xf numFmtId="0" fontId="34" fillId="22" borderId="67" xfId="0" applyFont="1" applyFill="1" applyBorder="1" applyAlignment="1" applyProtection="1">
      <alignment horizontal="center" vertical="center"/>
      <protection locked="0"/>
    </xf>
    <xf numFmtId="4" fontId="15" fillId="30" borderId="54" xfId="0" applyNumberFormat="1" applyFont="1" applyFill="1" applyBorder="1" applyAlignment="1">
      <alignment vertical="center"/>
    </xf>
    <xf numFmtId="4" fontId="15" fillId="30" borderId="59" xfId="0" applyNumberFormat="1" applyFont="1" applyFill="1" applyBorder="1" applyAlignment="1">
      <alignment vertical="center"/>
    </xf>
    <xf numFmtId="0" fontId="13" fillId="32" borderId="2" xfId="0" applyFont="1" applyFill="1" applyBorder="1" applyAlignment="1">
      <alignment vertical="center"/>
    </xf>
    <xf numFmtId="0" fontId="13" fillId="5" borderId="15" xfId="0" applyFont="1" applyFill="1" applyBorder="1" applyAlignment="1">
      <alignment vertical="center"/>
    </xf>
    <xf numFmtId="0" fontId="34" fillId="19" borderId="67" xfId="0" applyFont="1" applyFill="1" applyBorder="1" applyAlignment="1" applyProtection="1">
      <alignment horizontal="center" vertical="center"/>
      <protection locked="0"/>
    </xf>
    <xf numFmtId="0" fontId="34" fillId="19" borderId="17" xfId="0" applyFont="1" applyFill="1" applyBorder="1" applyAlignment="1" applyProtection="1">
      <alignment horizontal="center" vertical="center"/>
      <protection locked="0"/>
    </xf>
    <xf numFmtId="0" fontId="13" fillId="19" borderId="68" xfId="0" applyFont="1" applyFill="1" applyBorder="1" applyAlignment="1">
      <alignment vertical="center"/>
    </xf>
    <xf numFmtId="0" fontId="34" fillId="19" borderId="69" xfId="0" applyFont="1" applyFill="1" applyBorder="1" applyAlignment="1">
      <alignment horizontal="left" vertical="center"/>
    </xf>
    <xf numFmtId="0" fontId="13" fillId="19" borderId="3" xfId="0" applyFont="1" applyFill="1" applyBorder="1" applyAlignment="1">
      <alignment vertical="center"/>
    </xf>
    <xf numFmtId="0" fontId="13" fillId="5" borderId="60" xfId="0" applyFont="1" applyFill="1" applyBorder="1" applyAlignment="1">
      <alignment vertical="center"/>
    </xf>
    <xf numFmtId="0" fontId="13" fillId="19" borderId="60" xfId="0" applyFont="1" applyFill="1" applyBorder="1" applyAlignment="1">
      <alignment vertical="center"/>
    </xf>
    <xf numFmtId="0" fontId="13" fillId="6" borderId="61" xfId="0" applyFont="1" applyFill="1" applyBorder="1" applyAlignment="1">
      <alignment vertical="center"/>
    </xf>
    <xf numFmtId="165" fontId="13" fillId="6" borderId="61" xfId="0" applyNumberFormat="1" applyFont="1" applyFill="1" applyBorder="1" applyAlignment="1">
      <alignment vertical="center"/>
    </xf>
    <xf numFmtId="165" fontId="35" fillId="29" borderId="63" xfId="0" applyNumberFormat="1" applyFont="1" applyFill="1" applyBorder="1" applyAlignment="1">
      <alignment vertical="center"/>
    </xf>
    <xf numFmtId="165" fontId="35" fillId="13" borderId="42" xfId="0" applyNumberFormat="1" applyFont="1" applyFill="1" applyBorder="1" applyAlignment="1">
      <alignment vertical="center"/>
    </xf>
    <xf numFmtId="165" fontId="35" fillId="13" borderId="59" xfId="0" applyNumberFormat="1" applyFont="1" applyFill="1" applyBorder="1" applyAlignment="1">
      <alignment vertical="center"/>
    </xf>
    <xf numFmtId="165" fontId="45" fillId="6" borderId="61" xfId="0" applyNumberFormat="1" applyFont="1" applyFill="1" applyBorder="1" applyAlignment="1">
      <alignment vertical="center"/>
    </xf>
    <xf numFmtId="165" fontId="35" fillId="4" borderId="63" xfId="0" applyNumberFormat="1" applyFont="1" applyFill="1" applyBorder="1" applyAlignment="1">
      <alignment horizontal="center" vertical="center"/>
    </xf>
    <xf numFmtId="165" fontId="35" fillId="4" borderId="4" xfId="0" applyNumberFormat="1" applyFont="1" applyFill="1" applyBorder="1" applyAlignment="1">
      <alignment horizontal="center" vertical="center"/>
    </xf>
    <xf numFmtId="165" fontId="35" fillId="30" borderId="63" xfId="0" applyNumberFormat="1" applyFont="1" applyFill="1" applyBorder="1" applyAlignment="1">
      <alignment vertical="center"/>
    </xf>
    <xf numFmtId="165" fontId="35" fillId="13" borderId="62" xfId="0" applyNumberFormat="1" applyFont="1" applyFill="1" applyBorder="1" applyAlignment="1">
      <alignment vertical="center"/>
    </xf>
    <xf numFmtId="165" fontId="35" fillId="6" borderId="59" xfId="0" applyNumberFormat="1" applyFont="1" applyFill="1" applyBorder="1" applyAlignment="1">
      <alignment vertical="center"/>
    </xf>
    <xf numFmtId="165" fontId="45" fillId="6" borderId="2" xfId="0" applyNumberFormat="1" applyFont="1" applyFill="1" applyBorder="1" applyAlignment="1">
      <alignment vertical="center"/>
    </xf>
    <xf numFmtId="165" fontId="45" fillId="6" borderId="0" xfId="0" applyNumberFormat="1" applyFont="1" applyFill="1" applyBorder="1" applyAlignment="1">
      <alignment vertical="center"/>
    </xf>
    <xf numFmtId="165" fontId="35" fillId="27" borderId="63" xfId="0" applyNumberFormat="1" applyFont="1" applyFill="1" applyBorder="1" applyAlignment="1">
      <alignment vertical="center"/>
    </xf>
    <xf numFmtId="0" fontId="13" fillId="5" borderId="61" xfId="0" applyFont="1" applyFill="1" applyBorder="1" applyAlignment="1">
      <alignment vertical="center"/>
    </xf>
    <xf numFmtId="0" fontId="34" fillId="8" borderId="67" xfId="0" applyFont="1" applyFill="1" applyBorder="1" applyAlignment="1" applyProtection="1">
      <alignment horizontal="center" vertical="center"/>
      <protection locked="0"/>
    </xf>
    <xf numFmtId="4" fontId="15" fillId="28" borderId="54" xfId="0" applyNumberFormat="1" applyFont="1" applyFill="1" applyBorder="1" applyAlignment="1">
      <alignment vertical="center"/>
    </xf>
    <xf numFmtId="4" fontId="15" fillId="28" borderId="59" xfId="0" applyNumberFormat="1" applyFont="1" applyFill="1" applyBorder="1" applyAlignment="1">
      <alignment vertical="center"/>
    </xf>
    <xf numFmtId="0" fontId="34" fillId="8" borderId="45" xfId="0" applyFont="1" applyFill="1" applyBorder="1" applyAlignment="1" applyProtection="1">
      <alignment horizontal="center" vertical="center"/>
      <protection locked="0"/>
    </xf>
    <xf numFmtId="0" fontId="13" fillId="36" borderId="61" xfId="0" applyFont="1" applyFill="1" applyBorder="1" applyAlignment="1">
      <alignment vertical="center"/>
    </xf>
    <xf numFmtId="0" fontId="40" fillId="12" borderId="70" xfId="0" applyFont="1" applyFill="1" applyBorder="1" applyAlignment="1">
      <alignment horizontal="center" vertical="center"/>
    </xf>
    <xf numFmtId="0" fontId="40" fillId="16" borderId="46" xfId="0" applyFont="1" applyFill="1" applyBorder="1" applyAlignment="1">
      <alignment horizontal="center" vertical="center"/>
    </xf>
    <xf numFmtId="0" fontId="40" fillId="17" borderId="46" xfId="0" applyFont="1" applyFill="1" applyBorder="1" applyAlignment="1">
      <alignment horizontal="center" vertical="center"/>
    </xf>
    <xf numFmtId="165" fontId="35" fillId="4" borderId="71" xfId="0" applyNumberFormat="1" applyFont="1" applyFill="1" applyBorder="1" applyAlignment="1">
      <alignment horizontal="center" vertical="center"/>
    </xf>
    <xf numFmtId="165" fontId="35" fillId="4" borderId="72" xfId="0" applyNumberFormat="1" applyFont="1" applyFill="1" applyBorder="1" applyAlignment="1">
      <alignment horizontal="center" vertical="center"/>
    </xf>
    <xf numFmtId="0" fontId="40" fillId="11" borderId="46" xfId="0" applyFont="1" applyFill="1" applyBorder="1" applyAlignment="1">
      <alignment horizontal="center" vertical="center"/>
    </xf>
    <xf numFmtId="0" fontId="40" fillId="20" borderId="46" xfId="0" applyFont="1" applyFill="1" applyBorder="1" applyAlignment="1">
      <alignment horizontal="center" vertical="center"/>
    </xf>
    <xf numFmtId="0" fontId="40" fillId="19" borderId="70" xfId="0" applyFont="1" applyFill="1" applyBorder="1" applyAlignment="1">
      <alignment horizontal="center" vertical="center"/>
    </xf>
    <xf numFmtId="0" fontId="40" fillId="10" borderId="46" xfId="0" applyFont="1" applyFill="1" applyBorder="1" applyAlignment="1">
      <alignment horizontal="center" vertical="center"/>
    </xf>
    <xf numFmtId="0" fontId="13" fillId="5" borderId="13" xfId="0" applyFont="1" applyFill="1" applyBorder="1" applyAlignment="1">
      <alignment vertical="center"/>
    </xf>
    <xf numFmtId="0" fontId="18" fillId="2" borderId="73" xfId="0" applyFont="1" applyFill="1" applyBorder="1" applyAlignment="1">
      <alignment horizontal="left" vertical="center"/>
    </xf>
    <xf numFmtId="165" fontId="15" fillId="4" borderId="62" xfId="0" applyNumberFormat="1" applyFont="1" applyFill="1" applyBorder="1" applyAlignment="1">
      <alignment horizontal="center" vertical="center"/>
    </xf>
    <xf numFmtId="165" fontId="15" fillId="4" borderId="74" xfId="0" applyNumberFormat="1" applyFont="1" applyFill="1" applyBorder="1" applyAlignment="1">
      <alignment horizontal="center" vertical="center"/>
    </xf>
    <xf numFmtId="0" fontId="40" fillId="23" borderId="70" xfId="0" applyFont="1" applyFill="1" applyBorder="1" applyAlignment="1">
      <alignment horizontal="center" vertical="center"/>
    </xf>
    <xf numFmtId="0" fontId="40" fillId="9" borderId="46" xfId="0" applyFont="1" applyFill="1" applyBorder="1" applyAlignment="1">
      <alignment horizontal="center" vertical="center"/>
    </xf>
    <xf numFmtId="0" fontId="40" fillId="8" borderId="46" xfId="0" applyFont="1" applyFill="1" applyBorder="1" applyAlignment="1">
      <alignment horizontal="center" vertical="center"/>
    </xf>
    <xf numFmtId="165" fontId="45" fillId="6" borderId="25" xfId="0" applyNumberFormat="1" applyFont="1" applyFill="1" applyBorder="1" applyAlignment="1">
      <alignment vertical="center"/>
    </xf>
    <xf numFmtId="0" fontId="18" fillId="2" borderId="75" xfId="0" applyFont="1" applyFill="1" applyBorder="1" applyAlignment="1">
      <alignment horizontal="left" vertical="center"/>
    </xf>
    <xf numFmtId="0" fontId="40" fillId="12" borderId="41" xfId="0" applyFont="1" applyFill="1" applyBorder="1" applyAlignment="1">
      <alignment horizontal="center" vertical="center"/>
    </xf>
    <xf numFmtId="0" fontId="40" fillId="22" borderId="68" xfId="0" applyFont="1" applyFill="1" applyBorder="1" applyAlignment="1">
      <alignment horizontal="center" vertical="center"/>
    </xf>
    <xf numFmtId="0" fontId="45" fillId="6" borderId="0" xfId="0" applyFont="1" applyFill="1" applyBorder="1" applyAlignment="1">
      <alignment vertical="center"/>
    </xf>
    <xf numFmtId="0" fontId="21" fillId="6" borderId="25" xfId="2" applyFont="1" applyFill="1" applyBorder="1" applyAlignment="1" applyProtection="1">
      <alignment horizontal="left" vertical="center"/>
    </xf>
    <xf numFmtId="0" fontId="44" fillId="29" borderId="69" xfId="0" applyFont="1" applyFill="1" applyBorder="1" applyAlignment="1">
      <alignment vertical="center"/>
    </xf>
    <xf numFmtId="0" fontId="21" fillId="6" borderId="2" xfId="2" applyFont="1" applyFill="1" applyBorder="1" applyAlignment="1" applyProtection="1">
      <alignment horizontal="left" vertical="center"/>
    </xf>
    <xf numFmtId="0" fontId="21" fillId="6" borderId="0" xfId="2" applyFont="1" applyFill="1" applyBorder="1" applyAlignment="1" applyProtection="1">
      <alignment horizontal="left" vertical="center"/>
    </xf>
    <xf numFmtId="0" fontId="16" fillId="0" borderId="76" xfId="0" applyFont="1" applyBorder="1" applyAlignment="1" applyProtection="1">
      <alignment horizontal="center" vertical="center"/>
      <protection locked="0"/>
    </xf>
    <xf numFmtId="0" fontId="16" fillId="0" borderId="77" xfId="0" applyFont="1" applyBorder="1" applyAlignment="1" applyProtection="1">
      <alignment horizontal="center" vertical="center"/>
      <protection locked="0"/>
    </xf>
    <xf numFmtId="4" fontId="16" fillId="0" borderId="78" xfId="0" applyNumberFormat="1" applyFont="1" applyBorder="1" applyAlignment="1" applyProtection="1">
      <alignment horizontal="right" vertical="center"/>
      <protection locked="0"/>
    </xf>
    <xf numFmtId="4" fontId="16" fillId="0" borderId="79" xfId="0" applyNumberFormat="1" applyFont="1" applyBorder="1" applyAlignment="1" applyProtection="1">
      <alignment horizontal="right" vertical="center"/>
      <protection locked="0"/>
    </xf>
    <xf numFmtId="4" fontId="46" fillId="0" borderId="80" xfId="0" applyNumberFormat="1" applyFont="1" applyFill="1" applyBorder="1" applyAlignment="1" applyProtection="1">
      <alignment horizontal="right" vertical="center"/>
      <protection locked="0"/>
    </xf>
    <xf numFmtId="0" fontId="16" fillId="0" borderId="81" xfId="0" applyFont="1" applyBorder="1" applyAlignment="1" applyProtection="1">
      <alignment horizontal="center" vertical="center"/>
      <protection locked="0"/>
    </xf>
    <xf numFmtId="0" fontId="16" fillId="0" borderId="82" xfId="0" applyFont="1" applyBorder="1" applyAlignment="1" applyProtection="1">
      <alignment horizontal="center" vertical="center"/>
      <protection locked="0"/>
    </xf>
    <xf numFmtId="4" fontId="16" fillId="0" borderId="83" xfId="0" applyNumberFormat="1" applyFont="1" applyBorder="1" applyAlignment="1" applyProtection="1">
      <alignment horizontal="right" vertical="center"/>
      <protection locked="0"/>
    </xf>
    <xf numFmtId="4" fontId="16" fillId="0" borderId="84" xfId="0" applyNumberFormat="1" applyFont="1" applyBorder="1" applyAlignment="1" applyProtection="1">
      <alignment horizontal="right" vertical="center"/>
      <protection locked="0"/>
    </xf>
    <xf numFmtId="4" fontId="46" fillId="0" borderId="85" xfId="0" applyNumberFormat="1" applyFont="1" applyFill="1" applyBorder="1" applyAlignment="1" applyProtection="1">
      <alignment horizontal="right" vertical="center"/>
      <protection locked="0"/>
    </xf>
    <xf numFmtId="0" fontId="16" fillId="0" borderId="82" xfId="0" applyFont="1" applyBorder="1" applyAlignment="1" applyProtection="1">
      <alignment horizontal="left" vertical="center"/>
      <protection locked="0"/>
    </xf>
    <xf numFmtId="0" fontId="13" fillId="0" borderId="86" xfId="0" applyFont="1" applyBorder="1" applyAlignment="1" applyProtection="1">
      <alignment horizontal="center" vertical="center"/>
      <protection locked="0"/>
    </xf>
    <xf numFmtId="0" fontId="13" fillId="0" borderId="87" xfId="0" applyFont="1" applyBorder="1" applyAlignment="1" applyProtection="1">
      <alignment horizontal="center" vertical="center"/>
      <protection locked="0"/>
    </xf>
    <xf numFmtId="0" fontId="13" fillId="0" borderId="87" xfId="0" applyFont="1" applyBorder="1" applyAlignment="1" applyProtection="1">
      <alignment horizontal="left" vertical="center"/>
      <protection locked="0"/>
    </xf>
    <xf numFmtId="4" fontId="13" fillId="0" borderId="88" xfId="0" applyNumberFormat="1" applyFont="1" applyBorder="1" applyAlignment="1" applyProtection="1">
      <alignment horizontal="right" vertical="center"/>
      <protection locked="0"/>
    </xf>
    <xf numFmtId="4" fontId="13" fillId="0" borderId="89" xfId="0" applyNumberFormat="1" applyFont="1" applyBorder="1" applyAlignment="1" applyProtection="1">
      <alignment horizontal="right" vertical="center"/>
      <protection locked="0"/>
    </xf>
    <xf numFmtId="4" fontId="46" fillId="0" borderId="90" xfId="0" applyNumberFormat="1" applyFont="1" applyFill="1" applyBorder="1" applyAlignment="1" applyProtection="1">
      <alignment horizontal="right" vertical="center"/>
      <protection locked="0"/>
    </xf>
    <xf numFmtId="0" fontId="16" fillId="31" borderId="77" xfId="0" applyFont="1" applyFill="1" applyBorder="1" applyAlignment="1" applyProtection="1">
      <alignment horizontal="left" vertical="center"/>
    </xf>
    <xf numFmtId="0" fontId="16" fillId="31" borderId="82" xfId="0" applyFont="1" applyFill="1" applyBorder="1" applyAlignment="1" applyProtection="1">
      <alignment horizontal="left" vertical="center"/>
    </xf>
    <xf numFmtId="0" fontId="39" fillId="6" borderId="0" xfId="0" applyFont="1" applyFill="1" applyAlignment="1">
      <alignment vertical="center"/>
    </xf>
    <xf numFmtId="0" fontId="39" fillId="6" borderId="0" xfId="0" applyFont="1" applyFill="1" applyBorder="1" applyAlignment="1">
      <alignment vertical="center" wrapText="1"/>
    </xf>
    <xf numFmtId="0" fontId="39" fillId="6" borderId="1" xfId="0" applyFont="1" applyFill="1" applyBorder="1" applyAlignment="1">
      <alignment vertical="center"/>
    </xf>
    <xf numFmtId="0" fontId="39" fillId="6" borderId="55" xfId="0" applyFont="1" applyFill="1" applyBorder="1" applyAlignment="1">
      <alignment vertical="center"/>
    </xf>
    <xf numFmtId="0" fontId="39" fillId="6" borderId="91" xfId="0" applyFont="1" applyFill="1" applyBorder="1" applyAlignment="1">
      <alignment vertical="center"/>
    </xf>
    <xf numFmtId="0" fontId="44" fillId="35" borderId="24" xfId="0" applyFont="1" applyFill="1" applyBorder="1" applyAlignment="1">
      <alignment vertical="center"/>
    </xf>
    <xf numFmtId="0" fontId="40" fillId="5" borderId="24" xfId="0" applyFont="1" applyFill="1" applyBorder="1" applyAlignment="1">
      <alignment vertical="center"/>
    </xf>
    <xf numFmtId="4" fontId="40" fillId="17" borderId="49" xfId="0" applyNumberFormat="1" applyFont="1" applyFill="1" applyBorder="1" applyAlignment="1">
      <alignment horizontal="left" vertical="center"/>
    </xf>
    <xf numFmtId="0" fontId="39" fillId="6" borderId="0" xfId="0" applyFont="1" applyFill="1" applyBorder="1" applyAlignment="1">
      <alignment horizontal="center" vertical="center"/>
    </xf>
    <xf numFmtId="0" fontId="47" fillId="15" borderId="24" xfId="0" applyFont="1" applyFill="1" applyBorder="1" applyAlignment="1">
      <alignment vertical="center"/>
    </xf>
    <xf numFmtId="0" fontId="48" fillId="37" borderId="24" xfId="0" applyFont="1" applyFill="1" applyBorder="1" applyAlignment="1">
      <alignment vertical="center"/>
    </xf>
    <xf numFmtId="4" fontId="48" fillId="11" borderId="92" xfId="0" applyNumberFormat="1" applyFont="1" applyFill="1" applyBorder="1" applyAlignment="1">
      <alignment horizontal="left" vertical="center"/>
    </xf>
    <xf numFmtId="4" fontId="49" fillId="6" borderId="23" xfId="0" applyNumberFormat="1" applyFont="1" applyFill="1" applyBorder="1" applyAlignment="1" applyProtection="1">
      <alignment horizontal="left" vertical="center"/>
      <protection locked="0"/>
    </xf>
    <xf numFmtId="4" fontId="44" fillId="6" borderId="93" xfId="0" applyNumberFormat="1" applyFont="1" applyFill="1" applyBorder="1" applyAlignment="1" applyProtection="1">
      <alignment horizontal="left" vertical="center"/>
      <protection locked="0"/>
    </xf>
    <xf numFmtId="0" fontId="44" fillId="6" borderId="94" xfId="0" applyFont="1" applyFill="1" applyBorder="1" applyAlignment="1" applyProtection="1">
      <alignment vertical="center"/>
      <protection locked="0"/>
    </xf>
    <xf numFmtId="0" fontId="44" fillId="6" borderId="95" xfId="0" applyFont="1" applyFill="1" applyBorder="1" applyAlignment="1" applyProtection="1">
      <alignment vertical="center"/>
      <protection locked="0"/>
    </xf>
    <xf numFmtId="0" fontId="44" fillId="6" borderId="18" xfId="0" applyFont="1" applyFill="1" applyBorder="1" applyAlignment="1" applyProtection="1">
      <alignment vertical="center"/>
      <protection locked="0"/>
    </xf>
    <xf numFmtId="0" fontId="44" fillId="6" borderId="96" xfId="0" applyFont="1" applyFill="1" applyBorder="1" applyAlignment="1" applyProtection="1">
      <alignment vertical="center"/>
      <protection locked="0"/>
    </xf>
    <xf numFmtId="4" fontId="49" fillId="6" borderId="18" xfId="0" applyNumberFormat="1" applyFont="1" applyFill="1" applyBorder="1" applyAlignment="1" applyProtection="1">
      <alignment horizontal="left" vertical="center"/>
      <protection locked="0"/>
    </xf>
    <xf numFmtId="4" fontId="44" fillId="6" borderId="96" xfId="0" applyNumberFormat="1" applyFont="1" applyFill="1" applyBorder="1" applyAlignment="1" applyProtection="1">
      <alignment horizontal="left" vertical="center"/>
      <protection locked="0"/>
    </xf>
    <xf numFmtId="0" fontId="44" fillId="6" borderId="70" xfId="0" applyFont="1" applyFill="1" applyBorder="1" applyAlignment="1" applyProtection="1">
      <alignment vertical="center"/>
      <protection locked="0"/>
    </xf>
    <xf numFmtId="0" fontId="44" fillId="6" borderId="97" xfId="0" applyFont="1" applyFill="1" applyBorder="1" applyAlignment="1" applyProtection="1">
      <alignment vertical="center"/>
      <protection locked="0"/>
    </xf>
    <xf numFmtId="4" fontId="49" fillId="13" borderId="23" xfId="0" applyNumberFormat="1" applyFont="1" applyFill="1" applyBorder="1" applyAlignment="1" applyProtection="1">
      <alignment horizontal="left" vertical="center"/>
      <protection locked="0"/>
    </xf>
    <xf numFmtId="4" fontId="44" fillId="13" borderId="93" xfId="0" applyNumberFormat="1" applyFont="1" applyFill="1" applyBorder="1" applyAlignment="1" applyProtection="1">
      <alignment horizontal="left" vertical="center"/>
      <protection locked="0"/>
    </xf>
    <xf numFmtId="0" fontId="44" fillId="13" borderId="18" xfId="0" applyFont="1" applyFill="1" applyBorder="1" applyAlignment="1" applyProtection="1">
      <alignment vertical="center"/>
      <protection locked="0"/>
    </xf>
    <xf numFmtId="0" fontId="44" fillId="13" borderId="96" xfId="0" applyFont="1" applyFill="1" applyBorder="1" applyAlignment="1" applyProtection="1">
      <alignment vertical="center"/>
      <protection locked="0"/>
    </xf>
    <xf numFmtId="4" fontId="49" fillId="13" borderId="18" xfId="0" applyNumberFormat="1" applyFont="1" applyFill="1" applyBorder="1" applyAlignment="1" applyProtection="1">
      <alignment horizontal="left" vertical="center"/>
      <protection locked="0"/>
    </xf>
    <xf numFmtId="4" fontId="44" fillId="13" borderId="96" xfId="0" applyNumberFormat="1" applyFont="1" applyFill="1" applyBorder="1" applyAlignment="1" applyProtection="1">
      <alignment horizontal="left" vertical="center"/>
      <protection locked="0"/>
    </xf>
    <xf numFmtId="0" fontId="44" fillId="13" borderId="70" xfId="0" applyFont="1" applyFill="1" applyBorder="1" applyAlignment="1" applyProtection="1">
      <alignment vertical="center"/>
      <protection locked="0"/>
    </xf>
    <xf numFmtId="0" fontId="44" fillId="13" borderId="97" xfId="0" applyFont="1" applyFill="1" applyBorder="1" applyAlignment="1" applyProtection="1">
      <alignment vertical="center"/>
      <protection locked="0"/>
    </xf>
    <xf numFmtId="0" fontId="39" fillId="6" borderId="25" xfId="0" applyFont="1" applyFill="1" applyBorder="1" applyAlignment="1">
      <alignment horizontal="center" vertical="center"/>
    </xf>
    <xf numFmtId="0" fontId="40" fillId="12" borderId="36" xfId="0" applyFont="1" applyFill="1" applyBorder="1" applyAlignment="1" applyProtection="1">
      <alignment horizontal="center" vertical="center"/>
      <protection locked="0"/>
    </xf>
    <xf numFmtId="0" fontId="40" fillId="11" borderId="98" xfId="0" applyFont="1" applyFill="1" applyBorder="1" applyAlignment="1">
      <alignment horizontal="center" vertical="center" wrapText="1"/>
    </xf>
    <xf numFmtId="0" fontId="40" fillId="19" borderId="63" xfId="0" applyFont="1" applyFill="1" applyBorder="1" applyAlignment="1">
      <alignment vertical="center" wrapText="1"/>
    </xf>
    <xf numFmtId="0" fontId="50" fillId="6" borderId="99" xfId="0" applyFont="1" applyFill="1" applyBorder="1" applyAlignment="1">
      <alignment vertical="center"/>
    </xf>
    <xf numFmtId="0" fontId="51" fillId="35" borderId="44" xfId="0" applyFont="1" applyFill="1" applyBorder="1" applyAlignment="1">
      <alignment vertical="center"/>
    </xf>
    <xf numFmtId="0" fontId="44" fillId="6" borderId="46" xfId="0" applyFont="1" applyFill="1" applyBorder="1" applyAlignment="1" applyProtection="1">
      <alignment horizontal="left" vertical="center"/>
      <protection locked="0"/>
    </xf>
    <xf numFmtId="0" fontId="40" fillId="34" borderId="44" xfId="0" applyFont="1" applyFill="1" applyBorder="1" applyAlignment="1">
      <alignment vertical="center"/>
    </xf>
    <xf numFmtId="0" fontId="39" fillId="5" borderId="15" xfId="0" applyFont="1" applyFill="1" applyBorder="1" applyAlignment="1">
      <alignment vertical="center"/>
    </xf>
    <xf numFmtId="0" fontId="39" fillId="5" borderId="15" xfId="0" applyFont="1" applyFill="1" applyBorder="1" applyAlignment="1">
      <alignment vertical="center" wrapText="1"/>
    </xf>
    <xf numFmtId="0" fontId="39" fillId="5" borderId="92" xfId="0" applyFont="1" applyFill="1" applyBorder="1" applyAlignment="1">
      <alignment vertical="center"/>
    </xf>
    <xf numFmtId="0" fontId="39" fillId="5" borderId="100" xfId="0" applyFont="1" applyFill="1" applyBorder="1" applyAlignment="1">
      <alignment vertical="center"/>
    </xf>
    <xf numFmtId="0" fontId="50" fillId="5" borderId="101" xfId="0" applyFont="1" applyFill="1" applyBorder="1" applyAlignment="1">
      <alignment vertical="center" textRotation="90"/>
    </xf>
    <xf numFmtId="0" fontId="50" fillId="5" borderId="102" xfId="0" applyFont="1" applyFill="1" applyBorder="1" applyAlignment="1">
      <alignment vertical="center" textRotation="90"/>
    </xf>
    <xf numFmtId="0" fontId="39" fillId="5" borderId="102" xfId="0" applyFont="1" applyFill="1" applyBorder="1" applyAlignment="1">
      <alignment vertical="center"/>
    </xf>
    <xf numFmtId="0" fontId="40" fillId="12" borderId="23" xfId="0" applyFont="1" applyFill="1" applyBorder="1" applyAlignment="1" applyProtection="1">
      <alignment horizontal="center" vertical="center"/>
      <protection locked="0"/>
    </xf>
    <xf numFmtId="0" fontId="40" fillId="12" borderId="18" xfId="0" applyFont="1" applyFill="1" applyBorder="1" applyAlignment="1" applyProtection="1">
      <alignment horizontal="center" vertical="center"/>
      <protection locked="0"/>
    </xf>
    <xf numFmtId="0" fontId="40" fillId="12" borderId="22" xfId="0" applyFont="1" applyFill="1" applyBorder="1" applyAlignment="1" applyProtection="1">
      <alignment horizontal="center" vertical="center"/>
      <protection locked="0"/>
    </xf>
    <xf numFmtId="0" fontId="40" fillId="19" borderId="23" xfId="0" applyFont="1" applyFill="1" applyBorder="1" applyAlignment="1" applyProtection="1">
      <alignment horizontal="center" vertical="center"/>
      <protection locked="0"/>
    </xf>
    <xf numFmtId="0" fontId="40" fillId="19" borderId="18" xfId="0" applyFont="1" applyFill="1" applyBorder="1" applyAlignment="1" applyProtection="1">
      <alignment horizontal="center" vertical="center"/>
      <protection locked="0"/>
    </xf>
    <xf numFmtId="0" fontId="40" fillId="19" borderId="22" xfId="0" applyFont="1" applyFill="1" applyBorder="1" applyAlignment="1" applyProtection="1">
      <alignment horizontal="center" vertical="center"/>
      <protection locked="0"/>
    </xf>
    <xf numFmtId="0" fontId="40" fillId="23" borderId="23" xfId="0" applyFont="1" applyFill="1" applyBorder="1" applyAlignment="1" applyProtection="1">
      <alignment horizontal="center" vertical="center"/>
      <protection locked="0"/>
    </xf>
    <xf numFmtId="0" fontId="40" fillId="23" borderId="18" xfId="0" applyFont="1" applyFill="1" applyBorder="1" applyAlignment="1" applyProtection="1">
      <alignment horizontal="center" vertical="center"/>
      <protection locked="0"/>
    </xf>
    <xf numFmtId="0" fontId="40" fillId="23" borderId="22" xfId="0" applyFont="1" applyFill="1" applyBorder="1" applyAlignment="1" applyProtection="1">
      <alignment horizontal="center" vertical="center"/>
      <protection locked="0"/>
    </xf>
    <xf numFmtId="0" fontId="52" fillId="6" borderId="99" xfId="0" applyFont="1" applyFill="1" applyBorder="1" applyAlignment="1" applyProtection="1">
      <alignment vertical="center"/>
    </xf>
    <xf numFmtId="0" fontId="44" fillId="6" borderId="99" xfId="0" applyFont="1" applyFill="1" applyBorder="1" applyAlignment="1" applyProtection="1">
      <alignment vertical="center"/>
    </xf>
    <xf numFmtId="0" fontId="34" fillId="18" borderId="69" xfId="0" applyFont="1" applyFill="1" applyBorder="1" applyAlignment="1">
      <alignment horizontal="left" vertical="center"/>
    </xf>
    <xf numFmtId="0" fontId="15" fillId="38" borderId="63" xfId="0" applyFont="1" applyFill="1" applyBorder="1" applyAlignment="1">
      <alignment horizontal="center" vertical="center"/>
    </xf>
    <xf numFmtId="0" fontId="15" fillId="38" borderId="69" xfId="0" applyFont="1" applyFill="1" applyBorder="1" applyAlignment="1">
      <alignment horizontal="center" vertical="center"/>
    </xf>
    <xf numFmtId="4" fontId="13" fillId="6" borderId="61" xfId="0" applyNumberFormat="1" applyFont="1" applyFill="1" applyBorder="1" applyAlignment="1">
      <alignment vertical="center"/>
    </xf>
    <xf numFmtId="4" fontId="13" fillId="5" borderId="0" xfId="0" applyNumberFormat="1" applyFont="1" applyFill="1" applyAlignment="1">
      <alignment vertical="center"/>
    </xf>
    <xf numFmtId="4" fontId="35" fillId="4" borderId="71" xfId="0" applyNumberFormat="1" applyFont="1" applyFill="1" applyBorder="1" applyAlignment="1">
      <alignment horizontal="center" vertical="center"/>
    </xf>
    <xf numFmtId="4" fontId="15" fillId="4" borderId="50" xfId="0" applyNumberFormat="1" applyFont="1" applyFill="1" applyBorder="1" applyAlignment="1">
      <alignment horizontal="center" vertical="center"/>
    </xf>
    <xf numFmtId="4" fontId="15" fillId="4" borderId="62" xfId="0" applyNumberFormat="1" applyFont="1" applyFill="1" applyBorder="1" applyAlignment="1">
      <alignment horizontal="center" vertical="center"/>
    </xf>
    <xf numFmtId="4" fontId="35" fillId="4" borderId="69" xfId="0" applyNumberFormat="1" applyFont="1" applyFill="1" applyBorder="1" applyAlignment="1">
      <alignment horizontal="center" vertical="center"/>
    </xf>
    <xf numFmtId="4" fontId="35" fillId="4" borderId="63" xfId="0" applyNumberFormat="1" applyFont="1" applyFill="1" applyBorder="1" applyAlignment="1">
      <alignment horizontal="center" vertical="center"/>
    </xf>
    <xf numFmtId="4" fontId="34" fillId="19" borderId="63" xfId="0" applyNumberFormat="1" applyFont="1" applyFill="1" applyBorder="1" applyAlignment="1" applyProtection="1">
      <alignment vertical="center"/>
    </xf>
    <xf numFmtId="4" fontId="34" fillId="11" borderId="103" xfId="0" applyNumberFormat="1" applyFont="1" applyFill="1" applyBorder="1" applyAlignment="1" applyProtection="1">
      <alignment vertical="center"/>
    </xf>
    <xf numFmtId="4" fontId="34" fillId="9" borderId="103" xfId="0" applyNumberFormat="1" applyFont="1" applyFill="1" applyBorder="1" applyAlignment="1" applyProtection="1">
      <alignment vertical="center"/>
    </xf>
    <xf numFmtId="0" fontId="34" fillId="23" borderId="16" xfId="0" applyFont="1" applyFill="1" applyBorder="1" applyAlignment="1" applyProtection="1">
      <alignment horizontal="center" vertical="center"/>
      <protection locked="0"/>
    </xf>
    <xf numFmtId="165" fontId="13" fillId="6" borderId="0" xfId="0" applyNumberFormat="1" applyFont="1" applyFill="1" applyBorder="1" applyAlignment="1">
      <alignment vertical="center"/>
    </xf>
    <xf numFmtId="165" fontId="35" fillId="6" borderId="42" xfId="0" applyNumberFormat="1" applyFont="1" applyFill="1" applyBorder="1" applyAlignment="1">
      <alignment horizontal="center" vertical="center"/>
    </xf>
    <xf numFmtId="165" fontId="15" fillId="6" borderId="42" xfId="0" applyNumberFormat="1" applyFont="1" applyFill="1" applyBorder="1" applyAlignment="1">
      <alignment horizontal="center" vertical="center"/>
    </xf>
    <xf numFmtId="0" fontId="13" fillId="6" borderId="0" xfId="0" applyFont="1" applyFill="1" applyBorder="1"/>
    <xf numFmtId="0" fontId="13" fillId="5" borderId="66" xfId="0" applyFont="1" applyFill="1" applyBorder="1" applyAlignment="1">
      <alignment vertical="center"/>
    </xf>
    <xf numFmtId="0" fontId="13" fillId="0" borderId="25" xfId="0" applyFont="1" applyBorder="1" applyAlignment="1">
      <alignment vertical="center"/>
    </xf>
    <xf numFmtId="0" fontId="34" fillId="17" borderId="98" xfId="0" applyFont="1" applyFill="1" applyBorder="1" applyAlignment="1">
      <alignment horizontal="center" vertical="center"/>
    </xf>
    <xf numFmtId="0" fontId="15" fillId="38" borderId="104" xfId="0" applyFont="1" applyFill="1" applyBorder="1" applyAlignment="1">
      <alignment horizontal="center" vertical="center"/>
    </xf>
    <xf numFmtId="165" fontId="15" fillId="0" borderId="105" xfId="0" applyNumberFormat="1" applyFont="1" applyBorder="1" applyAlignment="1">
      <alignment vertical="center"/>
    </xf>
    <xf numFmtId="165" fontId="15" fillId="31" borderId="105" xfId="0" applyNumberFormat="1" applyFont="1" applyFill="1" applyBorder="1" applyAlignment="1">
      <alignment vertical="center"/>
    </xf>
    <xf numFmtId="165" fontId="15" fillId="6" borderId="105" xfId="0" applyNumberFormat="1" applyFont="1" applyFill="1" applyBorder="1" applyAlignment="1">
      <alignment vertical="center"/>
    </xf>
    <xf numFmtId="165" fontId="35" fillId="32" borderId="105" xfId="0" applyNumberFormat="1" applyFont="1" applyFill="1" applyBorder="1" applyAlignment="1">
      <alignment vertical="center"/>
    </xf>
    <xf numFmtId="165" fontId="35" fillId="6" borderId="105" xfId="0" applyNumberFormat="1" applyFont="1" applyFill="1" applyBorder="1" applyAlignment="1">
      <alignment vertical="center"/>
    </xf>
    <xf numFmtId="4" fontId="15" fillId="0" borderId="105" xfId="0" applyNumberFormat="1" applyFont="1" applyBorder="1" applyAlignment="1">
      <alignment vertical="center"/>
    </xf>
    <xf numFmtId="4" fontId="15" fillId="31" borderId="105" xfId="0" applyNumberFormat="1" applyFont="1" applyFill="1" applyBorder="1" applyAlignment="1">
      <alignment vertical="center"/>
    </xf>
    <xf numFmtId="4" fontId="15" fillId="6" borderId="105" xfId="0" applyNumberFormat="1" applyFont="1" applyFill="1" applyBorder="1" applyAlignment="1">
      <alignment vertical="center"/>
    </xf>
    <xf numFmtId="4" fontId="35" fillId="32" borderId="105" xfId="0" applyNumberFormat="1" applyFont="1" applyFill="1" applyBorder="1" applyAlignment="1">
      <alignment vertical="center"/>
    </xf>
    <xf numFmtId="4" fontId="35" fillId="6" borderId="105" xfId="0" applyNumberFormat="1" applyFont="1" applyFill="1" applyBorder="1" applyAlignment="1">
      <alignment vertical="center"/>
    </xf>
    <xf numFmtId="4" fontId="34" fillId="19" borderId="98" xfId="0" applyNumberFormat="1" applyFont="1" applyFill="1" applyBorder="1" applyAlignment="1" applyProtection="1">
      <alignment vertical="center"/>
    </xf>
    <xf numFmtId="4" fontId="34" fillId="11" borderId="106" xfId="0" applyNumberFormat="1" applyFont="1" applyFill="1" applyBorder="1" applyAlignment="1" applyProtection="1">
      <alignment vertical="center"/>
    </xf>
    <xf numFmtId="4" fontId="34" fillId="9" borderId="106" xfId="0" applyNumberFormat="1" applyFont="1" applyFill="1" applyBorder="1" applyAlignment="1" applyProtection="1">
      <alignment vertical="center"/>
    </xf>
    <xf numFmtId="0" fontId="15" fillId="38" borderId="98" xfId="0" applyFont="1" applyFill="1" applyBorder="1" applyAlignment="1">
      <alignment horizontal="center" vertical="center"/>
    </xf>
    <xf numFmtId="4" fontId="15" fillId="0" borderId="107" xfId="0" applyNumberFormat="1" applyFont="1" applyBorder="1" applyAlignment="1">
      <alignment vertical="center"/>
    </xf>
    <xf numFmtId="4" fontId="15" fillId="31" borderId="107" xfId="0" applyNumberFormat="1" applyFont="1" applyFill="1" applyBorder="1" applyAlignment="1">
      <alignment vertical="center"/>
    </xf>
    <xf numFmtId="4" fontId="15" fillId="6" borderId="107" xfId="0" applyNumberFormat="1" applyFont="1" applyFill="1" applyBorder="1" applyAlignment="1">
      <alignment vertical="center"/>
    </xf>
    <xf numFmtId="4" fontId="35" fillId="32" borderId="107" xfId="0" applyNumberFormat="1" applyFont="1" applyFill="1" applyBorder="1" applyAlignment="1">
      <alignment vertical="center"/>
    </xf>
    <xf numFmtId="4" fontId="35" fillId="6" borderId="107" xfId="0" applyNumberFormat="1" applyFont="1" applyFill="1" applyBorder="1" applyAlignment="1">
      <alignment vertical="center"/>
    </xf>
    <xf numFmtId="0" fontId="34" fillId="14" borderId="52" xfId="0" applyFont="1" applyFill="1" applyBorder="1" applyAlignment="1" applyProtection="1">
      <alignment horizontal="center" vertical="center"/>
      <protection locked="0"/>
    </xf>
    <xf numFmtId="165" fontId="15" fillId="31" borderId="108" xfId="0" applyNumberFormat="1" applyFont="1" applyFill="1" applyBorder="1" applyAlignment="1">
      <alignment vertical="center"/>
    </xf>
    <xf numFmtId="165" fontId="15" fillId="31" borderId="109" xfId="0" applyNumberFormat="1" applyFont="1" applyFill="1" applyBorder="1" applyAlignment="1">
      <alignment vertical="center"/>
    </xf>
    <xf numFmtId="165" fontId="15" fillId="30" borderId="108" xfId="0" applyNumberFormat="1" applyFont="1" applyFill="1" applyBorder="1" applyAlignment="1">
      <alignment vertical="center"/>
    </xf>
    <xf numFmtId="165" fontId="15" fillId="30" borderId="109" xfId="0" applyNumberFormat="1" applyFont="1" applyFill="1" applyBorder="1" applyAlignment="1">
      <alignment vertical="center"/>
    </xf>
    <xf numFmtId="0" fontId="34" fillId="23" borderId="52" xfId="0" applyFont="1" applyFill="1" applyBorder="1" applyAlignment="1" applyProtection="1">
      <alignment horizontal="center" vertical="center"/>
      <protection locked="0"/>
    </xf>
    <xf numFmtId="0" fontId="15" fillId="6" borderId="53" xfId="0" applyFont="1" applyFill="1" applyBorder="1" applyAlignment="1">
      <alignment horizontal="left" vertical="center"/>
    </xf>
    <xf numFmtId="165" fontId="15" fillId="6" borderId="53" xfId="0" applyNumberFormat="1" applyFont="1" applyFill="1" applyBorder="1" applyAlignment="1">
      <alignment vertical="center"/>
    </xf>
    <xf numFmtId="165" fontId="15" fillId="6" borderId="108" xfId="0" applyNumberFormat="1" applyFont="1" applyFill="1" applyBorder="1" applyAlignment="1">
      <alignment vertical="center"/>
    </xf>
    <xf numFmtId="165" fontId="15" fillId="29" borderId="105" xfId="0" applyNumberFormat="1" applyFont="1" applyFill="1" applyBorder="1" applyAlignment="1">
      <alignment vertical="center"/>
    </xf>
    <xf numFmtId="165" fontId="15" fillId="28" borderId="105" xfId="0" applyNumberFormat="1" applyFont="1" applyFill="1" applyBorder="1" applyAlignment="1">
      <alignment vertical="center"/>
    </xf>
    <xf numFmtId="165" fontId="15" fillId="28" borderId="109" xfId="0" applyNumberFormat="1" applyFont="1" applyFill="1" applyBorder="1" applyAlignment="1">
      <alignment vertical="center"/>
    </xf>
    <xf numFmtId="165" fontId="15" fillId="6" borderId="57" xfId="0" applyNumberFormat="1" applyFont="1" applyFill="1" applyBorder="1" applyAlignment="1">
      <alignment vertical="center"/>
    </xf>
    <xf numFmtId="165" fontId="35" fillId="29" borderId="104" xfId="0" applyNumberFormat="1" applyFont="1" applyFill="1" applyBorder="1" applyAlignment="1">
      <alignment vertical="center"/>
    </xf>
    <xf numFmtId="165" fontId="35" fillId="13" borderId="105" xfId="0" applyNumberFormat="1" applyFont="1" applyFill="1" applyBorder="1" applyAlignment="1">
      <alignment vertical="center"/>
    </xf>
    <xf numFmtId="165" fontId="35" fillId="13" borderId="109" xfId="0" applyNumberFormat="1" applyFont="1" applyFill="1" applyBorder="1" applyAlignment="1">
      <alignment vertical="center"/>
    </xf>
    <xf numFmtId="165" fontId="35" fillId="6" borderId="0" xfId="0" applyNumberFormat="1" applyFont="1" applyFill="1" applyBorder="1" applyAlignment="1">
      <alignment vertical="center"/>
    </xf>
    <xf numFmtId="0" fontId="40" fillId="16" borderId="3" xfId="0" applyFont="1" applyFill="1" applyBorder="1" applyAlignment="1">
      <alignment horizontal="center" vertical="center"/>
    </xf>
    <xf numFmtId="0" fontId="40" fillId="17" borderId="3" xfId="0" applyFont="1" applyFill="1" applyBorder="1" applyAlignment="1">
      <alignment horizontal="center" vertical="center"/>
    </xf>
    <xf numFmtId="0" fontId="40" fillId="18" borderId="3" xfId="0" applyFont="1" applyFill="1" applyBorder="1" applyAlignment="1">
      <alignment horizontal="center" vertical="center"/>
    </xf>
    <xf numFmtId="0" fontId="40" fillId="11" borderId="3" xfId="0" applyFont="1" applyFill="1" applyBorder="1" applyAlignment="1">
      <alignment horizontal="center" vertical="center"/>
    </xf>
    <xf numFmtId="0" fontId="40" fillId="20" borderId="3" xfId="0" applyFont="1" applyFill="1" applyBorder="1" applyAlignment="1">
      <alignment horizontal="center" vertical="center"/>
    </xf>
    <xf numFmtId="165" fontId="35" fillId="30" borderId="104" xfId="0" applyNumberFormat="1" applyFont="1" applyFill="1" applyBorder="1" applyAlignment="1">
      <alignment vertical="center"/>
    </xf>
    <xf numFmtId="165" fontId="35" fillId="13" borderId="110" xfId="0" applyNumberFormat="1" applyFont="1" applyFill="1" applyBorder="1" applyAlignment="1">
      <alignment vertical="center"/>
    </xf>
    <xf numFmtId="165" fontId="35" fillId="6" borderId="109" xfId="0" applyNumberFormat="1" applyFont="1" applyFill="1" applyBorder="1" applyAlignment="1">
      <alignment vertical="center"/>
    </xf>
    <xf numFmtId="165" fontId="35" fillId="27" borderId="104" xfId="0" applyNumberFormat="1" applyFont="1" applyFill="1" applyBorder="1" applyAlignment="1">
      <alignment vertical="center"/>
    </xf>
    <xf numFmtId="0" fontId="40" fillId="9" borderId="3" xfId="0" applyFont="1" applyFill="1" applyBorder="1" applyAlignment="1">
      <alignment horizontal="center" vertical="center"/>
    </xf>
    <xf numFmtId="0" fontId="40" fillId="8" borderId="3" xfId="0" applyFont="1" applyFill="1" applyBorder="1" applyAlignment="1">
      <alignment horizontal="center" vertical="center"/>
    </xf>
    <xf numFmtId="4" fontId="15" fillId="31" borderId="108" xfId="0" applyNumberFormat="1" applyFont="1" applyFill="1" applyBorder="1" applyAlignment="1">
      <alignment vertical="center"/>
    </xf>
    <xf numFmtId="4" fontId="15" fillId="31" borderId="111" xfId="0" applyNumberFormat="1" applyFont="1" applyFill="1" applyBorder="1" applyAlignment="1">
      <alignment vertical="center"/>
    </xf>
    <xf numFmtId="4" fontId="15" fillId="31" borderId="109" xfId="0" applyNumberFormat="1" applyFont="1" applyFill="1" applyBorder="1" applyAlignment="1">
      <alignment vertical="center"/>
    </xf>
    <xf numFmtId="4" fontId="15" fillId="31" borderId="112" xfId="0" applyNumberFormat="1" applyFont="1" applyFill="1" applyBorder="1" applyAlignment="1">
      <alignment vertical="center"/>
    </xf>
    <xf numFmtId="4" fontId="13" fillId="6" borderId="0" xfId="0" applyNumberFormat="1" applyFont="1" applyFill="1" applyBorder="1" applyAlignment="1">
      <alignment vertical="center"/>
    </xf>
    <xf numFmtId="4" fontId="15" fillId="30" borderId="108" xfId="0" applyNumberFormat="1" applyFont="1" applyFill="1" applyBorder="1" applyAlignment="1">
      <alignment vertical="center"/>
    </xf>
    <xf numFmtId="4" fontId="15" fillId="30" borderId="111" xfId="0" applyNumberFormat="1" applyFont="1" applyFill="1" applyBorder="1" applyAlignment="1">
      <alignment vertical="center"/>
    </xf>
    <xf numFmtId="4" fontId="15" fillId="30" borderId="109" xfId="0" applyNumberFormat="1" applyFont="1" applyFill="1" applyBorder="1" applyAlignment="1">
      <alignment vertical="center"/>
    </xf>
    <xf numFmtId="4" fontId="15" fillId="30" borderId="112" xfId="0" applyNumberFormat="1" applyFont="1" applyFill="1" applyBorder="1" applyAlignment="1">
      <alignment vertical="center"/>
    </xf>
    <xf numFmtId="4" fontId="15" fillId="6" borderId="53" xfId="0" applyNumberFormat="1" applyFont="1" applyFill="1" applyBorder="1" applyAlignment="1">
      <alignment vertical="center"/>
    </xf>
    <xf numFmtId="4" fontId="15" fillId="6" borderId="108" xfId="0" applyNumberFormat="1" applyFont="1" applyFill="1" applyBorder="1" applyAlignment="1">
      <alignment vertical="center"/>
    </xf>
    <xf numFmtId="4" fontId="15" fillId="29" borderId="105" xfId="0" applyNumberFormat="1" applyFont="1" applyFill="1" applyBorder="1" applyAlignment="1">
      <alignment vertical="center"/>
    </xf>
    <xf numFmtId="4" fontId="15" fillId="6" borderId="113" xfId="0" applyNumberFormat="1" applyFont="1" applyFill="1" applyBorder="1" applyAlignment="1">
      <alignment vertical="center"/>
    </xf>
    <xf numFmtId="4" fontId="15" fillId="28" borderId="105" xfId="0" applyNumberFormat="1" applyFont="1" applyFill="1" applyBorder="1" applyAlignment="1">
      <alignment vertical="center"/>
    </xf>
    <xf numFmtId="4" fontId="15" fillId="28" borderId="107" xfId="0" applyNumberFormat="1" applyFont="1" applyFill="1" applyBorder="1" applyAlignment="1">
      <alignment vertical="center"/>
    </xf>
    <xf numFmtId="4" fontId="15" fillId="28" borderId="109" xfId="0" applyNumberFormat="1" applyFont="1" applyFill="1" applyBorder="1" applyAlignment="1">
      <alignment vertical="center"/>
    </xf>
    <xf numFmtId="4" fontId="15" fillId="28" borderId="112" xfId="0" applyNumberFormat="1" applyFont="1" applyFill="1" applyBorder="1" applyAlignment="1">
      <alignment vertical="center"/>
    </xf>
    <xf numFmtId="4" fontId="35" fillId="29" borderId="104" xfId="0" applyNumberFormat="1" applyFont="1" applyFill="1" applyBorder="1" applyAlignment="1">
      <alignment vertical="center"/>
    </xf>
    <xf numFmtId="4" fontId="35" fillId="29" borderId="98" xfId="0" applyNumberFormat="1" applyFont="1" applyFill="1" applyBorder="1" applyAlignment="1">
      <alignment vertical="center"/>
    </xf>
    <xf numFmtId="4" fontId="35" fillId="13" borderId="105" xfId="0" applyNumberFormat="1" applyFont="1" applyFill="1" applyBorder="1" applyAlignment="1">
      <alignment vertical="center"/>
    </xf>
    <xf numFmtId="4" fontId="35" fillId="13" borderId="107" xfId="0" applyNumberFormat="1" applyFont="1" applyFill="1" applyBorder="1" applyAlignment="1">
      <alignment vertical="center"/>
    </xf>
    <xf numFmtId="4" fontId="35" fillId="13" borderId="109" xfId="0" applyNumberFormat="1" applyFont="1" applyFill="1" applyBorder="1" applyAlignment="1">
      <alignment vertical="center"/>
    </xf>
    <xf numFmtId="4" fontId="35" fillId="13" borderId="112" xfId="0" applyNumberFormat="1" applyFont="1" applyFill="1" applyBorder="1" applyAlignment="1">
      <alignment vertical="center"/>
    </xf>
    <xf numFmtId="4" fontId="35" fillId="4" borderId="47" xfId="0" applyNumberFormat="1" applyFont="1" applyFill="1" applyBorder="1" applyAlignment="1">
      <alignment horizontal="center" vertical="center"/>
    </xf>
    <xf numFmtId="4" fontId="35" fillId="4" borderId="42" xfId="0" applyNumberFormat="1" applyFont="1" applyFill="1" applyBorder="1" applyAlignment="1">
      <alignment horizontal="center" vertical="center"/>
    </xf>
    <xf numFmtId="4" fontId="35" fillId="6" borderId="42" xfId="0" applyNumberFormat="1" applyFont="1" applyFill="1" applyBorder="1" applyAlignment="1">
      <alignment horizontal="center" vertical="center"/>
    </xf>
    <xf numFmtId="4" fontId="35" fillId="30" borderId="104" xfId="0" applyNumberFormat="1" applyFont="1" applyFill="1" applyBorder="1" applyAlignment="1">
      <alignment vertical="center"/>
    </xf>
    <xf numFmtId="4" fontId="35" fillId="30" borderId="98" xfId="0" applyNumberFormat="1" applyFont="1" applyFill="1" applyBorder="1" applyAlignment="1">
      <alignment vertical="center"/>
    </xf>
    <xf numFmtId="4" fontId="35" fillId="13" borderId="110" xfId="0" applyNumberFormat="1" applyFont="1" applyFill="1" applyBorder="1" applyAlignment="1">
      <alignment vertical="center"/>
    </xf>
    <xf numFmtId="4" fontId="35" fillId="13" borderId="114" xfId="0" applyNumberFormat="1" applyFont="1" applyFill="1" applyBorder="1" applyAlignment="1">
      <alignment vertical="center"/>
    </xf>
    <xf numFmtId="4" fontId="35" fillId="6" borderId="109" xfId="0" applyNumberFormat="1" applyFont="1" applyFill="1" applyBorder="1" applyAlignment="1">
      <alignment vertical="center"/>
    </xf>
    <xf numFmtId="4" fontId="35" fillId="6" borderId="112" xfId="0" applyNumberFormat="1" applyFont="1" applyFill="1" applyBorder="1" applyAlignment="1">
      <alignment vertical="center"/>
    </xf>
    <xf numFmtId="4" fontId="15" fillId="6" borderId="42" xfId="0" applyNumberFormat="1" applyFont="1" applyFill="1" applyBorder="1" applyAlignment="1">
      <alignment horizontal="center" vertical="center"/>
    </xf>
    <xf numFmtId="4" fontId="35" fillId="27" borderId="104" xfId="0" applyNumberFormat="1" applyFont="1" applyFill="1" applyBorder="1" applyAlignment="1">
      <alignment vertical="center"/>
    </xf>
    <xf numFmtId="4" fontId="35" fillId="27" borderId="98" xfId="0" applyNumberFormat="1" applyFont="1" applyFill="1" applyBorder="1" applyAlignment="1">
      <alignment vertical="center"/>
    </xf>
    <xf numFmtId="4" fontId="15" fillId="6" borderId="58" xfId="0" applyNumberFormat="1" applyFont="1" applyFill="1" applyBorder="1" applyAlignment="1">
      <alignment vertical="center"/>
    </xf>
    <xf numFmtId="4" fontId="0" fillId="0" borderId="0" xfId="0" applyNumberFormat="1"/>
    <xf numFmtId="2" fontId="15" fillId="31" borderId="111" xfId="0" applyNumberFormat="1" applyFont="1" applyFill="1" applyBorder="1" applyAlignment="1">
      <alignment vertical="center"/>
    </xf>
    <xf numFmtId="2" fontId="15" fillId="6" borderId="107" xfId="0" applyNumberFormat="1" applyFont="1" applyFill="1" applyBorder="1" applyAlignment="1">
      <alignment vertical="center"/>
    </xf>
    <xf numFmtId="2" fontId="15" fillId="31" borderId="107" xfId="0" applyNumberFormat="1" applyFont="1" applyFill="1" applyBorder="1" applyAlignment="1">
      <alignment vertical="center"/>
    </xf>
    <xf numFmtId="2" fontId="15" fillId="31" borderId="112" xfId="0" applyNumberFormat="1" applyFont="1" applyFill="1" applyBorder="1" applyAlignment="1">
      <alignment vertical="center"/>
    </xf>
    <xf numFmtId="2" fontId="13" fillId="6" borderId="61" xfId="0" applyNumberFormat="1" applyFont="1" applyFill="1" applyBorder="1" applyAlignment="1">
      <alignment vertical="center"/>
    </xf>
    <xf numFmtId="2" fontId="15" fillId="30" borderId="111" xfId="0" applyNumberFormat="1" applyFont="1" applyFill="1" applyBorder="1" applyAlignment="1">
      <alignment vertical="center"/>
    </xf>
    <xf numFmtId="2" fontId="15" fillId="30" borderId="112" xfId="0" applyNumberFormat="1" applyFont="1" applyFill="1" applyBorder="1" applyAlignment="1">
      <alignment vertical="center"/>
    </xf>
    <xf numFmtId="2" fontId="15" fillId="6" borderId="111" xfId="0" applyNumberFormat="1" applyFont="1" applyFill="1" applyBorder="1" applyAlignment="1">
      <alignment vertical="center"/>
    </xf>
    <xf numFmtId="2" fontId="15" fillId="29" borderId="107" xfId="0" applyNumberFormat="1" applyFont="1" applyFill="1" applyBorder="1" applyAlignment="1">
      <alignment vertical="center"/>
    </xf>
    <xf numFmtId="2" fontId="15" fillId="28" borderId="107" xfId="0" applyNumberFormat="1" applyFont="1" applyFill="1" applyBorder="1" applyAlignment="1">
      <alignment vertical="center"/>
    </xf>
    <xf numFmtId="2" fontId="15" fillId="28" borderId="112" xfId="0" applyNumberFormat="1" applyFont="1" applyFill="1" applyBorder="1" applyAlignment="1">
      <alignment vertical="center"/>
    </xf>
    <xf numFmtId="2" fontId="13" fillId="5" borderId="0" xfId="0" applyNumberFormat="1" applyFont="1" applyFill="1" applyAlignment="1">
      <alignment vertical="center"/>
    </xf>
    <xf numFmtId="2" fontId="35" fillId="29" borderId="98" xfId="0" applyNumberFormat="1" applyFont="1" applyFill="1" applyBorder="1" applyAlignment="1">
      <alignment vertical="center"/>
    </xf>
    <xf numFmtId="2" fontId="35" fillId="13" borderId="107" xfId="0" applyNumberFormat="1" applyFont="1" applyFill="1" applyBorder="1" applyAlignment="1">
      <alignment vertical="center"/>
    </xf>
    <xf numFmtId="2" fontId="35" fillId="6" borderId="107" xfId="0" applyNumberFormat="1" applyFont="1" applyFill="1" applyBorder="1" applyAlignment="1">
      <alignment vertical="center"/>
    </xf>
    <xf numFmtId="2" fontId="35" fillId="13" borderId="112" xfId="0" applyNumberFormat="1" applyFont="1" applyFill="1" applyBorder="1" applyAlignment="1">
      <alignment vertical="center"/>
    </xf>
    <xf numFmtId="2" fontId="45" fillId="6" borderId="61" xfId="0" applyNumberFormat="1" applyFont="1" applyFill="1" applyBorder="1" applyAlignment="1">
      <alignment vertical="center"/>
    </xf>
    <xf numFmtId="2" fontId="45" fillId="6" borderId="2" xfId="0" applyNumberFormat="1" applyFont="1" applyFill="1" applyBorder="1" applyAlignment="1">
      <alignment vertical="center"/>
    </xf>
    <xf numFmtId="2" fontId="35" fillId="4" borderId="71" xfId="0" applyNumberFormat="1" applyFont="1" applyFill="1" applyBorder="1" applyAlignment="1">
      <alignment horizontal="center" vertical="center"/>
    </xf>
    <xf numFmtId="2" fontId="35" fillId="30" borderId="98" xfId="0" applyNumberFormat="1" applyFont="1" applyFill="1" applyBorder="1" applyAlignment="1">
      <alignment vertical="center"/>
    </xf>
    <xf numFmtId="2" fontId="35" fillId="13" borderId="114" xfId="0" applyNumberFormat="1" applyFont="1" applyFill="1" applyBorder="1" applyAlignment="1">
      <alignment vertical="center"/>
    </xf>
    <xf numFmtId="2" fontId="35" fillId="6" borderId="112" xfId="0" applyNumberFormat="1" applyFont="1" applyFill="1" applyBorder="1" applyAlignment="1">
      <alignment vertical="center"/>
    </xf>
    <xf numFmtId="2" fontId="45" fillId="6" borderId="25" xfId="0" applyNumberFormat="1" applyFont="1" applyFill="1" applyBorder="1" applyAlignment="1">
      <alignment vertical="center"/>
    </xf>
    <xf numFmtId="2" fontId="45" fillId="6" borderId="0" xfId="0" applyNumberFormat="1" applyFont="1" applyFill="1" applyBorder="1" applyAlignment="1">
      <alignment vertical="center"/>
    </xf>
    <xf numFmtId="2" fontId="15" fillId="4" borderId="62" xfId="0" applyNumberFormat="1" applyFont="1" applyFill="1" applyBorder="1" applyAlignment="1">
      <alignment horizontal="center" vertical="center"/>
    </xf>
    <xf numFmtId="2" fontId="35" fillId="4" borderId="63" xfId="0" applyNumberFormat="1" applyFont="1" applyFill="1" applyBorder="1" applyAlignment="1">
      <alignment horizontal="center" vertical="center"/>
    </xf>
    <xf numFmtId="2" fontId="35" fillId="27" borderId="98" xfId="0" applyNumberFormat="1" applyFont="1" applyFill="1" applyBorder="1" applyAlignment="1">
      <alignment vertical="center"/>
    </xf>
    <xf numFmtId="2" fontId="0" fillId="0" borderId="0" xfId="0" applyNumberFormat="1"/>
    <xf numFmtId="0" fontId="45" fillId="5" borderId="0" xfId="0" applyFont="1" applyFill="1" applyBorder="1" applyAlignment="1" applyProtection="1">
      <alignment vertical="center"/>
    </xf>
    <xf numFmtId="0" fontId="45" fillId="5" borderId="47" xfId="0" applyFont="1" applyFill="1" applyBorder="1" applyAlignment="1" applyProtection="1">
      <alignment horizontal="left" vertical="center"/>
    </xf>
    <xf numFmtId="0" fontId="45" fillId="5" borderId="0" xfId="0" applyFont="1" applyFill="1" applyAlignment="1" applyProtection="1">
      <alignment vertical="center"/>
    </xf>
    <xf numFmtId="0" fontId="45" fillId="5" borderId="30" xfId="0" applyFont="1" applyFill="1" applyBorder="1" applyAlignment="1" applyProtection="1">
      <alignment horizontal="right" vertical="center"/>
    </xf>
    <xf numFmtId="0" fontId="13" fillId="5" borderId="66" xfId="0" applyFont="1" applyFill="1" applyBorder="1" applyAlignment="1" applyProtection="1">
      <alignment vertical="center"/>
    </xf>
    <xf numFmtId="0" fontId="18" fillId="2" borderId="69" xfId="0" applyFont="1" applyFill="1" applyBorder="1" applyAlignment="1" applyProtection="1">
      <alignment horizontal="left" vertical="center"/>
    </xf>
    <xf numFmtId="0" fontId="15" fillId="4" borderId="69" xfId="0" applyFont="1" applyFill="1" applyBorder="1" applyAlignment="1" applyProtection="1">
      <alignment horizontal="center" vertical="center"/>
    </xf>
    <xf numFmtId="0" fontId="15" fillId="4" borderId="63" xfId="0" applyFont="1" applyFill="1" applyBorder="1" applyAlignment="1" applyProtection="1">
      <alignment horizontal="center" vertical="center"/>
    </xf>
    <xf numFmtId="0" fontId="15" fillId="4" borderId="115" xfId="0" applyFont="1" applyFill="1" applyBorder="1" applyAlignment="1" applyProtection="1">
      <alignment horizontal="center" vertical="center"/>
    </xf>
    <xf numFmtId="0" fontId="17" fillId="3" borderId="116" xfId="0" applyFont="1" applyFill="1" applyBorder="1" applyAlignment="1" applyProtection="1">
      <alignment horizontal="center" vertical="center"/>
    </xf>
    <xf numFmtId="0" fontId="34" fillId="5" borderId="117" xfId="0" applyFont="1" applyFill="1" applyBorder="1" applyAlignment="1" applyProtection="1">
      <alignment horizontal="right" vertical="center" wrapText="1"/>
    </xf>
    <xf numFmtId="0" fontId="13" fillId="5" borderId="3" xfId="0" applyFont="1" applyFill="1" applyBorder="1" applyAlignment="1" applyProtection="1">
      <alignment vertical="center"/>
    </xf>
    <xf numFmtId="0" fontId="34" fillId="22" borderId="118" xfId="0" applyFont="1" applyFill="1" applyBorder="1" applyAlignment="1" applyProtection="1">
      <alignment horizontal="right" vertical="center"/>
    </xf>
    <xf numFmtId="0" fontId="18" fillId="39" borderId="69" xfId="0" applyFont="1" applyFill="1" applyBorder="1" applyAlignment="1" applyProtection="1">
      <alignment horizontal="left" vertical="center"/>
    </xf>
    <xf numFmtId="0" fontId="15" fillId="39" borderId="69" xfId="0" applyFont="1" applyFill="1" applyBorder="1" applyAlignment="1" applyProtection="1">
      <alignment horizontal="center" vertical="center"/>
    </xf>
    <xf numFmtId="0" fontId="15" fillId="39" borderId="63" xfId="0" applyFont="1" applyFill="1" applyBorder="1" applyAlignment="1" applyProtection="1">
      <alignment horizontal="center" vertical="center"/>
    </xf>
    <xf numFmtId="0" fontId="15" fillId="39" borderId="115" xfId="0" applyFont="1" applyFill="1" applyBorder="1" applyAlignment="1" applyProtection="1">
      <alignment horizontal="center" vertical="center"/>
    </xf>
    <xf numFmtId="0" fontId="34" fillId="22" borderId="116" xfId="0" applyFont="1" applyFill="1" applyBorder="1" applyAlignment="1" applyProtection="1">
      <alignment horizontal="right" vertical="center"/>
    </xf>
    <xf numFmtId="0" fontId="15" fillId="38" borderId="69" xfId="0" applyFont="1" applyFill="1" applyBorder="1" applyAlignment="1" applyProtection="1">
      <alignment horizontal="center" vertical="center"/>
    </xf>
    <xf numFmtId="0" fontId="15" fillId="38" borderId="104" xfId="0" applyFont="1" applyFill="1" applyBorder="1" applyAlignment="1" applyProtection="1">
      <alignment horizontal="center" vertical="center"/>
    </xf>
    <xf numFmtId="0" fontId="15" fillId="6" borderId="25" xfId="0" applyFont="1" applyFill="1" applyBorder="1" applyAlignment="1" applyProtection="1">
      <alignment horizontal="center" vertical="center"/>
    </xf>
    <xf numFmtId="0" fontId="34" fillId="17" borderId="98" xfId="0" applyFont="1" applyFill="1" applyBorder="1" applyAlignment="1" applyProtection="1">
      <alignment horizontal="center" vertical="center"/>
    </xf>
    <xf numFmtId="0" fontId="35" fillId="38" borderId="63" xfId="0" applyFont="1" applyFill="1" applyBorder="1" applyAlignment="1" applyProtection="1">
      <alignment horizontal="center" vertical="center"/>
    </xf>
    <xf numFmtId="0" fontId="15" fillId="38" borderId="63" xfId="0" applyFont="1" applyFill="1" applyBorder="1" applyAlignment="1" applyProtection="1">
      <alignment horizontal="center" vertical="center"/>
    </xf>
    <xf numFmtId="0" fontId="15" fillId="38" borderId="98" xfId="0" applyFont="1" applyFill="1" applyBorder="1" applyAlignment="1" applyProtection="1">
      <alignment horizontal="center" vertical="center"/>
    </xf>
    <xf numFmtId="0" fontId="15" fillId="38" borderId="115" xfId="0" applyFont="1" applyFill="1" applyBorder="1" applyAlignment="1" applyProtection="1">
      <alignment horizontal="center" vertical="center"/>
    </xf>
    <xf numFmtId="0" fontId="17" fillId="3" borderId="118" xfId="0" applyFont="1" applyFill="1" applyBorder="1" applyAlignment="1" applyProtection="1">
      <alignment horizontal="center" vertical="center"/>
    </xf>
    <xf numFmtId="0" fontId="13" fillId="5" borderId="25" xfId="0" applyFont="1" applyFill="1" applyBorder="1" applyAlignment="1" applyProtection="1">
      <alignment vertical="center"/>
    </xf>
    <xf numFmtId="0" fontId="13" fillId="0" borderId="25" xfId="0" applyFont="1" applyBorder="1" applyAlignment="1" applyProtection="1">
      <alignment vertical="center"/>
    </xf>
    <xf numFmtId="0" fontId="34" fillId="12" borderId="44" xfId="0" applyFont="1" applyFill="1" applyBorder="1" applyAlignment="1" applyProtection="1">
      <alignment horizontal="center" vertical="center"/>
    </xf>
    <xf numFmtId="4" fontId="15" fillId="6" borderId="50" xfId="0" applyNumberFormat="1" applyFont="1" applyFill="1" applyBorder="1" applyAlignment="1" applyProtection="1">
      <alignment vertical="center"/>
    </xf>
    <xf numFmtId="4" fontId="15" fillId="0" borderId="47" xfId="0" applyNumberFormat="1" applyFont="1" applyBorder="1" applyAlignment="1" applyProtection="1">
      <alignment vertical="center"/>
    </xf>
    <xf numFmtId="4" fontId="15" fillId="0" borderId="42" xfId="0" applyNumberFormat="1" applyFont="1" applyBorder="1" applyAlignment="1" applyProtection="1">
      <alignment vertical="center"/>
    </xf>
    <xf numFmtId="4" fontId="15" fillId="0" borderId="119" xfId="0" applyNumberFormat="1" applyFont="1" applyBorder="1" applyAlignment="1" applyProtection="1">
      <alignment vertical="center"/>
    </xf>
    <xf numFmtId="4" fontId="15" fillId="0" borderId="100" xfId="0" applyNumberFormat="1" applyFont="1" applyBorder="1" applyAlignment="1" applyProtection="1">
      <alignment vertical="center"/>
    </xf>
    <xf numFmtId="4" fontId="34" fillId="12" borderId="29" xfId="0" applyNumberFormat="1" applyFont="1" applyFill="1" applyBorder="1" applyAlignment="1" applyProtection="1">
      <alignment horizontal="right" vertical="center"/>
    </xf>
    <xf numFmtId="0" fontId="34" fillId="12" borderId="13" xfId="0" applyFont="1" applyFill="1" applyBorder="1" applyAlignment="1" applyProtection="1">
      <alignment horizontal="center" vertical="center"/>
    </xf>
    <xf numFmtId="4" fontId="15" fillId="6" borderId="47" xfId="0" applyNumberFormat="1" applyFont="1" applyFill="1" applyBorder="1" applyAlignment="1" applyProtection="1">
      <alignment vertical="center"/>
    </xf>
    <xf numFmtId="165" fontId="15" fillId="0" borderId="47" xfId="0" applyNumberFormat="1" applyFont="1" applyBorder="1" applyAlignment="1" applyProtection="1">
      <alignment vertical="center"/>
    </xf>
    <xf numFmtId="165" fontId="15" fillId="0" borderId="42" xfId="0" applyNumberFormat="1" applyFont="1" applyBorder="1" applyAlignment="1" applyProtection="1">
      <alignment vertical="center"/>
    </xf>
    <xf numFmtId="165" fontId="15" fillId="0" borderId="119" xfId="0" applyNumberFormat="1" applyFont="1" applyBorder="1" applyAlignment="1" applyProtection="1">
      <alignment vertical="center"/>
    </xf>
    <xf numFmtId="165" fontId="15" fillId="0" borderId="100" xfId="0" applyNumberFormat="1" applyFont="1" applyBorder="1" applyAlignment="1" applyProtection="1">
      <alignment vertical="center"/>
    </xf>
    <xf numFmtId="4" fontId="15" fillId="0" borderId="105" xfId="0" applyNumberFormat="1" applyFont="1" applyBorder="1" applyAlignment="1" applyProtection="1">
      <alignment vertical="center"/>
    </xf>
    <xf numFmtId="4" fontId="15" fillId="6" borderId="0" xfId="0" applyNumberFormat="1" applyFont="1" applyFill="1" applyBorder="1" applyAlignment="1" applyProtection="1">
      <alignment vertical="center"/>
    </xf>
    <xf numFmtId="4" fontId="15" fillId="0" borderId="107" xfId="0" applyNumberFormat="1" applyFont="1" applyBorder="1" applyAlignment="1" applyProtection="1">
      <alignment vertical="center"/>
    </xf>
    <xf numFmtId="165" fontId="15" fillId="0" borderId="105" xfId="0" applyNumberFormat="1" applyFont="1" applyBorder="1" applyAlignment="1" applyProtection="1">
      <alignment vertical="center"/>
    </xf>
    <xf numFmtId="4" fontId="15" fillId="0" borderId="120" xfId="0" applyNumberFormat="1" applyFont="1" applyBorder="1" applyAlignment="1" applyProtection="1">
      <alignment vertical="center"/>
    </xf>
    <xf numFmtId="0" fontId="13" fillId="5" borderId="0" xfId="0" applyFont="1" applyFill="1" applyAlignment="1" applyProtection="1">
      <alignment vertical="center"/>
    </xf>
    <xf numFmtId="0" fontId="13" fillId="0" borderId="0" xfId="0" applyFont="1" applyAlignment="1" applyProtection="1">
      <alignment vertical="center"/>
    </xf>
    <xf numFmtId="0" fontId="34" fillId="12" borderId="45" xfId="0" applyFont="1" applyFill="1" applyBorder="1" applyAlignment="1" applyProtection="1">
      <alignment horizontal="center" vertical="center"/>
    </xf>
    <xf numFmtId="0" fontId="18" fillId="31" borderId="47" xfId="0" applyFont="1" applyFill="1" applyBorder="1" applyAlignment="1" applyProtection="1">
      <alignment horizontal="left" vertical="center"/>
    </xf>
    <xf numFmtId="4" fontId="15" fillId="31" borderId="47" xfId="0" applyNumberFormat="1" applyFont="1" applyFill="1" applyBorder="1" applyAlignment="1" applyProtection="1">
      <alignment vertical="center"/>
    </xf>
    <xf numFmtId="4" fontId="15" fillId="31" borderId="42" xfId="0" applyNumberFormat="1" applyFont="1" applyFill="1" applyBorder="1" applyAlignment="1" applyProtection="1">
      <alignment vertical="center"/>
    </xf>
    <xf numFmtId="4" fontId="15" fillId="31" borderId="119" xfId="0" applyNumberFormat="1" applyFont="1" applyFill="1" applyBorder="1" applyAlignment="1" applyProtection="1">
      <alignment vertical="center"/>
    </xf>
    <xf numFmtId="4" fontId="15" fillId="31" borderId="102" xfId="0" applyNumberFormat="1" applyFont="1" applyFill="1" applyBorder="1" applyAlignment="1" applyProtection="1">
      <alignment vertical="center"/>
    </xf>
    <xf numFmtId="4" fontId="34" fillId="12" borderId="30" xfId="0" applyNumberFormat="1" applyFont="1" applyFill="1" applyBorder="1" applyAlignment="1" applyProtection="1">
      <alignment horizontal="right" vertical="center"/>
    </xf>
    <xf numFmtId="0" fontId="34" fillId="12" borderId="15" xfId="0" applyFont="1" applyFill="1" applyBorder="1" applyAlignment="1" applyProtection="1">
      <alignment horizontal="center" vertical="center"/>
    </xf>
    <xf numFmtId="165" fontId="15" fillId="31" borderId="47" xfId="0" applyNumberFormat="1" applyFont="1" applyFill="1" applyBorder="1" applyAlignment="1" applyProtection="1">
      <alignment vertical="center"/>
    </xf>
    <xf numFmtId="165" fontId="15" fillId="31" borderId="42" xfId="0" applyNumberFormat="1" applyFont="1" applyFill="1" applyBorder="1" applyAlignment="1" applyProtection="1">
      <alignment vertical="center"/>
    </xf>
    <xf numFmtId="165" fontId="15" fillId="31" borderId="119" xfId="0" applyNumberFormat="1" applyFont="1" applyFill="1" applyBorder="1" applyAlignment="1" applyProtection="1">
      <alignment vertical="center"/>
    </xf>
    <xf numFmtId="165" fontId="15" fillId="31" borderId="102" xfId="0" applyNumberFormat="1" applyFont="1" applyFill="1" applyBorder="1" applyAlignment="1" applyProtection="1">
      <alignment vertical="center"/>
    </xf>
    <xf numFmtId="4" fontId="15" fillId="31" borderId="105" xfId="0" applyNumberFormat="1" applyFont="1" applyFill="1" applyBorder="1" applyAlignment="1" applyProtection="1">
      <alignment vertical="center"/>
    </xf>
    <xf numFmtId="4" fontId="15" fillId="31" borderId="107" xfId="0" applyNumberFormat="1" applyFont="1" applyFill="1" applyBorder="1" applyAlignment="1" applyProtection="1">
      <alignment vertical="center"/>
    </xf>
    <xf numFmtId="165" fontId="15" fillId="31" borderId="105" xfId="0" applyNumberFormat="1" applyFont="1" applyFill="1" applyBorder="1" applyAlignment="1" applyProtection="1">
      <alignment vertical="center"/>
    </xf>
    <xf numFmtId="4" fontId="15" fillId="31" borderId="121" xfId="0" applyNumberFormat="1" applyFont="1" applyFill="1" applyBorder="1" applyAlignment="1" applyProtection="1">
      <alignment vertical="center"/>
    </xf>
    <xf numFmtId="0" fontId="13" fillId="31" borderId="0" xfId="0" applyFont="1" applyFill="1" applyAlignment="1" applyProtection="1">
      <alignment vertical="center"/>
    </xf>
    <xf numFmtId="0" fontId="18" fillId="6" borderId="47" xfId="0" applyFont="1" applyFill="1" applyBorder="1" applyAlignment="1" applyProtection="1">
      <alignment horizontal="left" vertical="center"/>
    </xf>
    <xf numFmtId="4" fontId="15" fillId="6" borderId="42" xfId="0" applyNumberFormat="1" applyFont="1" applyFill="1" applyBorder="1" applyAlignment="1" applyProtection="1">
      <alignment vertical="center"/>
    </xf>
    <xf numFmtId="4" fontId="15" fillId="6" borderId="119" xfId="0" applyNumberFormat="1" applyFont="1" applyFill="1" applyBorder="1" applyAlignment="1" applyProtection="1">
      <alignment vertical="center"/>
    </xf>
    <xf numFmtId="4" fontId="15" fillId="6" borderId="102" xfId="0" applyNumberFormat="1" applyFont="1" applyFill="1" applyBorder="1" applyAlignment="1" applyProtection="1">
      <alignment vertical="center"/>
    </xf>
    <xf numFmtId="165" fontId="15" fillId="6" borderId="47" xfId="0" applyNumberFormat="1" applyFont="1" applyFill="1" applyBorder="1" applyAlignment="1" applyProtection="1">
      <alignment vertical="center"/>
    </xf>
    <xf numFmtId="165" fontId="15" fillId="6" borderId="42" xfId="0" applyNumberFormat="1" applyFont="1" applyFill="1" applyBorder="1" applyAlignment="1" applyProtection="1">
      <alignment vertical="center"/>
    </xf>
    <xf numFmtId="165" fontId="15" fillId="6" borderId="119" xfId="0" applyNumberFormat="1" applyFont="1" applyFill="1" applyBorder="1" applyAlignment="1" applyProtection="1">
      <alignment vertical="center"/>
    </xf>
    <xf numFmtId="165" fontId="15" fillId="6" borderId="102" xfId="0" applyNumberFormat="1" applyFont="1" applyFill="1" applyBorder="1" applyAlignment="1" applyProtection="1">
      <alignment vertical="center"/>
    </xf>
    <xf numFmtId="4" fontId="15" fillId="6" borderId="105" xfId="0" applyNumberFormat="1" applyFont="1" applyFill="1" applyBorder="1" applyAlignment="1" applyProtection="1">
      <alignment vertical="center"/>
    </xf>
    <xf numFmtId="4" fontId="15" fillId="6" borderId="107" xfId="0" applyNumberFormat="1" applyFont="1" applyFill="1" applyBorder="1" applyAlignment="1" applyProtection="1">
      <alignment vertical="center"/>
    </xf>
    <xf numFmtId="165" fontId="15" fillId="6" borderId="105" xfId="0" applyNumberFormat="1" applyFont="1" applyFill="1" applyBorder="1" applyAlignment="1" applyProtection="1">
      <alignment vertical="center"/>
    </xf>
    <xf numFmtId="4" fontId="15" fillId="6" borderId="121" xfId="0" applyNumberFormat="1" applyFont="1" applyFill="1" applyBorder="1" applyAlignment="1" applyProtection="1">
      <alignment vertical="center"/>
    </xf>
    <xf numFmtId="0" fontId="13" fillId="6" borderId="0" xfId="0" applyFont="1" applyFill="1" applyAlignment="1" applyProtection="1">
      <alignment vertical="center"/>
    </xf>
    <xf numFmtId="0" fontId="13" fillId="5" borderId="0" xfId="0" applyFont="1" applyFill="1" applyBorder="1" applyAlignment="1" applyProtection="1">
      <alignment vertical="center"/>
    </xf>
    <xf numFmtId="0" fontId="13" fillId="6" borderId="0" xfId="0" applyFont="1" applyFill="1" applyBorder="1" applyAlignment="1" applyProtection="1">
      <alignment vertical="center"/>
    </xf>
    <xf numFmtId="0" fontId="34" fillId="33" borderId="46" xfId="0" applyFont="1" applyFill="1" applyBorder="1" applyAlignment="1" applyProtection="1">
      <alignment horizontal="center" vertical="center"/>
    </xf>
    <xf numFmtId="0" fontId="46" fillId="31" borderId="48" xfId="0" applyFont="1" applyFill="1" applyBorder="1" applyAlignment="1" applyProtection="1">
      <alignment horizontal="left" vertical="center"/>
    </xf>
    <xf numFmtId="4" fontId="15" fillId="31" borderId="48" xfId="0" applyNumberFormat="1" applyFont="1" applyFill="1" applyBorder="1" applyAlignment="1" applyProtection="1">
      <alignment vertical="center"/>
    </xf>
    <xf numFmtId="4" fontId="15" fillId="31" borderId="71" xfId="0" applyNumberFormat="1" applyFont="1" applyFill="1" applyBorder="1" applyAlignment="1" applyProtection="1">
      <alignment vertical="center"/>
    </xf>
    <xf numFmtId="4" fontId="15" fillId="31" borderId="122" xfId="0" applyNumberFormat="1" applyFont="1" applyFill="1" applyBorder="1" applyAlignment="1" applyProtection="1">
      <alignment vertical="center"/>
    </xf>
    <xf numFmtId="4" fontId="15" fillId="31" borderId="101" xfId="0" applyNumberFormat="1" applyFont="1" applyFill="1" applyBorder="1" applyAlignment="1" applyProtection="1">
      <alignment vertical="center"/>
    </xf>
    <xf numFmtId="4" fontId="34" fillId="12" borderId="31" xfId="0" applyNumberFormat="1" applyFont="1" applyFill="1" applyBorder="1" applyAlignment="1" applyProtection="1">
      <alignment horizontal="right" vertical="center"/>
    </xf>
    <xf numFmtId="0" fontId="34" fillId="33" borderId="16" xfId="0" applyFont="1" applyFill="1" applyBorder="1" applyAlignment="1" applyProtection="1">
      <alignment horizontal="center" vertical="center"/>
    </xf>
    <xf numFmtId="165" fontId="15" fillId="31" borderId="48" xfId="0" applyNumberFormat="1" applyFont="1" applyFill="1" applyBorder="1" applyAlignment="1" applyProtection="1">
      <alignment vertical="center"/>
    </xf>
    <xf numFmtId="165" fontId="15" fillId="31" borderId="71" xfId="0" applyNumberFormat="1" applyFont="1" applyFill="1" applyBorder="1" applyAlignment="1" applyProtection="1">
      <alignment vertical="center"/>
    </xf>
    <xf numFmtId="165" fontId="15" fillId="31" borderId="122" xfId="0" applyNumberFormat="1" applyFont="1" applyFill="1" applyBorder="1" applyAlignment="1" applyProtection="1">
      <alignment vertical="center"/>
    </xf>
    <xf numFmtId="165" fontId="15" fillId="31" borderId="101" xfId="0" applyNumberFormat="1" applyFont="1" applyFill="1" applyBorder="1" applyAlignment="1" applyProtection="1">
      <alignment vertical="center"/>
    </xf>
    <xf numFmtId="4" fontId="15" fillId="5" borderId="113" xfId="0" applyNumberFormat="1" applyFont="1" applyFill="1" applyBorder="1" applyAlignment="1" applyProtection="1">
      <alignment vertical="center"/>
    </xf>
    <xf numFmtId="165" fontId="15" fillId="5" borderId="71" xfId="0" applyNumberFormat="1" applyFont="1" applyFill="1" applyBorder="1" applyAlignment="1" applyProtection="1">
      <alignment vertical="center"/>
    </xf>
    <xf numFmtId="4" fontId="15" fillId="31" borderId="123" xfId="0" applyNumberFormat="1" applyFont="1" applyFill="1" applyBorder="1" applyAlignment="1" applyProtection="1">
      <alignment vertical="center"/>
    </xf>
    <xf numFmtId="0" fontId="13" fillId="5" borderId="1" xfId="0" applyFont="1" applyFill="1" applyBorder="1" applyAlignment="1" applyProtection="1">
      <alignment vertical="center"/>
    </xf>
    <xf numFmtId="0" fontId="13" fillId="31" borderId="1" xfId="0" applyFont="1" applyFill="1" applyBorder="1" applyAlignment="1" applyProtection="1">
      <alignment vertical="center"/>
    </xf>
    <xf numFmtId="0" fontId="34" fillId="19" borderId="45" xfId="0" applyFont="1" applyFill="1" applyBorder="1" applyAlignment="1" applyProtection="1">
      <alignment horizontal="center" vertical="center"/>
    </xf>
    <xf numFmtId="4" fontId="35" fillId="32" borderId="47" xfId="0" applyNumberFormat="1" applyFont="1" applyFill="1" applyBorder="1" applyAlignment="1" applyProtection="1">
      <alignment horizontal="left" vertical="center"/>
    </xf>
    <xf numFmtId="4" fontId="35" fillId="32" borderId="47" xfId="0" applyNumberFormat="1" applyFont="1" applyFill="1" applyBorder="1" applyAlignment="1" applyProtection="1">
      <alignment vertical="center"/>
    </xf>
    <xf numFmtId="4" fontId="35" fillId="32" borderId="42" xfId="0" applyNumberFormat="1" applyFont="1" applyFill="1" applyBorder="1" applyAlignment="1" applyProtection="1">
      <alignment vertical="center"/>
    </xf>
    <xf numFmtId="4" fontId="35" fillId="32" borderId="119" xfId="0" applyNumberFormat="1" applyFont="1" applyFill="1" applyBorder="1" applyAlignment="1" applyProtection="1">
      <alignment vertical="center"/>
    </xf>
    <xf numFmtId="4" fontId="35" fillId="32" borderId="102" xfId="0" applyNumberFormat="1" applyFont="1" applyFill="1" applyBorder="1" applyAlignment="1" applyProtection="1">
      <alignment vertical="center"/>
    </xf>
    <xf numFmtId="4" fontId="34" fillId="19" borderId="30" xfId="0" applyNumberFormat="1" applyFont="1" applyFill="1" applyBorder="1" applyAlignment="1" applyProtection="1">
      <alignment horizontal="right" vertical="center"/>
    </xf>
    <xf numFmtId="0" fontId="34" fillId="19" borderId="15" xfId="0" applyFont="1" applyFill="1" applyBorder="1" applyAlignment="1" applyProtection="1">
      <alignment horizontal="center" vertical="center"/>
    </xf>
    <xf numFmtId="165" fontId="35" fillId="32" borderId="47" xfId="0" applyNumberFormat="1" applyFont="1" applyFill="1" applyBorder="1" applyAlignment="1" applyProtection="1">
      <alignment vertical="center"/>
    </xf>
    <xf numFmtId="165" fontId="35" fillId="32" borderId="42" xfId="0" applyNumberFormat="1" applyFont="1" applyFill="1" applyBorder="1" applyAlignment="1" applyProtection="1">
      <alignment vertical="center"/>
    </xf>
    <xf numFmtId="165" fontId="35" fillId="32" borderId="119" xfId="0" applyNumberFormat="1" applyFont="1" applyFill="1" applyBorder="1" applyAlignment="1" applyProtection="1">
      <alignment vertical="center"/>
    </xf>
    <xf numFmtId="165" fontId="35" fillId="32" borderId="102" xfId="0" applyNumberFormat="1" applyFont="1" applyFill="1" applyBorder="1" applyAlignment="1" applyProtection="1">
      <alignment vertical="center"/>
    </xf>
    <xf numFmtId="4" fontId="35" fillId="32" borderId="105" xfId="0" applyNumberFormat="1" applyFont="1" applyFill="1" applyBorder="1" applyAlignment="1" applyProtection="1">
      <alignment vertical="center"/>
    </xf>
    <xf numFmtId="4" fontId="35" fillId="6" borderId="0" xfId="0" applyNumberFormat="1" applyFont="1" applyFill="1" applyBorder="1" applyAlignment="1" applyProtection="1">
      <alignment vertical="center"/>
    </xf>
    <xf numFmtId="4" fontId="35" fillId="32" borderId="107" xfId="0" applyNumberFormat="1" applyFont="1" applyFill="1" applyBorder="1" applyAlignment="1" applyProtection="1">
      <alignment vertical="center"/>
    </xf>
    <xf numFmtId="165" fontId="35" fillId="32" borderId="105" xfId="0" applyNumberFormat="1" applyFont="1" applyFill="1" applyBorder="1" applyAlignment="1" applyProtection="1">
      <alignment vertical="center"/>
    </xf>
    <xf numFmtId="4" fontId="35" fillId="32" borderId="121" xfId="0" applyNumberFormat="1" applyFont="1" applyFill="1" applyBorder="1" applyAlignment="1" applyProtection="1">
      <alignment vertical="center"/>
    </xf>
    <xf numFmtId="0" fontId="13" fillId="32" borderId="0" xfId="0" applyFont="1" applyFill="1" applyAlignment="1" applyProtection="1">
      <alignment vertical="center"/>
    </xf>
    <xf numFmtId="4" fontId="35" fillId="6" borderId="47" xfId="0" applyNumberFormat="1" applyFont="1" applyFill="1" applyBorder="1" applyAlignment="1" applyProtection="1">
      <alignment horizontal="left" vertical="center"/>
    </xf>
    <xf numFmtId="4" fontId="35" fillId="6" borderId="47" xfId="0" applyNumberFormat="1" applyFont="1" applyFill="1" applyBorder="1" applyAlignment="1" applyProtection="1">
      <alignment vertical="center"/>
    </xf>
    <xf numFmtId="4" fontId="35" fillId="6" borderId="42" xfId="0" applyNumberFormat="1" applyFont="1" applyFill="1" applyBorder="1" applyAlignment="1" applyProtection="1">
      <alignment vertical="center"/>
    </xf>
    <xf numFmtId="4" fontId="35" fillId="6" borderId="119" xfId="0" applyNumberFormat="1" applyFont="1" applyFill="1" applyBorder="1" applyAlignment="1" applyProtection="1">
      <alignment vertical="center"/>
    </xf>
    <xf numFmtId="4" fontId="35" fillId="6" borderId="102" xfId="0" applyNumberFormat="1" applyFont="1" applyFill="1" applyBorder="1" applyAlignment="1" applyProtection="1">
      <alignment vertical="center"/>
    </xf>
    <xf numFmtId="165" fontId="35" fillId="6" borderId="47" xfId="0" applyNumberFormat="1" applyFont="1" applyFill="1" applyBorder="1" applyAlignment="1" applyProtection="1">
      <alignment vertical="center"/>
    </xf>
    <xf numFmtId="165" fontId="35" fillId="6" borderId="42" xfId="0" applyNumberFormat="1" applyFont="1" applyFill="1" applyBorder="1" applyAlignment="1" applyProtection="1">
      <alignment vertical="center"/>
    </xf>
    <xf numFmtId="165" fontId="35" fillId="6" borderId="119" xfId="0" applyNumberFormat="1" applyFont="1" applyFill="1" applyBorder="1" applyAlignment="1" applyProtection="1">
      <alignment vertical="center"/>
    </xf>
    <xf numFmtId="165" fontId="35" fillId="6" borderId="102" xfId="0" applyNumberFormat="1" applyFont="1" applyFill="1" applyBorder="1" applyAlignment="1" applyProtection="1">
      <alignment vertical="center"/>
    </xf>
    <xf numFmtId="4" fontId="35" fillId="6" borderId="105" xfId="0" applyNumberFormat="1" applyFont="1" applyFill="1" applyBorder="1" applyAlignment="1" applyProtection="1">
      <alignment vertical="center"/>
    </xf>
    <xf numFmtId="4" fontId="35" fillId="6" borderId="107" xfId="0" applyNumberFormat="1" applyFont="1" applyFill="1" applyBorder="1" applyAlignment="1" applyProtection="1">
      <alignment vertical="center"/>
    </xf>
    <xf numFmtId="165" fontId="35" fillId="6" borderId="105" xfId="0" applyNumberFormat="1" applyFont="1" applyFill="1" applyBorder="1" applyAlignment="1" applyProtection="1">
      <alignment vertical="center"/>
    </xf>
    <xf numFmtId="4" fontId="35" fillId="6" borderId="121" xfId="0" applyNumberFormat="1" applyFont="1" applyFill="1" applyBorder="1" applyAlignment="1" applyProtection="1">
      <alignment vertical="center"/>
    </xf>
    <xf numFmtId="4" fontId="35" fillId="32" borderId="99" xfId="0" applyNumberFormat="1" applyFont="1" applyFill="1" applyBorder="1" applyAlignment="1" applyProtection="1">
      <alignment vertical="center"/>
    </xf>
    <xf numFmtId="165" fontId="35" fillId="32" borderId="99" xfId="0" applyNumberFormat="1" applyFont="1" applyFill="1" applyBorder="1" applyAlignment="1" applyProtection="1">
      <alignment vertical="center"/>
    </xf>
    <xf numFmtId="4" fontId="35" fillId="32" borderId="30" xfId="0" applyNumberFormat="1" applyFont="1" applyFill="1" applyBorder="1" applyAlignment="1" applyProtection="1">
      <alignment vertical="center"/>
    </xf>
    <xf numFmtId="4" fontId="35" fillId="6" borderId="99" xfId="0" applyNumberFormat="1" applyFont="1" applyFill="1" applyBorder="1" applyAlignment="1" applyProtection="1">
      <alignment vertical="center"/>
    </xf>
    <xf numFmtId="165" fontId="35" fillId="6" borderId="99" xfId="0" applyNumberFormat="1" applyFont="1" applyFill="1" applyBorder="1" applyAlignment="1" applyProtection="1">
      <alignment vertical="center"/>
    </xf>
    <xf numFmtId="4" fontId="35" fillId="6" borderId="30" xfId="0" applyNumberFormat="1" applyFont="1" applyFill="1" applyBorder="1" applyAlignment="1" applyProtection="1">
      <alignment vertical="center"/>
    </xf>
    <xf numFmtId="0" fontId="34" fillId="19" borderId="67" xfId="0" applyFont="1" applyFill="1" applyBorder="1" applyAlignment="1" applyProtection="1">
      <alignment horizontal="center" vertical="center"/>
    </xf>
    <xf numFmtId="4" fontId="46" fillId="32" borderId="54" xfId="0" applyNumberFormat="1" applyFont="1" applyFill="1" applyBorder="1" applyAlignment="1" applyProtection="1">
      <alignment horizontal="left" vertical="center"/>
    </xf>
    <xf numFmtId="4" fontId="35" fillId="32" borderId="54" xfId="0" applyNumberFormat="1" applyFont="1" applyFill="1" applyBorder="1" applyAlignment="1" applyProtection="1">
      <alignment vertical="center"/>
    </xf>
    <xf numFmtId="4" fontId="35" fillId="32" borderId="59" xfId="0" applyNumberFormat="1" applyFont="1" applyFill="1" applyBorder="1" applyAlignment="1" applyProtection="1">
      <alignment vertical="center"/>
    </xf>
    <xf numFmtId="4" fontId="35" fillId="32" borderId="124" xfId="0" applyNumberFormat="1" applyFont="1" applyFill="1" applyBorder="1" applyAlignment="1" applyProtection="1">
      <alignment vertical="center"/>
    </xf>
    <xf numFmtId="4" fontId="35" fillId="32" borderId="125" xfId="0" applyNumberFormat="1" applyFont="1" applyFill="1" applyBorder="1" applyAlignment="1" applyProtection="1">
      <alignment vertical="center"/>
    </xf>
    <xf numFmtId="4" fontId="34" fillId="19" borderId="32" xfId="0" applyNumberFormat="1" applyFont="1" applyFill="1" applyBorder="1" applyAlignment="1" applyProtection="1">
      <alignment horizontal="right" vertical="center"/>
    </xf>
    <xf numFmtId="0" fontId="34" fillId="19" borderId="17" xfId="0" applyFont="1" applyFill="1" applyBorder="1" applyAlignment="1" applyProtection="1">
      <alignment horizontal="center" vertical="center"/>
    </xf>
    <xf numFmtId="165" fontId="35" fillId="32" borderId="54" xfId="0" applyNumberFormat="1" applyFont="1" applyFill="1" applyBorder="1" applyAlignment="1" applyProtection="1">
      <alignment vertical="center"/>
    </xf>
    <xf numFmtId="165" fontId="35" fillId="32" borderId="59" xfId="0" applyNumberFormat="1" applyFont="1" applyFill="1" applyBorder="1" applyAlignment="1" applyProtection="1">
      <alignment vertical="center"/>
    </xf>
    <xf numFmtId="165" fontId="35" fillId="32" borderId="124" xfId="0" applyNumberFormat="1" applyFont="1" applyFill="1" applyBorder="1" applyAlignment="1" applyProtection="1">
      <alignment vertical="center"/>
    </xf>
    <xf numFmtId="165" fontId="35" fillId="32" borderId="125" xfId="0" applyNumberFormat="1" applyFont="1" applyFill="1" applyBorder="1" applyAlignment="1" applyProtection="1">
      <alignment vertical="center"/>
    </xf>
    <xf numFmtId="4" fontId="35" fillId="32" borderId="109" xfId="0" applyNumberFormat="1" applyFont="1" applyFill="1" applyBorder="1" applyAlignment="1" applyProtection="1">
      <alignment vertical="center"/>
    </xf>
    <xf numFmtId="4" fontId="35" fillId="32" borderId="112" xfId="0" applyNumberFormat="1" applyFont="1" applyFill="1" applyBorder="1" applyAlignment="1" applyProtection="1">
      <alignment vertical="center"/>
    </xf>
    <xf numFmtId="165" fontId="35" fillId="32" borderId="109" xfId="0" applyNumberFormat="1" applyFont="1" applyFill="1" applyBorder="1" applyAlignment="1" applyProtection="1">
      <alignment vertical="center"/>
    </xf>
    <xf numFmtId="4" fontId="35" fillId="32" borderId="32" xfId="0" applyNumberFormat="1" applyFont="1" applyFill="1" applyBorder="1" applyAlignment="1" applyProtection="1">
      <alignment vertical="center"/>
    </xf>
    <xf numFmtId="0" fontId="13" fillId="5" borderId="2" xfId="0" applyFont="1" applyFill="1" applyBorder="1" applyAlignment="1" applyProtection="1">
      <alignment vertical="center"/>
    </xf>
    <xf numFmtId="0" fontId="13" fillId="32" borderId="2" xfId="0" applyFont="1" applyFill="1" applyBorder="1" applyAlignment="1" applyProtection="1">
      <alignment vertical="center"/>
    </xf>
    <xf numFmtId="0" fontId="13" fillId="19" borderId="68" xfId="0" applyFont="1" applyFill="1" applyBorder="1" applyAlignment="1" applyProtection="1">
      <alignment vertical="center"/>
    </xf>
    <xf numFmtId="0" fontId="34" fillId="19" borderId="69" xfId="0" applyFont="1" applyFill="1" applyBorder="1" applyAlignment="1" applyProtection="1">
      <alignment horizontal="left" vertical="center"/>
    </xf>
    <xf numFmtId="4" fontId="34" fillId="19" borderId="69" xfId="0" applyNumberFormat="1" applyFont="1" applyFill="1" applyBorder="1" applyAlignment="1" applyProtection="1">
      <alignment vertical="center"/>
    </xf>
    <xf numFmtId="4" fontId="34" fillId="19" borderId="4" xfId="0" applyNumberFormat="1" applyFont="1" applyFill="1" applyBorder="1" applyAlignment="1" applyProtection="1">
      <alignment vertical="center"/>
    </xf>
    <xf numFmtId="4" fontId="34" fillId="19" borderId="126" xfId="0" applyNumberFormat="1" applyFont="1" applyFill="1" applyBorder="1" applyAlignment="1" applyProtection="1">
      <alignment vertical="center"/>
    </xf>
    <xf numFmtId="4" fontId="34" fillId="19" borderId="127" xfId="0" applyNumberFormat="1" applyFont="1" applyFill="1" applyBorder="1" applyAlignment="1" applyProtection="1">
      <alignment horizontal="right" vertical="center"/>
    </xf>
    <xf numFmtId="0" fontId="13" fillId="19" borderId="3" xfId="0" applyFont="1" applyFill="1" applyBorder="1" applyAlignment="1" applyProtection="1">
      <alignment vertical="center"/>
    </xf>
    <xf numFmtId="4" fontId="34" fillId="19" borderId="118" xfId="0" applyNumberFormat="1" applyFont="1" applyFill="1" applyBorder="1" applyAlignment="1" applyProtection="1">
      <alignment horizontal="right" vertical="center"/>
    </xf>
    <xf numFmtId="0" fontId="13" fillId="6" borderId="60" xfId="0" applyFont="1" applyFill="1" applyBorder="1" applyAlignment="1" applyProtection="1">
      <alignment vertical="center"/>
    </xf>
    <xf numFmtId="0" fontId="13" fillId="5" borderId="60" xfId="0" applyFont="1" applyFill="1" applyBorder="1" applyAlignment="1" applyProtection="1">
      <alignment vertical="center"/>
    </xf>
    <xf numFmtId="4" fontId="13" fillId="5" borderId="60" xfId="0" applyNumberFormat="1" applyFont="1" applyFill="1" applyBorder="1" applyAlignment="1" applyProtection="1">
      <alignment vertical="center"/>
    </xf>
    <xf numFmtId="4" fontId="34" fillId="19" borderId="104" xfId="0" applyNumberFormat="1" applyFont="1" applyFill="1" applyBorder="1" applyAlignment="1" applyProtection="1">
      <alignment vertical="center"/>
    </xf>
    <xf numFmtId="4" fontId="34" fillId="6" borderId="0" xfId="0" applyNumberFormat="1" applyFont="1" applyFill="1" applyBorder="1" applyAlignment="1" applyProtection="1">
      <alignment vertical="center"/>
    </xf>
    <xf numFmtId="165" fontId="34" fillId="19" borderId="63" xfId="0" applyNumberFormat="1" applyFont="1" applyFill="1" applyBorder="1" applyAlignment="1" applyProtection="1">
      <alignment vertical="center"/>
    </xf>
    <xf numFmtId="165" fontId="34" fillId="19" borderId="104" xfId="0" applyNumberFormat="1" applyFont="1" applyFill="1" applyBorder="1" applyAlignment="1" applyProtection="1">
      <alignment vertical="center"/>
    </xf>
    <xf numFmtId="165" fontId="34" fillId="19" borderId="4" xfId="0" applyNumberFormat="1" applyFont="1" applyFill="1" applyBorder="1" applyAlignment="1" applyProtection="1">
      <alignment vertical="center"/>
    </xf>
    <xf numFmtId="4" fontId="34" fillId="19" borderId="127" xfId="0" applyNumberFormat="1" applyFont="1" applyFill="1" applyBorder="1" applyAlignment="1" applyProtection="1">
      <alignment vertical="center"/>
    </xf>
    <xf numFmtId="0" fontId="13" fillId="19" borderId="60" xfId="0" applyFont="1" applyFill="1" applyBorder="1" applyAlignment="1" applyProtection="1">
      <alignment vertical="center"/>
    </xf>
    <xf numFmtId="0" fontId="13" fillId="11" borderId="24" xfId="0" applyFont="1" applyFill="1" applyBorder="1" applyAlignment="1" applyProtection="1">
      <alignment vertical="center"/>
    </xf>
    <xf numFmtId="0" fontId="34" fillId="11" borderId="43" xfId="0" applyFont="1" applyFill="1" applyBorder="1" applyAlignment="1" applyProtection="1">
      <alignment horizontal="left" vertical="center"/>
    </xf>
    <xf numFmtId="4" fontId="34" fillId="11" borderId="43" xfId="0" applyNumberFormat="1" applyFont="1" applyFill="1" applyBorder="1" applyAlignment="1" applyProtection="1">
      <alignment vertical="center"/>
    </xf>
    <xf numFmtId="4" fontId="34" fillId="11" borderId="128" xfId="0" applyNumberFormat="1" applyFont="1" applyFill="1" applyBorder="1" applyAlignment="1" applyProtection="1">
      <alignment vertical="center"/>
    </xf>
    <xf numFmtId="4" fontId="34" fillId="11" borderId="92" xfId="0" applyNumberFormat="1" applyFont="1" applyFill="1" applyBorder="1" applyAlignment="1" applyProtection="1">
      <alignment vertical="center"/>
    </xf>
    <xf numFmtId="165" fontId="34" fillId="8" borderId="129" xfId="0" applyNumberFormat="1" applyFont="1" applyFill="1" applyBorder="1" applyAlignment="1" applyProtection="1">
      <alignment horizontal="right" vertical="center"/>
    </xf>
    <xf numFmtId="0" fontId="13" fillId="11" borderId="10" xfId="0" applyFont="1" applyFill="1" applyBorder="1" applyAlignment="1" applyProtection="1">
      <alignment vertical="center"/>
    </xf>
    <xf numFmtId="4" fontId="34" fillId="8" borderId="130" xfId="0" applyNumberFormat="1" applyFont="1" applyFill="1" applyBorder="1" applyAlignment="1" applyProtection="1">
      <alignment horizontal="right" vertical="center"/>
    </xf>
    <xf numFmtId="165" fontId="34" fillId="11" borderId="43" xfId="0" applyNumberFormat="1" applyFont="1" applyFill="1" applyBorder="1" applyAlignment="1" applyProtection="1">
      <alignment vertical="center"/>
    </xf>
    <xf numFmtId="165" fontId="34" fillId="11" borderId="103" xfId="0" applyNumberFormat="1" applyFont="1" applyFill="1" applyBorder="1" applyAlignment="1" applyProtection="1">
      <alignment vertical="center"/>
    </xf>
    <xf numFmtId="165" fontId="34" fillId="11" borderId="128" xfId="0" applyNumberFormat="1" applyFont="1" applyFill="1" applyBorder="1" applyAlignment="1" applyProtection="1">
      <alignment vertical="center"/>
    </xf>
    <xf numFmtId="165" fontId="34" fillId="11" borderId="92" xfId="0" applyNumberFormat="1" applyFont="1" applyFill="1" applyBorder="1" applyAlignment="1" applyProtection="1">
      <alignment vertical="center"/>
    </xf>
    <xf numFmtId="4" fontId="34" fillId="11" borderId="129" xfId="0" applyNumberFormat="1" applyFont="1" applyFill="1" applyBorder="1" applyAlignment="1" applyProtection="1">
      <alignment horizontal="right" vertical="center"/>
    </xf>
    <xf numFmtId="4" fontId="34" fillId="11" borderId="131" xfId="0" applyNumberFormat="1" applyFont="1" applyFill="1" applyBorder="1" applyAlignment="1" applyProtection="1">
      <alignment vertical="center"/>
    </xf>
    <xf numFmtId="165" fontId="34" fillId="11" borderId="131" xfId="0" applyNumberFormat="1" applyFont="1" applyFill="1" applyBorder="1" applyAlignment="1" applyProtection="1">
      <alignment vertical="center"/>
    </xf>
    <xf numFmtId="4" fontId="34" fillId="11" borderId="129" xfId="0" applyNumberFormat="1" applyFont="1" applyFill="1" applyBorder="1" applyAlignment="1" applyProtection="1">
      <alignment vertical="center"/>
    </xf>
    <xf numFmtId="0" fontId="13" fillId="5" borderId="55" xfId="0" applyFont="1" applyFill="1" applyBorder="1" applyAlignment="1" applyProtection="1">
      <alignment vertical="center"/>
    </xf>
    <xf numFmtId="0" fontId="13" fillId="12" borderId="55" xfId="0" applyFont="1" applyFill="1" applyBorder="1" applyAlignment="1" applyProtection="1">
      <alignment vertical="center"/>
    </xf>
    <xf numFmtId="0" fontId="13" fillId="9" borderId="24" xfId="0" applyFont="1" applyFill="1" applyBorder="1" applyAlignment="1" applyProtection="1">
      <alignment vertical="center"/>
    </xf>
    <xf numFmtId="0" fontId="34" fillId="9" borderId="43" xfId="0" applyFont="1" applyFill="1" applyBorder="1" applyAlignment="1" applyProtection="1">
      <alignment horizontal="left" vertical="center"/>
    </xf>
    <xf numFmtId="4" fontId="34" fillId="9" borderId="43" xfId="0" applyNumberFormat="1" applyFont="1" applyFill="1" applyBorder="1" applyAlignment="1" applyProtection="1">
      <alignment vertical="center"/>
    </xf>
    <xf numFmtId="4" fontId="34" fillId="9" borderId="128" xfId="0" applyNumberFormat="1" applyFont="1" applyFill="1" applyBorder="1" applyAlignment="1" applyProtection="1">
      <alignment vertical="center"/>
    </xf>
    <xf numFmtId="4" fontId="34" fillId="9" borderId="92" xfId="0" applyNumberFormat="1" applyFont="1" applyFill="1" applyBorder="1" applyAlignment="1" applyProtection="1">
      <alignment vertical="center"/>
    </xf>
    <xf numFmtId="4" fontId="34" fillId="9" borderId="129" xfId="0" applyNumberFormat="1" applyFont="1" applyFill="1" applyBorder="1" applyAlignment="1" applyProtection="1">
      <alignment horizontal="right" vertical="center"/>
    </xf>
    <xf numFmtId="0" fontId="13" fillId="9" borderId="10" xfId="0" applyFont="1" applyFill="1" applyBorder="1" applyAlignment="1" applyProtection="1">
      <alignment vertical="center"/>
    </xf>
    <xf numFmtId="0" fontId="13" fillId="6" borderId="14" xfId="0" applyFont="1" applyFill="1" applyBorder="1" applyAlignment="1" applyProtection="1">
      <alignment vertical="center"/>
    </xf>
    <xf numFmtId="0" fontId="13" fillId="5" borderId="14" xfId="0" applyFont="1" applyFill="1" applyBorder="1" applyAlignment="1" applyProtection="1">
      <alignment vertical="center"/>
    </xf>
    <xf numFmtId="4" fontId="13" fillId="5" borderId="14" xfId="0" applyNumberFormat="1" applyFont="1" applyFill="1" applyBorder="1" applyAlignment="1" applyProtection="1">
      <alignment vertical="center"/>
    </xf>
    <xf numFmtId="4" fontId="34" fillId="9" borderId="131" xfId="0" applyNumberFormat="1" applyFont="1" applyFill="1" applyBorder="1" applyAlignment="1" applyProtection="1">
      <alignment vertical="center"/>
    </xf>
    <xf numFmtId="165" fontId="34" fillId="9" borderId="103" xfId="0" applyNumberFormat="1" applyFont="1" applyFill="1" applyBorder="1" applyAlignment="1" applyProtection="1">
      <alignment vertical="center"/>
    </xf>
    <xf numFmtId="165" fontId="34" fillId="9" borderId="131" xfId="0" applyNumberFormat="1" applyFont="1" applyFill="1" applyBorder="1" applyAlignment="1" applyProtection="1">
      <alignment vertical="center"/>
    </xf>
    <xf numFmtId="165" fontId="34" fillId="9" borderId="128" xfId="0" applyNumberFormat="1" applyFont="1" applyFill="1" applyBorder="1" applyAlignment="1" applyProtection="1">
      <alignment vertical="center"/>
    </xf>
    <xf numFmtId="4" fontId="34" fillId="9" borderId="129" xfId="0" applyNumberFormat="1" applyFont="1" applyFill="1" applyBorder="1" applyAlignment="1" applyProtection="1">
      <alignment vertical="center"/>
    </xf>
    <xf numFmtId="0" fontId="13" fillId="11" borderId="55" xfId="0" applyFont="1" applyFill="1" applyBorder="1" applyAlignment="1" applyProtection="1">
      <alignment vertical="center"/>
    </xf>
    <xf numFmtId="0" fontId="13" fillId="10" borderId="46" xfId="0" applyFont="1" applyFill="1" applyBorder="1" applyAlignment="1" applyProtection="1">
      <alignment vertical="center"/>
    </xf>
    <xf numFmtId="0" fontId="34" fillId="10" borderId="48" xfId="0" applyFont="1" applyFill="1" applyBorder="1" applyAlignment="1" applyProtection="1">
      <alignment horizontal="left" vertical="center"/>
    </xf>
    <xf numFmtId="4" fontId="34" fillId="10" borderId="48" xfId="0" applyNumberFormat="1" applyFont="1" applyFill="1" applyBorder="1" applyAlignment="1" applyProtection="1">
      <alignment vertical="center"/>
    </xf>
    <xf numFmtId="4" fontId="34" fillId="10" borderId="71" xfId="0" applyNumberFormat="1" applyFont="1" applyFill="1" applyBorder="1" applyAlignment="1" applyProtection="1">
      <alignment vertical="center"/>
    </xf>
    <xf numFmtId="4" fontId="34" fillId="10" borderId="72" xfId="0" applyNumberFormat="1" applyFont="1" applyFill="1" applyBorder="1" applyAlignment="1" applyProtection="1">
      <alignment vertical="center"/>
    </xf>
    <xf numFmtId="4" fontId="34" fillId="10" borderId="101" xfId="0" applyNumberFormat="1" applyFont="1" applyFill="1" applyBorder="1" applyAlignment="1" applyProtection="1">
      <alignment vertical="center"/>
    </xf>
    <xf numFmtId="0" fontId="34" fillId="5" borderId="31" xfId="0" applyFont="1" applyFill="1" applyBorder="1" applyAlignment="1" applyProtection="1">
      <alignment horizontal="right" vertical="center"/>
    </xf>
    <xf numFmtId="0" fontId="13" fillId="10" borderId="16" xfId="0" applyFont="1" applyFill="1" applyBorder="1" applyAlignment="1" applyProtection="1">
      <alignment vertical="center"/>
    </xf>
    <xf numFmtId="4" fontId="34" fillId="5" borderId="123" xfId="0" applyNumberFormat="1" applyFont="1" applyFill="1" applyBorder="1" applyAlignment="1" applyProtection="1">
      <alignment horizontal="right" vertical="center"/>
    </xf>
    <xf numFmtId="0" fontId="13" fillId="6" borderId="1" xfId="0" applyFont="1" applyFill="1" applyBorder="1" applyAlignment="1" applyProtection="1">
      <alignment vertical="center"/>
    </xf>
    <xf numFmtId="4" fontId="13" fillId="5" borderId="1" xfId="0" applyNumberFormat="1" applyFont="1" applyFill="1" applyBorder="1" applyAlignment="1" applyProtection="1">
      <alignment vertical="center"/>
    </xf>
    <xf numFmtId="4" fontId="34" fillId="10" borderId="57" xfId="0" applyNumberFormat="1" applyFont="1" applyFill="1" applyBorder="1" applyAlignment="1" applyProtection="1">
      <alignment vertical="center"/>
    </xf>
    <xf numFmtId="4" fontId="34" fillId="10" borderId="113" xfId="0" applyNumberFormat="1" applyFont="1" applyFill="1" applyBorder="1" applyAlignment="1" applyProtection="1">
      <alignment vertical="center"/>
    </xf>
    <xf numFmtId="165" fontId="34" fillId="5" borderId="71" xfId="0" applyNumberFormat="1" applyFont="1" applyFill="1" applyBorder="1" applyAlignment="1" applyProtection="1">
      <alignment vertical="center"/>
    </xf>
    <xf numFmtId="165" fontId="34" fillId="5" borderId="57" xfId="0" applyNumberFormat="1" applyFont="1" applyFill="1" applyBorder="1" applyAlignment="1" applyProtection="1">
      <alignment vertical="center"/>
    </xf>
    <xf numFmtId="4" fontId="34" fillId="5" borderId="113" xfId="0" applyNumberFormat="1" applyFont="1" applyFill="1" applyBorder="1" applyAlignment="1" applyProtection="1">
      <alignment vertical="center"/>
    </xf>
    <xf numFmtId="4" fontId="34" fillId="5" borderId="71" xfId="0" applyNumberFormat="1" applyFont="1" applyFill="1" applyBorder="1" applyAlignment="1" applyProtection="1">
      <alignment vertical="center"/>
    </xf>
    <xf numFmtId="165" fontId="34" fillId="5" borderId="72" xfId="0" applyNumberFormat="1" applyFont="1" applyFill="1" applyBorder="1" applyAlignment="1" applyProtection="1">
      <alignment vertical="center"/>
    </xf>
    <xf numFmtId="4" fontId="34" fillId="10" borderId="123" xfId="0" applyNumberFormat="1" applyFont="1" applyFill="1" applyBorder="1" applyAlignment="1" applyProtection="1">
      <alignment vertical="center"/>
    </xf>
    <xf numFmtId="0" fontId="13" fillId="34" borderId="1" xfId="0" applyFont="1" applyFill="1" applyBorder="1" applyAlignment="1" applyProtection="1">
      <alignment vertical="center"/>
    </xf>
    <xf numFmtId="0" fontId="13" fillId="34" borderId="64" xfId="0" applyFont="1" applyFill="1" applyBorder="1" applyAlignment="1" applyProtection="1">
      <alignment vertical="center"/>
    </xf>
    <xf numFmtId="0" fontId="34" fillId="34" borderId="65" xfId="0" applyFont="1" applyFill="1" applyBorder="1" applyAlignment="1" applyProtection="1">
      <alignment horizontal="left" vertical="center"/>
    </xf>
    <xf numFmtId="4" fontId="34" fillId="34" borderId="132" xfId="0" applyNumberFormat="1" applyFont="1" applyFill="1" applyBorder="1" applyAlignment="1" applyProtection="1">
      <alignment vertical="center"/>
    </xf>
    <xf numFmtId="4" fontId="34" fillId="34" borderId="133" xfId="0" applyNumberFormat="1" applyFont="1" applyFill="1" applyBorder="1" applyAlignment="1" applyProtection="1">
      <alignment vertical="center"/>
    </xf>
    <xf numFmtId="4" fontId="34" fillId="34" borderId="8" xfId="0" applyNumberFormat="1" applyFont="1" applyFill="1" applyBorder="1" applyAlignment="1" applyProtection="1">
      <alignment vertical="center"/>
    </xf>
    <xf numFmtId="0" fontId="34" fillId="34" borderId="33" xfId="0" applyFont="1" applyFill="1" applyBorder="1" applyAlignment="1" applyProtection="1">
      <alignment horizontal="right" vertical="center"/>
    </xf>
    <xf numFmtId="0" fontId="13" fillId="34" borderId="7" xfId="0" applyFont="1" applyFill="1" applyBorder="1" applyAlignment="1" applyProtection="1">
      <alignment vertical="center"/>
    </xf>
    <xf numFmtId="4" fontId="34" fillId="34" borderId="134" xfId="0" applyNumberFormat="1" applyFont="1" applyFill="1" applyBorder="1" applyAlignment="1" applyProtection="1">
      <alignment horizontal="right" vertical="center"/>
    </xf>
    <xf numFmtId="165" fontId="34" fillId="34" borderId="132" xfId="0" applyNumberFormat="1" applyFont="1" applyFill="1" applyBorder="1" applyAlignment="1" applyProtection="1">
      <alignment vertical="center"/>
    </xf>
    <xf numFmtId="165" fontId="34" fillId="34" borderId="133" xfId="0" applyNumberFormat="1" applyFont="1" applyFill="1" applyBorder="1" applyAlignment="1" applyProtection="1">
      <alignment vertical="center"/>
    </xf>
    <xf numFmtId="165" fontId="34" fillId="34" borderId="8" xfId="0" applyNumberFormat="1" applyFont="1" applyFill="1" applyBorder="1" applyAlignment="1" applyProtection="1">
      <alignment vertical="center"/>
    </xf>
    <xf numFmtId="4" fontId="34" fillId="34" borderId="135" xfId="0" applyNumberFormat="1" applyFont="1" applyFill="1" applyBorder="1" applyAlignment="1" applyProtection="1">
      <alignment vertical="center"/>
    </xf>
    <xf numFmtId="4" fontId="34" fillId="34" borderId="136" xfId="0" applyNumberFormat="1" applyFont="1" applyFill="1" applyBorder="1" applyAlignment="1" applyProtection="1">
      <alignment vertical="center"/>
    </xf>
    <xf numFmtId="165" fontId="34" fillId="34" borderId="135" xfId="0" applyNumberFormat="1" applyFont="1" applyFill="1" applyBorder="1" applyAlignment="1" applyProtection="1">
      <alignment vertical="center"/>
    </xf>
    <xf numFmtId="4" fontId="34" fillId="34" borderId="33" xfId="0" applyNumberFormat="1" applyFont="1" applyFill="1" applyBorder="1" applyAlignment="1" applyProtection="1">
      <alignment vertical="center"/>
    </xf>
    <xf numFmtId="0" fontId="13" fillId="5" borderId="8" xfId="0" applyFont="1" applyFill="1" applyBorder="1" applyAlignment="1" applyProtection="1">
      <alignment vertical="center"/>
    </xf>
    <xf numFmtId="0" fontId="13" fillId="34" borderId="8" xfId="0" applyFont="1" applyFill="1" applyBorder="1" applyAlignment="1" applyProtection="1">
      <alignment vertical="center"/>
    </xf>
    <xf numFmtId="0" fontId="13" fillId="5" borderId="45" xfId="0" applyFont="1" applyFill="1" applyBorder="1" applyAlignment="1" applyProtection="1">
      <alignment vertical="center"/>
    </xf>
    <xf numFmtId="0" fontId="13" fillId="5" borderId="47" xfId="0" applyFont="1" applyFill="1" applyBorder="1" applyAlignment="1" applyProtection="1">
      <alignment horizontal="left" vertical="center"/>
    </xf>
    <xf numFmtId="1" fontId="15" fillId="5" borderId="0" xfId="0" applyNumberFormat="1" applyFont="1" applyFill="1" applyBorder="1" applyAlignment="1" applyProtection="1">
      <alignment vertical="center"/>
    </xf>
    <xf numFmtId="164" fontId="15" fillId="5" borderId="0" xfId="0" applyNumberFormat="1" applyFont="1" applyFill="1" applyBorder="1" applyAlignment="1" applyProtection="1">
      <alignment horizontal="right" vertical="center"/>
    </xf>
    <xf numFmtId="0" fontId="13" fillId="5" borderId="30" xfId="0" applyFont="1" applyFill="1" applyBorder="1" applyAlignment="1" applyProtection="1">
      <alignment horizontal="right" vertical="center"/>
    </xf>
    <xf numFmtId="0" fontId="13" fillId="5" borderId="15" xfId="0" applyFont="1" applyFill="1" applyBorder="1" applyAlignment="1" applyProtection="1">
      <alignment vertical="center"/>
    </xf>
    <xf numFmtId="0" fontId="18" fillId="2" borderId="75" xfId="0" applyFont="1" applyFill="1" applyBorder="1" applyAlignment="1" applyProtection="1">
      <alignment horizontal="left" vertical="center"/>
    </xf>
    <xf numFmtId="4" fontId="15" fillId="4" borderId="47" xfId="0" applyNumberFormat="1" applyFont="1" applyFill="1" applyBorder="1" applyAlignment="1" applyProtection="1">
      <alignment horizontal="center" vertical="center"/>
    </xf>
    <xf numFmtId="4" fontId="15" fillId="4" borderId="42" xfId="0" applyNumberFormat="1" applyFont="1" applyFill="1" applyBorder="1" applyAlignment="1" applyProtection="1">
      <alignment horizontal="center" vertical="center"/>
    </xf>
    <xf numFmtId="4" fontId="15" fillId="4" borderId="119" xfId="0" applyNumberFormat="1" applyFont="1" applyFill="1" applyBorder="1" applyAlignment="1" applyProtection="1">
      <alignment horizontal="center" vertical="center"/>
    </xf>
    <xf numFmtId="4" fontId="17" fillId="3" borderId="99" xfId="0" applyNumberFormat="1" applyFont="1" applyFill="1" applyBorder="1" applyAlignment="1" applyProtection="1">
      <alignment horizontal="center" vertical="center"/>
    </xf>
    <xf numFmtId="4" fontId="34" fillId="22" borderId="30" xfId="0" applyNumberFormat="1" applyFont="1" applyFill="1" applyBorder="1" applyAlignment="1" applyProtection="1">
      <alignment horizontal="right" vertical="center"/>
    </xf>
    <xf numFmtId="0" fontId="15" fillId="4" borderId="47" xfId="0" applyFont="1" applyFill="1" applyBorder="1" applyAlignment="1" applyProtection="1">
      <alignment horizontal="center" vertical="center"/>
    </xf>
    <xf numFmtId="0" fontId="15" fillId="4" borderId="42" xfId="0" applyFont="1" applyFill="1" applyBorder="1" applyAlignment="1" applyProtection="1">
      <alignment horizontal="center" vertical="center"/>
    </xf>
    <xf numFmtId="0" fontId="15" fillId="4" borderId="119" xfId="0" applyFont="1" applyFill="1" applyBorder="1" applyAlignment="1" applyProtection="1">
      <alignment horizontal="center" vertical="center"/>
    </xf>
    <xf numFmtId="0" fontId="17" fillId="3" borderId="99" xfId="0" applyFont="1" applyFill="1" applyBorder="1" applyAlignment="1" applyProtection="1">
      <alignment horizontal="center" vertical="center"/>
    </xf>
    <xf numFmtId="0" fontId="34" fillId="22" borderId="30" xfId="0" applyFont="1" applyFill="1" applyBorder="1" applyAlignment="1" applyProtection="1">
      <alignment horizontal="right" vertical="center"/>
    </xf>
    <xf numFmtId="0" fontId="13" fillId="6" borderId="25" xfId="0" applyFont="1" applyFill="1" applyBorder="1" applyAlignment="1" applyProtection="1">
      <alignment vertical="center"/>
    </xf>
    <xf numFmtId="0" fontId="13" fillId="6" borderId="25" xfId="0" applyFont="1" applyFill="1" applyBorder="1" applyAlignment="1" applyProtection="1">
      <alignment horizontal="left" vertical="center"/>
    </xf>
    <xf numFmtId="1" fontId="15" fillId="6" borderId="25" xfId="0" applyNumberFormat="1" applyFont="1" applyFill="1" applyBorder="1" applyAlignment="1" applyProtection="1">
      <alignment vertical="center"/>
    </xf>
    <xf numFmtId="164" fontId="15" fillId="6" borderId="25" xfId="0" applyNumberFormat="1" applyFont="1" applyFill="1" applyBorder="1" applyAlignment="1" applyProtection="1">
      <alignment horizontal="right" vertical="center"/>
    </xf>
    <xf numFmtId="0" fontId="13" fillId="6" borderId="25" xfId="0" applyFont="1" applyFill="1" applyBorder="1" applyAlignment="1" applyProtection="1">
      <alignment horizontal="right" vertical="center"/>
    </xf>
    <xf numFmtId="4" fontId="15" fillId="6" borderId="25" xfId="0" applyNumberFormat="1" applyFont="1" applyFill="1" applyBorder="1" applyAlignment="1" applyProtection="1">
      <alignment vertical="center"/>
    </xf>
    <xf numFmtId="4" fontId="15" fillId="6" borderId="25" xfId="0" applyNumberFormat="1" applyFont="1" applyFill="1" applyBorder="1" applyAlignment="1" applyProtection="1">
      <alignment horizontal="right" vertical="center"/>
    </xf>
    <xf numFmtId="4" fontId="13" fillId="6" borderId="25" xfId="0" applyNumberFormat="1" applyFont="1" applyFill="1" applyBorder="1" applyAlignment="1" applyProtection="1">
      <alignment horizontal="right" vertical="center"/>
    </xf>
    <xf numFmtId="0" fontId="13" fillId="6" borderId="0" xfId="0" applyFont="1" applyFill="1" applyBorder="1" applyAlignment="1" applyProtection="1">
      <alignment horizontal="left" vertical="center"/>
    </xf>
    <xf numFmtId="1" fontId="15" fillId="6" borderId="0" xfId="0" applyNumberFormat="1" applyFont="1" applyFill="1" applyBorder="1" applyAlignment="1" applyProtection="1">
      <alignment vertical="center"/>
    </xf>
    <xf numFmtId="164" fontId="15" fillId="6" borderId="0" xfId="0" applyNumberFormat="1" applyFont="1" applyFill="1" applyBorder="1" applyAlignment="1" applyProtection="1">
      <alignment horizontal="right" vertical="center"/>
    </xf>
    <xf numFmtId="0" fontId="13" fillId="6" borderId="0" xfId="0" applyFont="1" applyFill="1" applyBorder="1" applyAlignment="1" applyProtection="1">
      <alignment horizontal="right" vertical="center"/>
    </xf>
    <xf numFmtId="4" fontId="15" fillId="6" borderId="0" xfId="0" applyNumberFormat="1" applyFont="1" applyFill="1" applyBorder="1" applyAlignment="1" applyProtection="1">
      <alignment horizontal="right" vertical="center"/>
    </xf>
    <xf numFmtId="4" fontId="13" fillId="6" borderId="0" xfId="0" applyNumberFormat="1" applyFont="1" applyFill="1" applyBorder="1" applyAlignment="1" applyProtection="1">
      <alignment horizontal="right" vertical="center"/>
    </xf>
    <xf numFmtId="0" fontId="13" fillId="5" borderId="0" xfId="0" applyFont="1" applyFill="1" applyBorder="1" applyAlignment="1" applyProtection="1">
      <alignment horizontal="right" vertical="center"/>
    </xf>
    <xf numFmtId="0" fontId="34" fillId="14" borderId="66" xfId="0" applyFont="1" applyFill="1" applyBorder="1" applyAlignment="1" applyProtection="1">
      <alignment horizontal="center" vertical="center"/>
    </xf>
    <xf numFmtId="0" fontId="15" fillId="31" borderId="53" xfId="0" applyFont="1" applyFill="1" applyBorder="1" applyAlignment="1" applyProtection="1">
      <alignment horizontal="left" vertical="center"/>
    </xf>
    <xf numFmtId="4" fontId="15" fillId="31" borderId="53" xfId="0" applyNumberFormat="1" applyFont="1" applyFill="1" applyBorder="1" applyAlignment="1" applyProtection="1">
      <alignment vertical="center"/>
    </xf>
    <xf numFmtId="4" fontId="15" fillId="31" borderId="58" xfId="0" applyNumberFormat="1" applyFont="1" applyFill="1" applyBorder="1" applyAlignment="1" applyProtection="1">
      <alignment vertical="center"/>
    </xf>
    <xf numFmtId="4" fontId="15" fillId="31" borderId="137" xfId="0" applyNumberFormat="1" applyFont="1" applyFill="1" applyBorder="1" applyAlignment="1" applyProtection="1">
      <alignment vertical="center"/>
    </xf>
    <xf numFmtId="4" fontId="15" fillId="31" borderId="138" xfId="0" applyNumberFormat="1" applyFont="1" applyFill="1" applyBorder="1" applyAlignment="1" applyProtection="1">
      <alignment vertical="center"/>
    </xf>
    <xf numFmtId="4" fontId="34" fillId="14" borderId="25" xfId="0" applyNumberFormat="1" applyFont="1" applyFill="1" applyBorder="1" applyAlignment="1" applyProtection="1">
      <alignment horizontal="right" vertical="center"/>
    </xf>
    <xf numFmtId="4" fontId="34" fillId="14" borderId="139" xfId="0" applyNumberFormat="1" applyFont="1" applyFill="1" applyBorder="1" applyAlignment="1" applyProtection="1">
      <alignment horizontal="right" vertical="center"/>
    </xf>
    <xf numFmtId="165" fontId="15" fillId="31" borderId="53" xfId="0" applyNumberFormat="1" applyFont="1" applyFill="1" applyBorder="1" applyAlignment="1" applyProtection="1">
      <alignment vertical="center"/>
    </xf>
    <xf numFmtId="165" fontId="15" fillId="31" borderId="58" xfId="0" applyNumberFormat="1" applyFont="1" applyFill="1" applyBorder="1" applyAlignment="1" applyProtection="1">
      <alignment vertical="center"/>
    </xf>
    <xf numFmtId="165" fontId="15" fillId="31" borderId="137" xfId="0" applyNumberFormat="1" applyFont="1" applyFill="1" applyBorder="1" applyAlignment="1" applyProtection="1">
      <alignment vertical="center"/>
    </xf>
    <xf numFmtId="165" fontId="15" fillId="31" borderId="138" xfId="0" applyNumberFormat="1" applyFont="1" applyFill="1" applyBorder="1" applyAlignment="1" applyProtection="1">
      <alignment vertical="center"/>
    </xf>
    <xf numFmtId="4" fontId="34" fillId="14" borderId="66" xfId="0" applyNumberFormat="1" applyFont="1" applyFill="1" applyBorder="1" applyAlignment="1" applyProtection="1">
      <alignment vertical="center"/>
    </xf>
    <xf numFmtId="0" fontId="34" fillId="14" borderId="52" xfId="0" applyFont="1" applyFill="1" applyBorder="1" applyAlignment="1" applyProtection="1">
      <alignment horizontal="center" vertical="center"/>
    </xf>
    <xf numFmtId="4" fontId="15" fillId="31" borderId="108" xfId="0" applyNumberFormat="1" applyFont="1" applyFill="1" applyBorder="1" applyAlignment="1" applyProtection="1">
      <alignment vertical="center"/>
    </xf>
    <xf numFmtId="4" fontId="15" fillId="31" borderId="111" xfId="0" applyNumberFormat="1" applyFont="1" applyFill="1" applyBorder="1" applyAlignment="1" applyProtection="1">
      <alignment vertical="center"/>
    </xf>
    <xf numFmtId="165" fontId="15" fillId="31" borderId="108" xfId="0" applyNumberFormat="1" applyFont="1" applyFill="1" applyBorder="1" applyAlignment="1" applyProtection="1">
      <alignment vertical="center"/>
    </xf>
    <xf numFmtId="165" fontId="15" fillId="6" borderId="0" xfId="0" applyNumberFormat="1" applyFont="1" applyFill="1" applyBorder="1" applyAlignment="1" applyProtection="1">
      <alignment vertical="center"/>
    </xf>
    <xf numFmtId="2" fontId="15" fillId="31" borderId="111" xfId="0" applyNumberFormat="1" applyFont="1" applyFill="1" applyBorder="1" applyAlignment="1" applyProtection="1">
      <alignment vertical="center"/>
    </xf>
    <xf numFmtId="165" fontId="15" fillId="31" borderId="140" xfId="0" applyNumberFormat="1" applyFont="1" applyFill="1" applyBorder="1" applyAlignment="1" applyProtection="1">
      <alignment vertical="center"/>
    </xf>
    <xf numFmtId="0" fontId="13" fillId="31" borderId="25" xfId="0" applyFont="1" applyFill="1" applyBorder="1" applyAlignment="1" applyProtection="1">
      <alignment vertical="center"/>
    </xf>
    <xf numFmtId="0" fontId="34" fillId="16" borderId="45" xfId="0" applyFont="1" applyFill="1" applyBorder="1" applyAlignment="1" applyProtection="1">
      <alignment horizontal="center" vertical="center"/>
    </xf>
    <xf numFmtId="0" fontId="15" fillId="6" borderId="47" xfId="0" applyFont="1" applyFill="1" applyBorder="1" applyAlignment="1" applyProtection="1">
      <alignment horizontal="left" vertical="center"/>
    </xf>
    <xf numFmtId="4" fontId="15" fillId="6" borderId="141" xfId="0" applyNumberFormat="1" applyFont="1" applyFill="1" applyBorder="1" applyAlignment="1" applyProtection="1">
      <alignment vertical="center"/>
    </xf>
    <xf numFmtId="4" fontId="34" fillId="16" borderId="0" xfId="0" applyNumberFormat="1" applyFont="1" applyFill="1" applyBorder="1" applyAlignment="1" applyProtection="1">
      <alignment horizontal="right" vertical="center"/>
    </xf>
    <xf numFmtId="4" fontId="34" fillId="16" borderId="99" xfId="0" applyNumberFormat="1" applyFont="1" applyFill="1" applyBorder="1" applyAlignment="1" applyProtection="1">
      <alignment horizontal="right" vertical="center"/>
    </xf>
    <xf numFmtId="165" fontId="15" fillId="6" borderId="141" xfId="0" applyNumberFormat="1" applyFont="1" applyFill="1" applyBorder="1" applyAlignment="1" applyProtection="1">
      <alignment vertical="center"/>
    </xf>
    <xf numFmtId="4" fontId="34" fillId="16" borderId="45" xfId="0" applyNumberFormat="1" applyFont="1" applyFill="1" applyBorder="1" applyAlignment="1" applyProtection="1">
      <alignment vertical="center"/>
    </xf>
    <xf numFmtId="0" fontId="34" fillId="16" borderId="15" xfId="0" applyFont="1" applyFill="1" applyBorder="1" applyAlignment="1" applyProtection="1">
      <alignment horizontal="center" vertical="center"/>
    </xf>
    <xf numFmtId="2" fontId="15" fillId="6" borderId="107" xfId="0" applyNumberFormat="1" applyFont="1" applyFill="1" applyBorder="1" applyAlignment="1" applyProtection="1">
      <alignment vertical="center"/>
    </xf>
    <xf numFmtId="165" fontId="15" fillId="6" borderId="121" xfId="0" applyNumberFormat="1" applyFont="1" applyFill="1" applyBorder="1" applyAlignment="1" applyProtection="1">
      <alignment vertical="center"/>
    </xf>
    <xf numFmtId="0" fontId="34" fillId="17" borderId="45" xfId="0" applyFont="1" applyFill="1" applyBorder="1" applyAlignment="1" applyProtection="1">
      <alignment horizontal="center" vertical="center"/>
    </xf>
    <xf numFmtId="0" fontId="15" fillId="31" borderId="47" xfId="0" applyFont="1" applyFill="1" applyBorder="1" applyAlignment="1" applyProtection="1">
      <alignment horizontal="left" vertical="center"/>
    </xf>
    <xf numFmtId="4" fontId="15" fillId="31" borderId="141" xfId="0" applyNumberFormat="1" applyFont="1" applyFill="1" applyBorder="1" applyAlignment="1" applyProtection="1">
      <alignment vertical="center"/>
    </xf>
    <xf numFmtId="4" fontId="34" fillId="17" borderId="0" xfId="0" applyNumberFormat="1" applyFont="1" applyFill="1" applyBorder="1" applyAlignment="1" applyProtection="1">
      <alignment horizontal="right" vertical="center"/>
    </xf>
    <xf numFmtId="4" fontId="34" fillId="17" borderId="99" xfId="0" applyNumberFormat="1" applyFont="1" applyFill="1" applyBorder="1" applyAlignment="1" applyProtection="1">
      <alignment horizontal="right" vertical="center"/>
    </xf>
    <xf numFmtId="165" fontId="15" fillId="31" borderId="141" xfId="0" applyNumberFormat="1" applyFont="1" applyFill="1" applyBorder="1" applyAlignment="1" applyProtection="1">
      <alignment vertical="center"/>
    </xf>
    <xf numFmtId="4" fontId="34" fillId="17" borderId="45" xfId="0" applyNumberFormat="1" applyFont="1" applyFill="1" applyBorder="1" applyAlignment="1" applyProtection="1">
      <alignment vertical="center"/>
    </xf>
    <xf numFmtId="0" fontId="34" fillId="17" borderId="15" xfId="0" applyFont="1" applyFill="1" applyBorder="1" applyAlignment="1" applyProtection="1">
      <alignment horizontal="center" vertical="center"/>
    </xf>
    <xf numFmtId="2" fontId="15" fillId="31" borderId="107" xfId="0" applyNumberFormat="1" applyFont="1" applyFill="1" applyBorder="1" applyAlignment="1" applyProtection="1">
      <alignment vertical="center"/>
    </xf>
    <xf numFmtId="165" fontId="15" fillId="31" borderId="121" xfId="0" applyNumberFormat="1" applyFont="1" applyFill="1" applyBorder="1" applyAlignment="1" applyProtection="1">
      <alignment vertical="center"/>
    </xf>
    <xf numFmtId="0" fontId="34" fillId="18" borderId="45" xfId="0" applyFont="1" applyFill="1" applyBorder="1" applyAlignment="1" applyProtection="1">
      <alignment horizontal="center" vertical="center"/>
    </xf>
    <xf numFmtId="4" fontId="34" fillId="18" borderId="0" xfId="0" applyNumberFormat="1" applyFont="1" applyFill="1" applyBorder="1" applyAlignment="1" applyProtection="1">
      <alignment horizontal="right" vertical="center"/>
    </xf>
    <xf numFmtId="4" fontId="34" fillId="18" borderId="99" xfId="0" applyNumberFormat="1" applyFont="1" applyFill="1" applyBorder="1" applyAlignment="1" applyProtection="1">
      <alignment horizontal="right" vertical="center"/>
    </xf>
    <xf numFmtId="4" fontId="34" fillId="18" borderId="45" xfId="0" applyNumberFormat="1" applyFont="1" applyFill="1" applyBorder="1" applyAlignment="1" applyProtection="1">
      <alignment vertical="center"/>
    </xf>
    <xf numFmtId="0" fontId="34" fillId="18" borderId="15" xfId="0" applyFont="1" applyFill="1" applyBorder="1" applyAlignment="1" applyProtection="1">
      <alignment horizontal="center" vertical="center"/>
    </xf>
    <xf numFmtId="0" fontId="34" fillId="11" borderId="67" xfId="0" applyFont="1" applyFill="1" applyBorder="1" applyAlignment="1" applyProtection="1">
      <alignment horizontal="center" vertical="center"/>
    </xf>
    <xf numFmtId="0" fontId="15" fillId="31" borderId="54" xfId="0" applyFont="1" applyFill="1" applyBorder="1" applyAlignment="1" applyProtection="1">
      <alignment horizontal="left" vertical="center"/>
    </xf>
    <xf numFmtId="4" fontId="15" fillId="31" borderId="54" xfId="0" applyNumberFormat="1" applyFont="1" applyFill="1" applyBorder="1" applyAlignment="1" applyProtection="1">
      <alignment vertical="center"/>
    </xf>
    <xf numFmtId="4" fontId="15" fillId="31" borderId="59" xfId="0" applyNumberFormat="1" applyFont="1" applyFill="1" applyBorder="1" applyAlignment="1" applyProtection="1">
      <alignment vertical="center"/>
    </xf>
    <xf numFmtId="4" fontId="15" fillId="31" borderId="142" xfId="0" applyNumberFormat="1" applyFont="1" applyFill="1" applyBorder="1" applyAlignment="1" applyProtection="1">
      <alignment vertical="center"/>
    </xf>
    <xf numFmtId="4" fontId="15" fillId="31" borderId="143" xfId="0" applyNumberFormat="1" applyFont="1" applyFill="1" applyBorder="1" applyAlignment="1" applyProtection="1">
      <alignment vertical="center"/>
    </xf>
    <xf numFmtId="4" fontId="34" fillId="11" borderId="2" xfId="0" applyNumberFormat="1" applyFont="1" applyFill="1" applyBorder="1" applyAlignment="1" applyProtection="1">
      <alignment horizontal="right" vertical="center"/>
    </xf>
    <xf numFmtId="4" fontId="34" fillId="11" borderId="125" xfId="0" applyNumberFormat="1" applyFont="1" applyFill="1" applyBorder="1" applyAlignment="1" applyProtection="1">
      <alignment horizontal="right" vertical="center"/>
    </xf>
    <xf numFmtId="165" fontId="15" fillId="31" borderId="54" xfId="0" applyNumberFormat="1" applyFont="1" applyFill="1" applyBorder="1" applyAlignment="1" applyProtection="1">
      <alignment vertical="center"/>
    </xf>
    <xf numFmtId="165" fontId="15" fillId="31" borderId="59" xfId="0" applyNumberFormat="1" applyFont="1" applyFill="1" applyBorder="1" applyAlignment="1" applyProtection="1">
      <alignment vertical="center"/>
    </xf>
    <xf numFmtId="165" fontId="15" fillId="31" borderId="142" xfId="0" applyNumberFormat="1" applyFont="1" applyFill="1" applyBorder="1" applyAlignment="1" applyProtection="1">
      <alignment vertical="center"/>
    </xf>
    <xf numFmtId="165" fontId="15" fillId="31" borderId="143" xfId="0" applyNumberFormat="1" applyFont="1" applyFill="1" applyBorder="1" applyAlignment="1" applyProtection="1">
      <alignment vertical="center"/>
    </xf>
    <xf numFmtId="4" fontId="34" fillId="11" borderId="67" xfId="0" applyNumberFormat="1" applyFont="1" applyFill="1" applyBorder="1" applyAlignment="1" applyProtection="1">
      <alignment vertical="center"/>
    </xf>
    <xf numFmtId="0" fontId="34" fillId="11" borderId="17" xfId="0" applyFont="1" applyFill="1" applyBorder="1" applyAlignment="1" applyProtection="1">
      <alignment horizontal="center" vertical="center"/>
    </xf>
    <xf numFmtId="4" fontId="15" fillId="31" borderId="109" xfId="0" applyNumberFormat="1" applyFont="1" applyFill="1" applyBorder="1" applyAlignment="1" applyProtection="1">
      <alignment vertical="center"/>
    </xf>
    <xf numFmtId="4" fontId="15" fillId="31" borderId="112" xfId="0" applyNumberFormat="1" applyFont="1" applyFill="1" applyBorder="1" applyAlignment="1" applyProtection="1">
      <alignment vertical="center"/>
    </xf>
    <xf numFmtId="165" fontId="15" fillId="31" borderId="109" xfId="0" applyNumberFormat="1" applyFont="1" applyFill="1" applyBorder="1" applyAlignment="1" applyProtection="1">
      <alignment vertical="center"/>
    </xf>
    <xf numFmtId="2" fontId="15" fillId="31" borderId="112" xfId="0" applyNumberFormat="1" applyFont="1" applyFill="1" applyBorder="1" applyAlignment="1" applyProtection="1">
      <alignment vertical="center"/>
    </xf>
    <xf numFmtId="165" fontId="15" fillId="31" borderId="144" xfId="0" applyNumberFormat="1" applyFont="1" applyFill="1" applyBorder="1" applyAlignment="1" applyProtection="1">
      <alignment vertical="center"/>
    </xf>
    <xf numFmtId="0" fontId="13" fillId="31" borderId="2" xfId="0" applyFont="1" applyFill="1" applyBorder="1" applyAlignment="1" applyProtection="1">
      <alignment vertical="center"/>
    </xf>
    <xf numFmtId="0" fontId="13" fillId="6" borderId="61" xfId="0" applyFont="1" applyFill="1" applyBorder="1" applyAlignment="1" applyProtection="1">
      <alignment vertical="center"/>
    </xf>
    <xf numFmtId="0" fontId="15" fillId="6" borderId="61" xfId="0" applyFont="1" applyFill="1" applyBorder="1" applyAlignment="1" applyProtection="1">
      <alignment horizontal="left" vertical="center"/>
    </xf>
    <xf numFmtId="4" fontId="15" fillId="6" borderId="61" xfId="0" applyNumberFormat="1" applyFont="1" applyFill="1" applyBorder="1" applyAlignment="1" applyProtection="1">
      <alignment vertical="center"/>
    </xf>
    <xf numFmtId="0" fontId="13" fillId="6" borderId="61" xfId="0" applyFont="1" applyFill="1" applyBorder="1" applyAlignment="1" applyProtection="1">
      <alignment horizontal="right" vertical="center"/>
    </xf>
    <xf numFmtId="4" fontId="13" fillId="6" borderId="61" xfId="0" applyNumberFormat="1" applyFont="1" applyFill="1" applyBorder="1" applyAlignment="1" applyProtection="1">
      <alignment horizontal="right" vertical="center"/>
    </xf>
    <xf numFmtId="165" fontId="13" fillId="6" borderId="61" xfId="0" applyNumberFormat="1" applyFont="1" applyFill="1" applyBorder="1" applyAlignment="1" applyProtection="1">
      <alignment vertical="center"/>
    </xf>
    <xf numFmtId="4" fontId="13" fillId="6" borderId="61" xfId="0" applyNumberFormat="1" applyFont="1" applyFill="1" applyBorder="1" applyAlignment="1" applyProtection="1">
      <alignment vertical="center"/>
    </xf>
    <xf numFmtId="4" fontId="13" fillId="6" borderId="0" xfId="0" applyNumberFormat="1" applyFont="1" applyFill="1" applyBorder="1" applyAlignment="1" applyProtection="1">
      <alignment vertical="center"/>
    </xf>
    <xf numFmtId="165" fontId="13" fillId="6" borderId="0" xfId="0" applyNumberFormat="1" applyFont="1" applyFill="1" applyBorder="1" applyAlignment="1" applyProtection="1">
      <alignment vertical="center"/>
    </xf>
    <xf numFmtId="2" fontId="13" fillId="6" borderId="61" xfId="0" applyNumberFormat="1" applyFont="1" applyFill="1" applyBorder="1" applyAlignment="1" applyProtection="1">
      <alignment vertical="center"/>
    </xf>
    <xf numFmtId="0" fontId="13" fillId="5" borderId="61" xfId="0" applyFont="1" applyFill="1" applyBorder="1" applyAlignment="1" applyProtection="1">
      <alignment vertical="center"/>
    </xf>
    <xf numFmtId="0" fontId="34" fillId="20" borderId="66" xfId="0" applyFont="1" applyFill="1" applyBorder="1" applyAlignment="1" applyProtection="1">
      <alignment horizontal="center" vertical="center"/>
    </xf>
    <xf numFmtId="0" fontId="15" fillId="30" borderId="53" xfId="0" applyFont="1" applyFill="1" applyBorder="1" applyAlignment="1" applyProtection="1">
      <alignment horizontal="left" vertical="center"/>
    </xf>
    <xf numFmtId="4" fontId="15" fillId="30" borderId="58" xfId="0" applyNumberFormat="1" applyFont="1" applyFill="1" applyBorder="1" applyAlignment="1" applyProtection="1">
      <alignment vertical="center"/>
    </xf>
    <xf numFmtId="4" fontId="15" fillId="30" borderId="145" xfId="0" applyNumberFormat="1" applyFont="1" applyFill="1" applyBorder="1" applyAlignment="1" applyProtection="1">
      <alignment vertical="center"/>
    </xf>
    <xf numFmtId="4" fontId="15" fillId="30" borderId="25" xfId="0" applyNumberFormat="1" applyFont="1" applyFill="1" applyBorder="1" applyAlignment="1" applyProtection="1">
      <alignment vertical="center"/>
    </xf>
    <xf numFmtId="4" fontId="34" fillId="20" borderId="66" xfId="0" applyNumberFormat="1" applyFont="1" applyFill="1" applyBorder="1" applyAlignment="1" applyProtection="1">
      <alignment horizontal="right" vertical="center"/>
    </xf>
    <xf numFmtId="4" fontId="34" fillId="20" borderId="140" xfId="0" applyNumberFormat="1" applyFont="1" applyFill="1" applyBorder="1" applyAlignment="1" applyProtection="1">
      <alignment horizontal="right" vertical="center"/>
    </xf>
    <xf numFmtId="0" fontId="34" fillId="20" borderId="52" xfId="0" applyFont="1" applyFill="1" applyBorder="1" applyAlignment="1" applyProtection="1">
      <alignment horizontal="center" vertical="center"/>
    </xf>
    <xf numFmtId="165" fontId="15" fillId="30" borderId="58" xfId="0" applyNumberFormat="1" applyFont="1" applyFill="1" applyBorder="1" applyAlignment="1" applyProtection="1">
      <alignment vertical="center"/>
    </xf>
    <xf numFmtId="165" fontId="15" fillId="30" borderId="145" xfId="0" applyNumberFormat="1" applyFont="1" applyFill="1" applyBorder="1" applyAlignment="1" applyProtection="1">
      <alignment vertical="center"/>
    </xf>
    <xf numFmtId="165" fontId="15" fillId="30" borderId="25" xfId="0" applyNumberFormat="1" applyFont="1" applyFill="1" applyBorder="1" applyAlignment="1" applyProtection="1">
      <alignment vertical="center"/>
    </xf>
    <xf numFmtId="4" fontId="15" fillId="30" borderId="108" xfId="0" applyNumberFormat="1" applyFont="1" applyFill="1" applyBorder="1" applyAlignment="1" applyProtection="1">
      <alignment vertical="center"/>
    </xf>
    <xf numFmtId="4" fontId="15" fillId="30" borderId="111" xfId="0" applyNumberFormat="1" applyFont="1" applyFill="1" applyBorder="1" applyAlignment="1" applyProtection="1">
      <alignment vertical="center"/>
    </xf>
    <xf numFmtId="165" fontId="15" fillId="30" borderId="108" xfId="0" applyNumberFormat="1" applyFont="1" applyFill="1" applyBorder="1" applyAlignment="1" applyProtection="1">
      <alignment vertical="center"/>
    </xf>
    <xf numFmtId="2" fontId="15" fillId="30" borderId="111" xfId="0" applyNumberFormat="1" applyFont="1" applyFill="1" applyBorder="1" applyAlignment="1" applyProtection="1">
      <alignment vertical="center"/>
    </xf>
    <xf numFmtId="165" fontId="15" fillId="30" borderId="117" xfId="0" applyNumberFormat="1" applyFont="1" applyFill="1" applyBorder="1" applyAlignment="1" applyProtection="1">
      <alignment vertical="center"/>
    </xf>
    <xf numFmtId="0" fontId="13" fillId="32" borderId="25" xfId="0" applyFont="1" applyFill="1" applyBorder="1" applyAlignment="1" applyProtection="1">
      <alignment vertical="center"/>
    </xf>
    <xf numFmtId="0" fontId="34" fillId="10" borderId="45" xfId="0" applyFont="1" applyFill="1" applyBorder="1" applyAlignment="1" applyProtection="1">
      <alignment horizontal="center" vertical="center"/>
    </xf>
    <xf numFmtId="4" fontId="34" fillId="10" borderId="0" xfId="0" applyNumberFormat="1" applyFont="1" applyFill="1" applyBorder="1" applyAlignment="1" applyProtection="1">
      <alignment horizontal="right" vertical="center"/>
    </xf>
    <xf numFmtId="4" fontId="15" fillId="6" borderId="45" xfId="0" applyNumberFormat="1" applyFont="1" applyFill="1" applyBorder="1" applyAlignment="1" applyProtection="1">
      <alignment vertical="center"/>
    </xf>
    <xf numFmtId="4" fontId="34" fillId="10" borderId="121" xfId="0" applyNumberFormat="1" applyFont="1" applyFill="1" applyBorder="1" applyAlignment="1" applyProtection="1">
      <alignment horizontal="right" vertical="center"/>
    </xf>
    <xf numFmtId="0" fontId="34" fillId="10" borderId="15" xfId="0" applyFont="1" applyFill="1" applyBorder="1" applyAlignment="1" applyProtection="1">
      <alignment horizontal="center" vertical="center"/>
    </xf>
    <xf numFmtId="0" fontId="34" fillId="22" borderId="67" xfId="0" applyFont="1" applyFill="1" applyBorder="1" applyAlignment="1" applyProtection="1">
      <alignment horizontal="center" vertical="center"/>
    </xf>
    <xf numFmtId="0" fontId="15" fillId="30" borderId="54" xfId="0" applyFont="1" applyFill="1" applyBorder="1" applyAlignment="1" applyProtection="1">
      <alignment horizontal="left" vertical="center"/>
    </xf>
    <xf numFmtId="4" fontId="15" fillId="30" borderId="54" xfId="0" applyNumberFormat="1" applyFont="1" applyFill="1" applyBorder="1" applyAlignment="1" applyProtection="1">
      <alignment vertical="center"/>
    </xf>
    <xf numFmtId="4" fontId="15" fillId="30" borderId="59" xfId="0" applyNumberFormat="1" applyFont="1" applyFill="1" applyBorder="1" applyAlignment="1" applyProtection="1">
      <alignment vertical="center"/>
    </xf>
    <xf numFmtId="4" fontId="15" fillId="30" borderId="142" xfId="0" applyNumberFormat="1" applyFont="1" applyFill="1" applyBorder="1" applyAlignment="1" applyProtection="1">
      <alignment vertical="center"/>
    </xf>
    <xf numFmtId="4" fontId="15" fillId="30" borderId="143" xfId="0" applyNumberFormat="1" applyFont="1" applyFill="1" applyBorder="1" applyAlignment="1" applyProtection="1">
      <alignment vertical="center"/>
    </xf>
    <xf numFmtId="4" fontId="34" fillId="22" borderId="2" xfId="0" applyNumberFormat="1" applyFont="1" applyFill="1" applyBorder="1" applyAlignment="1" applyProtection="1">
      <alignment horizontal="right" vertical="center"/>
    </xf>
    <xf numFmtId="4" fontId="15" fillId="30" borderId="67" xfId="0" applyNumberFormat="1" applyFont="1" applyFill="1" applyBorder="1" applyAlignment="1" applyProtection="1">
      <alignment vertical="center"/>
    </xf>
    <xf numFmtId="4" fontId="34" fillId="22" borderId="144" xfId="0" applyNumberFormat="1" applyFont="1" applyFill="1" applyBorder="1" applyAlignment="1" applyProtection="1">
      <alignment horizontal="right" vertical="center"/>
    </xf>
    <xf numFmtId="0" fontId="34" fillId="22" borderId="17" xfId="0" applyFont="1" applyFill="1" applyBorder="1" applyAlignment="1" applyProtection="1">
      <alignment horizontal="center" vertical="center"/>
    </xf>
    <xf numFmtId="165" fontId="15" fillId="30" borderId="54" xfId="0" applyNumberFormat="1" applyFont="1" applyFill="1" applyBorder="1" applyAlignment="1" applyProtection="1">
      <alignment vertical="center"/>
    </xf>
    <xf numFmtId="165" fontId="15" fillId="30" borderId="59" xfId="0" applyNumberFormat="1" applyFont="1" applyFill="1" applyBorder="1" applyAlignment="1" applyProtection="1">
      <alignment vertical="center"/>
    </xf>
    <xf numFmtId="165" fontId="15" fillId="30" borderId="142" xfId="0" applyNumberFormat="1" applyFont="1" applyFill="1" applyBorder="1" applyAlignment="1" applyProtection="1">
      <alignment vertical="center"/>
    </xf>
    <xf numFmtId="165" fontId="15" fillId="30" borderId="143" xfId="0" applyNumberFormat="1" applyFont="1" applyFill="1" applyBorder="1" applyAlignment="1" applyProtection="1">
      <alignment vertical="center"/>
    </xf>
    <xf numFmtId="4" fontId="15" fillId="30" borderId="109" xfId="0" applyNumberFormat="1" applyFont="1" applyFill="1" applyBorder="1" applyAlignment="1" applyProtection="1">
      <alignment vertical="center"/>
    </xf>
    <xf numFmtId="4" fontId="15" fillId="30" borderId="112" xfId="0" applyNumberFormat="1" applyFont="1" applyFill="1" applyBorder="1" applyAlignment="1" applyProtection="1">
      <alignment vertical="center"/>
    </xf>
    <xf numFmtId="165" fontId="15" fillId="30" borderId="109" xfId="0" applyNumberFormat="1" applyFont="1" applyFill="1" applyBorder="1" applyAlignment="1" applyProtection="1">
      <alignment vertical="center"/>
    </xf>
    <xf numFmtId="2" fontId="15" fillId="30" borderId="112" xfId="0" applyNumberFormat="1" applyFont="1" applyFill="1" applyBorder="1" applyAlignment="1" applyProtection="1">
      <alignment vertical="center"/>
    </xf>
    <xf numFmtId="165" fontId="15" fillId="30" borderId="144" xfId="0" applyNumberFormat="1" applyFont="1" applyFill="1" applyBorder="1" applyAlignment="1" applyProtection="1">
      <alignment vertical="center"/>
    </xf>
    <xf numFmtId="0" fontId="34" fillId="23" borderId="45" xfId="0" applyFont="1" applyFill="1" applyBorder="1" applyAlignment="1" applyProtection="1">
      <alignment horizontal="center" vertical="center"/>
    </xf>
    <xf numFmtId="0" fontId="34" fillId="23" borderId="0" xfId="0" applyFont="1" applyFill="1" applyBorder="1" applyAlignment="1" applyProtection="1">
      <alignment horizontal="right" vertical="center"/>
    </xf>
    <xf numFmtId="4" fontId="34" fillId="23" borderId="99" xfId="0" applyNumberFormat="1" applyFont="1" applyFill="1" applyBorder="1" applyAlignment="1" applyProtection="1">
      <alignment horizontal="right" vertical="center"/>
    </xf>
    <xf numFmtId="0" fontId="34" fillId="23" borderId="15" xfId="0" applyFont="1" applyFill="1" applyBorder="1" applyAlignment="1" applyProtection="1">
      <alignment horizontal="center" vertical="center"/>
    </xf>
    <xf numFmtId="4" fontId="34" fillId="23" borderId="121" xfId="0" applyNumberFormat="1" applyFont="1" applyFill="1" applyBorder="1" applyAlignment="1" applyProtection="1">
      <alignment horizontal="right" vertical="center"/>
    </xf>
    <xf numFmtId="0" fontId="34" fillId="23" borderId="52" xfId="0" applyFont="1" applyFill="1" applyBorder="1" applyAlignment="1" applyProtection="1">
      <alignment horizontal="center" vertical="center"/>
    </xf>
    <xf numFmtId="0" fontId="15" fillId="6" borderId="53" xfId="0" applyFont="1" applyFill="1" applyBorder="1" applyAlignment="1" applyProtection="1">
      <alignment horizontal="left" vertical="center"/>
    </xf>
    <xf numFmtId="4" fontId="15" fillId="6" borderId="53" xfId="0" applyNumberFormat="1" applyFont="1" applyFill="1" applyBorder="1" applyAlignment="1" applyProtection="1">
      <alignment vertical="center"/>
    </xf>
    <xf numFmtId="4" fontId="15" fillId="6" borderId="108" xfId="0" applyNumberFormat="1" applyFont="1" applyFill="1" applyBorder="1" applyAlignment="1" applyProtection="1">
      <alignment vertical="center"/>
    </xf>
    <xf numFmtId="4" fontId="15" fillId="6" borderId="111" xfId="0" applyNumberFormat="1" applyFont="1" applyFill="1" applyBorder="1" applyAlignment="1" applyProtection="1">
      <alignment vertical="center"/>
    </xf>
    <xf numFmtId="165" fontId="15" fillId="6" borderId="58" xfId="0" applyNumberFormat="1" applyFont="1" applyFill="1" applyBorder="1" applyAlignment="1" applyProtection="1">
      <alignment vertical="center"/>
    </xf>
    <xf numFmtId="4" fontId="15" fillId="6" borderId="58" xfId="0" applyNumberFormat="1" applyFont="1" applyFill="1" applyBorder="1" applyAlignment="1" applyProtection="1">
      <alignment vertical="center"/>
    </xf>
    <xf numFmtId="165" fontId="15" fillId="6" borderId="108" xfId="0" applyNumberFormat="1" applyFont="1" applyFill="1" applyBorder="1" applyAlignment="1" applyProtection="1">
      <alignment vertical="center"/>
    </xf>
    <xf numFmtId="2" fontId="15" fillId="6" borderId="111" xfId="0" applyNumberFormat="1" applyFont="1" applyFill="1" applyBorder="1" applyAlignment="1" applyProtection="1">
      <alignment vertical="center"/>
    </xf>
    <xf numFmtId="165" fontId="15" fillId="6" borderId="137" xfId="0" applyNumberFormat="1" applyFont="1" applyFill="1" applyBorder="1" applyAlignment="1" applyProtection="1">
      <alignment vertical="center"/>
    </xf>
    <xf numFmtId="165" fontId="15" fillId="6" borderId="140" xfId="0" applyNumberFormat="1" applyFont="1" applyFill="1" applyBorder="1" applyAlignment="1" applyProtection="1">
      <alignment vertical="center"/>
    </xf>
    <xf numFmtId="0" fontId="15" fillId="29" borderId="47" xfId="0" applyFont="1" applyFill="1" applyBorder="1" applyAlignment="1" applyProtection="1">
      <alignment horizontal="left" vertical="center"/>
    </xf>
    <xf numFmtId="4" fontId="15" fillId="29" borderId="47" xfId="0" applyNumberFormat="1" applyFont="1" applyFill="1" applyBorder="1" applyAlignment="1" applyProtection="1">
      <alignment vertical="center"/>
    </xf>
    <xf numFmtId="4" fontId="15" fillId="29" borderId="42" xfId="0" applyNumberFormat="1" applyFont="1" applyFill="1" applyBorder="1" applyAlignment="1" applyProtection="1">
      <alignment vertical="center"/>
    </xf>
    <xf numFmtId="4" fontId="15" fillId="29" borderId="141" xfId="0" applyNumberFormat="1" applyFont="1" applyFill="1" applyBorder="1" applyAlignment="1" applyProtection="1">
      <alignment vertical="center"/>
    </xf>
    <xf numFmtId="4" fontId="15" fillId="29" borderId="102" xfId="0" applyNumberFormat="1" applyFont="1" applyFill="1" applyBorder="1" applyAlignment="1" applyProtection="1">
      <alignment vertical="center"/>
    </xf>
    <xf numFmtId="4" fontId="34" fillId="23" borderId="0" xfId="0" applyNumberFormat="1" applyFont="1" applyFill="1" applyBorder="1" applyAlignment="1" applyProtection="1">
      <alignment horizontal="right" vertical="center"/>
    </xf>
    <xf numFmtId="165" fontId="15" fillId="29" borderId="47" xfId="0" applyNumberFormat="1" applyFont="1" applyFill="1" applyBorder="1" applyAlignment="1" applyProtection="1">
      <alignment vertical="center"/>
    </xf>
    <xf numFmtId="165" fontId="15" fillId="29" borderId="42" xfId="0" applyNumberFormat="1" applyFont="1" applyFill="1" applyBorder="1" applyAlignment="1" applyProtection="1">
      <alignment vertical="center"/>
    </xf>
    <xf numFmtId="165" fontId="15" fillId="29" borderId="141" xfId="0" applyNumberFormat="1" applyFont="1" applyFill="1" applyBorder="1" applyAlignment="1" applyProtection="1">
      <alignment vertical="center"/>
    </xf>
    <xf numFmtId="165" fontId="15" fillId="29" borderId="102" xfId="0" applyNumberFormat="1" applyFont="1" applyFill="1" applyBorder="1" applyAlignment="1" applyProtection="1">
      <alignment vertical="center"/>
    </xf>
    <xf numFmtId="4" fontId="15" fillId="29" borderId="105" xfId="0" applyNumberFormat="1" applyFont="1" applyFill="1" applyBorder="1" applyAlignment="1" applyProtection="1">
      <alignment vertical="center"/>
    </xf>
    <xf numFmtId="4" fontId="15" fillId="29" borderId="107" xfId="0" applyNumberFormat="1" applyFont="1" applyFill="1" applyBorder="1" applyAlignment="1" applyProtection="1">
      <alignment vertical="center"/>
    </xf>
    <xf numFmtId="165" fontId="15" fillId="29" borderId="105" xfId="0" applyNumberFormat="1" applyFont="1" applyFill="1" applyBorder="1" applyAlignment="1" applyProtection="1">
      <alignment vertical="center"/>
    </xf>
    <xf numFmtId="2" fontId="15" fillId="29" borderId="107" xfId="0" applyNumberFormat="1" applyFont="1" applyFill="1" applyBorder="1" applyAlignment="1" applyProtection="1">
      <alignment vertical="center"/>
    </xf>
    <xf numFmtId="165" fontId="15" fillId="29" borderId="121" xfId="0" applyNumberFormat="1" applyFont="1" applyFill="1" applyBorder="1" applyAlignment="1" applyProtection="1">
      <alignment vertical="center"/>
    </xf>
    <xf numFmtId="0" fontId="13" fillId="29" borderId="0" xfId="0" applyFont="1" applyFill="1" applyAlignment="1" applyProtection="1">
      <alignment vertical="center"/>
    </xf>
    <xf numFmtId="0" fontId="13" fillId="29" borderId="0" xfId="0" applyFont="1" applyFill="1" applyBorder="1" applyAlignment="1" applyProtection="1">
      <alignment vertical="center"/>
    </xf>
    <xf numFmtId="0" fontId="34" fillId="34" borderId="46" xfId="0" applyFont="1" applyFill="1" applyBorder="1" applyAlignment="1" applyProtection="1">
      <alignment horizontal="center" vertical="center"/>
    </xf>
    <xf numFmtId="0" fontId="46" fillId="6" borderId="48" xfId="0" applyFont="1" applyFill="1" applyBorder="1" applyAlignment="1" applyProtection="1">
      <alignment horizontal="left" vertical="center"/>
    </xf>
    <xf numFmtId="4" fontId="15" fillId="6" borderId="48" xfId="0" applyNumberFormat="1" applyFont="1" applyFill="1" applyBorder="1" applyAlignment="1" applyProtection="1">
      <alignment vertical="center"/>
    </xf>
    <xf numFmtId="4" fontId="15" fillId="6" borderId="71" xfId="0" applyNumberFormat="1" applyFont="1" applyFill="1" applyBorder="1" applyAlignment="1" applyProtection="1">
      <alignment vertical="center"/>
    </xf>
    <xf numFmtId="4" fontId="15" fillId="6" borderId="72" xfId="0" applyNumberFormat="1" applyFont="1" applyFill="1" applyBorder="1" applyAlignment="1" applyProtection="1">
      <alignment vertical="center"/>
    </xf>
    <xf numFmtId="4" fontId="15" fillId="6" borderId="101" xfId="0" applyNumberFormat="1" applyFont="1" applyFill="1" applyBorder="1" applyAlignment="1" applyProtection="1">
      <alignment vertical="center"/>
    </xf>
    <xf numFmtId="4" fontId="34" fillId="23" borderId="1" xfId="0" applyNumberFormat="1" applyFont="1" applyFill="1" applyBorder="1" applyAlignment="1" applyProtection="1">
      <alignment horizontal="right" vertical="center"/>
    </xf>
    <xf numFmtId="4" fontId="34" fillId="23" borderId="146" xfId="0" applyNumberFormat="1" applyFont="1" applyFill="1" applyBorder="1" applyAlignment="1" applyProtection="1">
      <alignment horizontal="right" vertical="center"/>
    </xf>
    <xf numFmtId="0" fontId="34" fillId="34" borderId="16" xfId="0" applyFont="1" applyFill="1" applyBorder="1" applyAlignment="1" applyProtection="1">
      <alignment horizontal="center" vertical="center"/>
    </xf>
    <xf numFmtId="165" fontId="15" fillId="6" borderId="48" xfId="0" applyNumberFormat="1" applyFont="1" applyFill="1" applyBorder="1" applyAlignment="1" applyProtection="1">
      <alignment vertical="center"/>
    </xf>
    <xf numFmtId="165" fontId="15" fillId="6" borderId="71" xfId="0" applyNumberFormat="1" applyFont="1" applyFill="1" applyBorder="1" applyAlignment="1" applyProtection="1">
      <alignment vertical="center"/>
    </xf>
    <xf numFmtId="165" fontId="15" fillId="6" borderId="72" xfId="0" applyNumberFormat="1" applyFont="1" applyFill="1" applyBorder="1" applyAlignment="1" applyProtection="1">
      <alignment vertical="center"/>
    </xf>
    <xf numFmtId="165" fontId="15" fillId="6" borderId="101" xfId="0" applyNumberFormat="1" applyFont="1" applyFill="1" applyBorder="1" applyAlignment="1" applyProtection="1">
      <alignment vertical="center"/>
    </xf>
    <xf numFmtId="4" fontId="34" fillId="23" borderId="123" xfId="0" applyNumberFormat="1" applyFont="1" applyFill="1" applyBorder="1" applyAlignment="1" applyProtection="1">
      <alignment horizontal="right" vertical="center"/>
    </xf>
    <xf numFmtId="0" fontId="34" fillId="23" borderId="16" xfId="0" applyFont="1" applyFill="1" applyBorder="1" applyAlignment="1" applyProtection="1">
      <alignment horizontal="center" vertical="center"/>
    </xf>
    <xf numFmtId="4" fontId="15" fillId="6" borderId="57" xfId="0" applyNumberFormat="1" applyFont="1" applyFill="1" applyBorder="1" applyAlignment="1" applyProtection="1">
      <alignment vertical="center"/>
    </xf>
    <xf numFmtId="4" fontId="15" fillId="6" borderId="113" xfId="0" applyNumberFormat="1" applyFont="1" applyFill="1" applyBorder="1" applyAlignment="1" applyProtection="1">
      <alignment vertical="center"/>
    </xf>
    <xf numFmtId="165" fontId="15" fillId="6" borderId="57" xfId="0" applyNumberFormat="1" applyFont="1" applyFill="1" applyBorder="1" applyAlignment="1" applyProtection="1">
      <alignment vertical="center"/>
    </xf>
    <xf numFmtId="2" fontId="15" fillId="6" borderId="113" xfId="0" applyNumberFormat="1" applyFont="1" applyFill="1" applyBorder="1" applyAlignment="1" applyProtection="1">
      <alignment vertical="center"/>
    </xf>
    <xf numFmtId="165" fontId="15" fillId="6" borderId="123" xfId="0" applyNumberFormat="1" applyFont="1" applyFill="1" applyBorder="1" applyAlignment="1" applyProtection="1">
      <alignment vertical="center"/>
    </xf>
    <xf numFmtId="0" fontId="34" fillId="24" borderId="45" xfId="0" applyFont="1" applyFill="1" applyBorder="1" applyAlignment="1" applyProtection="1">
      <alignment horizontal="center" vertical="center"/>
    </xf>
    <xf numFmtId="0" fontId="15" fillId="28" borderId="47" xfId="0" applyFont="1" applyFill="1" applyBorder="1" applyAlignment="1" applyProtection="1">
      <alignment horizontal="left" vertical="center"/>
    </xf>
    <xf numFmtId="4" fontId="15" fillId="28" borderId="47" xfId="0" applyNumberFormat="1" applyFont="1" applyFill="1" applyBorder="1" applyAlignment="1" applyProtection="1">
      <alignment vertical="center"/>
    </xf>
    <xf numFmtId="4" fontId="15" fillId="28" borderId="42" xfId="0" applyNumberFormat="1" applyFont="1" applyFill="1" applyBorder="1" applyAlignment="1" applyProtection="1">
      <alignment vertical="center"/>
    </xf>
    <xf numFmtId="4" fontId="15" fillId="28" borderId="141" xfId="0" applyNumberFormat="1" applyFont="1" applyFill="1" applyBorder="1" applyAlignment="1" applyProtection="1">
      <alignment vertical="center"/>
    </xf>
    <xf numFmtId="4" fontId="15" fillId="28" borderId="102" xfId="0" applyNumberFormat="1" applyFont="1" applyFill="1" applyBorder="1" applyAlignment="1" applyProtection="1">
      <alignment vertical="center"/>
    </xf>
    <xf numFmtId="4" fontId="34" fillId="24" borderId="0" xfId="0" applyNumberFormat="1" applyFont="1" applyFill="1" applyBorder="1" applyAlignment="1" applyProtection="1">
      <alignment horizontal="right" vertical="center"/>
    </xf>
    <xf numFmtId="4" fontId="34" fillId="24" borderId="99" xfId="0" applyNumberFormat="1" applyFont="1" applyFill="1" applyBorder="1" applyAlignment="1" applyProtection="1">
      <alignment horizontal="right" vertical="center"/>
    </xf>
    <xf numFmtId="0" fontId="34" fillId="24" borderId="15" xfId="0" applyFont="1" applyFill="1" applyBorder="1" applyAlignment="1" applyProtection="1">
      <alignment horizontal="center" vertical="center"/>
    </xf>
    <xf numFmtId="165" fontId="15" fillId="28" borderId="47" xfId="0" applyNumberFormat="1" applyFont="1" applyFill="1" applyBorder="1" applyAlignment="1" applyProtection="1">
      <alignment vertical="center"/>
    </xf>
    <xf numFmtId="165" fontId="15" fillId="28" borderId="42" xfId="0" applyNumberFormat="1" applyFont="1" applyFill="1" applyBorder="1" applyAlignment="1" applyProtection="1">
      <alignment vertical="center"/>
    </xf>
    <xf numFmtId="165" fontId="15" fillId="28" borderId="141" xfId="0" applyNumberFormat="1" applyFont="1" applyFill="1" applyBorder="1" applyAlignment="1" applyProtection="1">
      <alignment vertical="center"/>
    </xf>
    <xf numFmtId="165" fontId="15" fillId="28" borderId="102" xfId="0" applyNumberFormat="1" applyFont="1" applyFill="1" applyBorder="1" applyAlignment="1" applyProtection="1">
      <alignment vertical="center"/>
    </xf>
    <xf numFmtId="4" fontId="34" fillId="24" borderId="121" xfId="0" applyNumberFormat="1" applyFont="1" applyFill="1" applyBorder="1" applyAlignment="1" applyProtection="1">
      <alignment horizontal="right" vertical="center"/>
    </xf>
    <xf numFmtId="4" fontId="15" fillId="28" borderId="105" xfId="0" applyNumberFormat="1" applyFont="1" applyFill="1" applyBorder="1" applyAlignment="1" applyProtection="1">
      <alignment vertical="center"/>
    </xf>
    <xf numFmtId="4" fontId="15" fillId="28" borderId="107" xfId="0" applyNumberFormat="1" applyFont="1" applyFill="1" applyBorder="1" applyAlignment="1" applyProtection="1">
      <alignment vertical="center"/>
    </xf>
    <xf numFmtId="165" fontId="15" fillId="28" borderId="105" xfId="0" applyNumberFormat="1" applyFont="1" applyFill="1" applyBorder="1" applyAlignment="1" applyProtection="1">
      <alignment vertical="center"/>
    </xf>
    <xf numFmtId="2" fontId="15" fillId="28" borderId="107" xfId="0" applyNumberFormat="1" applyFont="1" applyFill="1" applyBorder="1" applyAlignment="1" applyProtection="1">
      <alignment vertical="center"/>
    </xf>
    <xf numFmtId="165" fontId="15" fillId="28" borderId="121" xfId="0" applyNumberFormat="1" applyFont="1" applyFill="1" applyBorder="1" applyAlignment="1" applyProtection="1">
      <alignment vertical="center"/>
    </xf>
    <xf numFmtId="0" fontId="34" fillId="25" borderId="45" xfId="0" applyFont="1" applyFill="1" applyBorder="1" applyAlignment="1" applyProtection="1">
      <alignment horizontal="center" vertical="center"/>
    </xf>
    <xf numFmtId="4" fontId="34" fillId="25" borderId="0" xfId="0" applyNumberFormat="1" applyFont="1" applyFill="1" applyBorder="1" applyAlignment="1" applyProtection="1">
      <alignment horizontal="right" vertical="center"/>
    </xf>
    <xf numFmtId="4" fontId="34" fillId="25" borderId="99" xfId="0" applyNumberFormat="1" applyFont="1" applyFill="1" applyBorder="1" applyAlignment="1" applyProtection="1">
      <alignment horizontal="right" vertical="center"/>
    </xf>
    <xf numFmtId="0" fontId="34" fillId="25" borderId="15" xfId="0" applyFont="1" applyFill="1" applyBorder="1" applyAlignment="1" applyProtection="1">
      <alignment horizontal="center" vertical="center"/>
    </xf>
    <xf numFmtId="4" fontId="34" fillId="25" borderId="121" xfId="0" applyNumberFormat="1" applyFont="1" applyFill="1" applyBorder="1" applyAlignment="1" applyProtection="1">
      <alignment horizontal="right" vertical="center"/>
    </xf>
    <xf numFmtId="0" fontId="34" fillId="8" borderId="67" xfId="0" applyFont="1" applyFill="1" applyBorder="1" applyAlignment="1" applyProtection="1">
      <alignment horizontal="center" vertical="center"/>
    </xf>
    <xf numFmtId="0" fontId="15" fillId="28" borderId="54" xfId="0" applyFont="1" applyFill="1" applyBorder="1" applyAlignment="1" applyProtection="1">
      <alignment horizontal="left" vertical="center"/>
    </xf>
    <xf numFmtId="4" fontId="15" fillId="28" borderId="54" xfId="0" applyNumberFormat="1" applyFont="1" applyFill="1" applyBorder="1" applyAlignment="1" applyProtection="1">
      <alignment vertical="center"/>
    </xf>
    <xf numFmtId="4" fontId="15" fillId="28" borderId="59" xfId="0" applyNumberFormat="1" applyFont="1" applyFill="1" applyBorder="1" applyAlignment="1" applyProtection="1">
      <alignment vertical="center"/>
    </xf>
    <xf numFmtId="4" fontId="15" fillId="28" borderId="142" xfId="0" applyNumberFormat="1" applyFont="1" applyFill="1" applyBorder="1" applyAlignment="1" applyProtection="1">
      <alignment vertical="center"/>
    </xf>
    <xf numFmtId="4" fontId="15" fillId="28" borderId="143" xfId="0" applyNumberFormat="1" applyFont="1" applyFill="1" applyBorder="1" applyAlignment="1" applyProtection="1">
      <alignment vertical="center"/>
    </xf>
    <xf numFmtId="4" fontId="34" fillId="8" borderId="2" xfId="0" applyNumberFormat="1" applyFont="1" applyFill="1" applyBorder="1" applyAlignment="1" applyProtection="1">
      <alignment horizontal="right" vertical="center"/>
    </xf>
    <xf numFmtId="4" fontId="34" fillId="8" borderId="125" xfId="0" applyNumberFormat="1" applyFont="1" applyFill="1" applyBorder="1" applyAlignment="1" applyProtection="1">
      <alignment horizontal="right" vertical="center"/>
    </xf>
    <xf numFmtId="0" fontId="34" fillId="8" borderId="17" xfId="0" applyFont="1" applyFill="1" applyBorder="1" applyAlignment="1" applyProtection="1">
      <alignment horizontal="center" vertical="center"/>
    </xf>
    <xf numFmtId="165" fontId="15" fillId="28" borderId="54" xfId="0" applyNumberFormat="1" applyFont="1" applyFill="1" applyBorder="1" applyAlignment="1" applyProtection="1">
      <alignment vertical="center"/>
    </xf>
    <xf numFmtId="165" fontId="15" fillId="28" borderId="59" xfId="0" applyNumberFormat="1" applyFont="1" applyFill="1" applyBorder="1" applyAlignment="1" applyProtection="1">
      <alignment vertical="center"/>
    </xf>
    <xf numFmtId="165" fontId="15" fillId="28" borderId="142" xfId="0" applyNumberFormat="1" applyFont="1" applyFill="1" applyBorder="1" applyAlignment="1" applyProtection="1">
      <alignment vertical="center"/>
    </xf>
    <xf numFmtId="165" fontId="15" fillId="28" borderId="143" xfId="0" applyNumberFormat="1" applyFont="1" applyFill="1" applyBorder="1" applyAlignment="1" applyProtection="1">
      <alignment vertical="center"/>
    </xf>
    <xf numFmtId="4" fontId="34" fillId="8" borderId="144" xfId="0" applyNumberFormat="1" applyFont="1" applyFill="1" applyBorder="1" applyAlignment="1" applyProtection="1">
      <alignment horizontal="right" vertical="center"/>
    </xf>
    <xf numFmtId="4" fontId="15" fillId="28" borderId="109" xfId="0" applyNumberFormat="1" applyFont="1" applyFill="1" applyBorder="1" applyAlignment="1" applyProtection="1">
      <alignment vertical="center"/>
    </xf>
    <xf numFmtId="4" fontId="15" fillId="28" borderId="112" xfId="0" applyNumberFormat="1" applyFont="1" applyFill="1" applyBorder="1" applyAlignment="1" applyProtection="1">
      <alignment vertical="center"/>
    </xf>
    <xf numFmtId="165" fontId="15" fillId="28" borderId="109" xfId="0" applyNumberFormat="1" applyFont="1" applyFill="1" applyBorder="1" applyAlignment="1" applyProtection="1">
      <alignment vertical="center"/>
    </xf>
    <xf numFmtId="2" fontId="15" fillId="28" borderId="112" xfId="0" applyNumberFormat="1" applyFont="1" applyFill="1" applyBorder="1" applyAlignment="1" applyProtection="1">
      <alignment vertical="center"/>
    </xf>
    <xf numFmtId="165" fontId="15" fillId="28" borderId="144" xfId="0" applyNumberFormat="1" applyFont="1" applyFill="1" applyBorder="1" applyAlignment="1" applyProtection="1">
      <alignment vertical="center"/>
    </xf>
    <xf numFmtId="0" fontId="13" fillId="6" borderId="2" xfId="0" applyFont="1" applyFill="1" applyBorder="1" applyAlignment="1" applyProtection="1">
      <alignment vertical="center"/>
    </xf>
    <xf numFmtId="0" fontId="13" fillId="6" borderId="47" xfId="0" applyFont="1" applyFill="1" applyBorder="1" applyAlignment="1" applyProtection="1">
      <alignment horizontal="left" vertical="center"/>
    </xf>
    <xf numFmtId="0" fontId="13" fillId="5" borderId="17" xfId="0" applyFont="1" applyFill="1" applyBorder="1" applyAlignment="1" applyProtection="1">
      <alignment vertical="center"/>
    </xf>
    <xf numFmtId="0" fontId="18" fillId="2" borderId="147" xfId="0" applyFont="1" applyFill="1" applyBorder="1" applyAlignment="1" applyProtection="1">
      <alignment horizontal="left" vertical="center"/>
    </xf>
    <xf numFmtId="4" fontId="15" fillId="4" borderId="54" xfId="0" applyNumberFormat="1" applyFont="1" applyFill="1" applyBorder="1" applyAlignment="1" applyProtection="1">
      <alignment horizontal="center" vertical="center"/>
    </xf>
    <xf numFmtId="4" fontId="15" fillId="4" borderId="59" xfId="0" applyNumberFormat="1" applyFont="1" applyFill="1" applyBorder="1" applyAlignment="1" applyProtection="1">
      <alignment horizontal="center" vertical="center"/>
    </xf>
    <xf numFmtId="4" fontId="15" fillId="4" borderId="124" xfId="0" applyNumberFormat="1" applyFont="1" applyFill="1" applyBorder="1" applyAlignment="1" applyProtection="1">
      <alignment horizontal="center" vertical="center"/>
    </xf>
    <xf numFmtId="4" fontId="17" fillId="3" borderId="125" xfId="0" applyNumberFormat="1" applyFont="1" applyFill="1" applyBorder="1" applyAlignment="1" applyProtection="1">
      <alignment horizontal="center" vertical="center"/>
    </xf>
    <xf numFmtId="4" fontId="34" fillId="22" borderId="32" xfId="0" applyNumberFormat="1" applyFont="1" applyFill="1" applyBorder="1" applyAlignment="1" applyProtection="1">
      <alignment horizontal="right" vertical="center"/>
    </xf>
    <xf numFmtId="165" fontId="13" fillId="5" borderId="0" xfId="0" applyNumberFormat="1" applyFont="1" applyFill="1" applyAlignment="1" applyProtection="1">
      <alignment vertical="center"/>
    </xf>
    <xf numFmtId="4" fontId="13" fillId="5" borderId="0" xfId="0" applyNumberFormat="1" applyFont="1" applyFill="1" applyAlignment="1" applyProtection="1">
      <alignment vertical="center"/>
    </xf>
    <xf numFmtId="2" fontId="13" fillId="5" borderId="0" xfId="0" applyNumberFormat="1" applyFont="1" applyFill="1" applyAlignment="1" applyProtection="1">
      <alignment vertical="center"/>
    </xf>
    <xf numFmtId="4" fontId="13" fillId="6" borderId="0" xfId="0" applyNumberFormat="1" applyFont="1" applyFill="1" applyAlignment="1" applyProtection="1">
      <alignment vertical="center"/>
    </xf>
    <xf numFmtId="0" fontId="13" fillId="6" borderId="1" xfId="0" applyFont="1" applyFill="1" applyBorder="1" applyAlignment="1" applyProtection="1">
      <alignment horizontal="left" vertical="center"/>
    </xf>
    <xf numFmtId="0" fontId="13" fillId="5" borderId="44" xfId="0" applyFont="1" applyFill="1" applyBorder="1" applyAlignment="1" applyProtection="1">
      <alignment vertical="center"/>
    </xf>
    <xf numFmtId="0" fontId="18" fillId="2" borderId="43" xfId="0" applyFont="1" applyFill="1" applyBorder="1" applyAlignment="1" applyProtection="1">
      <alignment horizontal="left" vertical="center"/>
    </xf>
    <xf numFmtId="0" fontId="15" fillId="4" borderId="43" xfId="0" applyFont="1" applyFill="1" applyBorder="1" applyAlignment="1" applyProtection="1">
      <alignment horizontal="center" vertical="center"/>
    </xf>
    <xf numFmtId="0" fontId="15" fillId="4" borderId="103" xfId="0" applyFont="1" applyFill="1" applyBorder="1" applyAlignment="1" applyProtection="1">
      <alignment horizontal="center" vertical="center"/>
    </xf>
    <xf numFmtId="0" fontId="15" fillId="4" borderId="148" xfId="0" applyFont="1" applyFill="1" applyBorder="1" applyAlignment="1" applyProtection="1">
      <alignment horizontal="center" vertical="center"/>
    </xf>
    <xf numFmtId="0" fontId="17" fillId="3" borderId="49" xfId="0" applyFont="1" applyFill="1" applyBorder="1" applyAlignment="1" applyProtection="1">
      <alignment horizontal="center" vertical="center"/>
    </xf>
    <xf numFmtId="0" fontId="34" fillId="22" borderId="29" xfId="0" applyFont="1" applyFill="1" applyBorder="1" applyAlignment="1" applyProtection="1">
      <alignment horizontal="right" vertical="center" wrapText="1"/>
    </xf>
    <xf numFmtId="4" fontId="46" fillId="32" borderId="48" xfId="0" applyNumberFormat="1" applyFont="1" applyFill="1" applyBorder="1" applyAlignment="1" applyProtection="1">
      <alignment horizontal="left" vertical="center"/>
    </xf>
    <xf numFmtId="165" fontId="35" fillId="32" borderId="122" xfId="0" applyNumberFormat="1" applyFont="1" applyFill="1" applyBorder="1" applyAlignment="1" applyProtection="1">
      <alignment vertical="center"/>
    </xf>
    <xf numFmtId="4" fontId="34" fillId="19" borderId="123" xfId="0" applyNumberFormat="1" applyFont="1" applyFill="1" applyBorder="1" applyAlignment="1" applyProtection="1">
      <alignment horizontal="right" vertical="center"/>
    </xf>
    <xf numFmtId="0" fontId="13" fillId="34" borderId="46" xfId="0" applyFont="1" applyFill="1" applyBorder="1" applyAlignment="1" applyProtection="1">
      <alignment vertical="center"/>
    </xf>
    <xf numFmtId="0" fontId="34" fillId="34" borderId="48" xfId="0" applyFont="1" applyFill="1" applyBorder="1" applyAlignment="1" applyProtection="1">
      <alignment horizontal="left" vertical="center"/>
    </xf>
    <xf numFmtId="165" fontId="34" fillId="34" borderId="103" xfId="0" applyNumberFormat="1" applyFont="1" applyFill="1" applyBorder="1" applyAlignment="1" applyProtection="1">
      <alignment vertical="center"/>
    </xf>
    <xf numFmtId="165" fontId="34" fillId="34" borderId="148" xfId="0" applyNumberFormat="1" applyFont="1" applyFill="1" applyBorder="1" applyAlignment="1" applyProtection="1">
      <alignment vertical="center"/>
    </xf>
    <xf numFmtId="165" fontId="34" fillId="34" borderId="1" xfId="0" applyNumberFormat="1" applyFont="1" applyFill="1" applyBorder="1" applyAlignment="1" applyProtection="1">
      <alignment vertical="center"/>
    </xf>
    <xf numFmtId="0" fontId="13" fillId="5" borderId="46" xfId="0" applyFont="1" applyFill="1" applyBorder="1" applyAlignment="1" applyProtection="1">
      <alignment vertical="center"/>
    </xf>
    <xf numFmtId="0" fontId="13" fillId="5" borderId="48" xfId="0" applyFont="1" applyFill="1" applyBorder="1" applyAlignment="1" applyProtection="1">
      <alignment horizontal="left" vertical="center"/>
    </xf>
    <xf numFmtId="165" fontId="15" fillId="5" borderId="1" xfId="0" applyNumberFormat="1" applyFont="1" applyFill="1" applyBorder="1" applyAlignment="1" applyProtection="1">
      <alignment vertical="center"/>
    </xf>
    <xf numFmtId="165" fontId="15" fillId="5" borderId="1" xfId="0" applyNumberFormat="1" applyFont="1" applyFill="1" applyBorder="1" applyAlignment="1" applyProtection="1">
      <alignment horizontal="right" vertical="center"/>
    </xf>
    <xf numFmtId="0" fontId="13" fillId="6" borderId="45" xfId="0" applyFont="1" applyFill="1" applyBorder="1" applyAlignment="1" applyProtection="1">
      <alignment vertical="center"/>
    </xf>
    <xf numFmtId="165" fontId="15" fillId="6" borderId="0" xfId="0" applyNumberFormat="1" applyFont="1" applyFill="1" applyBorder="1" applyAlignment="1" applyProtection="1">
      <alignment horizontal="right" vertical="center"/>
    </xf>
    <xf numFmtId="0" fontId="13" fillId="6" borderId="30" xfId="0" applyFont="1" applyFill="1" applyBorder="1" applyAlignment="1" applyProtection="1">
      <alignment horizontal="right" vertical="center"/>
    </xf>
    <xf numFmtId="165" fontId="15" fillId="5" borderId="0" xfId="0" applyNumberFormat="1" applyFont="1" applyFill="1" applyBorder="1" applyAlignment="1" applyProtection="1">
      <alignment vertical="center"/>
    </xf>
    <xf numFmtId="165" fontId="15" fillId="5" borderId="0" xfId="0" applyNumberFormat="1" applyFont="1" applyFill="1" applyBorder="1" applyAlignment="1" applyProtection="1">
      <alignment horizontal="right" vertical="center"/>
    </xf>
    <xf numFmtId="0" fontId="34" fillId="14" borderId="44" xfId="0" applyFont="1" applyFill="1" applyBorder="1" applyAlignment="1" applyProtection="1">
      <alignment horizontal="center" vertical="center"/>
    </xf>
    <xf numFmtId="0" fontId="15" fillId="31" borderId="50" xfId="0" applyFont="1" applyFill="1" applyBorder="1" applyAlignment="1" applyProtection="1">
      <alignment horizontal="left" vertical="center"/>
    </xf>
    <xf numFmtId="165" fontId="15" fillId="31" borderId="50" xfId="0" applyNumberFormat="1" applyFont="1" applyFill="1" applyBorder="1" applyAlignment="1" applyProtection="1">
      <alignment vertical="center"/>
    </xf>
    <xf numFmtId="165" fontId="15" fillId="31" borderId="62" xfId="0" applyNumberFormat="1" applyFont="1" applyFill="1" applyBorder="1" applyAlignment="1" applyProtection="1">
      <alignment vertical="center"/>
    </xf>
    <xf numFmtId="165" fontId="15" fillId="31" borderId="149" xfId="0" applyNumberFormat="1" applyFont="1" applyFill="1" applyBorder="1" applyAlignment="1" applyProtection="1">
      <alignment vertical="center"/>
    </xf>
    <xf numFmtId="165" fontId="15" fillId="31" borderId="100" xfId="0" applyNumberFormat="1" applyFont="1" applyFill="1" applyBorder="1" applyAlignment="1" applyProtection="1">
      <alignment vertical="center"/>
    </xf>
    <xf numFmtId="0" fontId="34" fillId="11" borderId="46" xfId="0" applyFont="1" applyFill="1" applyBorder="1" applyAlignment="1" applyProtection="1">
      <alignment horizontal="center" vertical="center"/>
    </xf>
    <xf numFmtId="0" fontId="15" fillId="31" borderId="48" xfId="0" applyFont="1" applyFill="1" applyBorder="1" applyAlignment="1" applyProtection="1">
      <alignment horizontal="left" vertical="center"/>
    </xf>
    <xf numFmtId="165" fontId="15" fillId="31" borderId="72" xfId="0" applyNumberFormat="1" applyFont="1" applyFill="1" applyBorder="1" applyAlignment="1" applyProtection="1">
      <alignment vertical="center"/>
    </xf>
    <xf numFmtId="0" fontId="13" fillId="36" borderId="45" xfId="0" applyFont="1" applyFill="1" applyBorder="1" applyAlignment="1" applyProtection="1">
      <alignment vertical="center"/>
    </xf>
    <xf numFmtId="0" fontId="15" fillId="36" borderId="47" xfId="0" applyFont="1" applyFill="1" applyBorder="1" applyAlignment="1" applyProtection="1">
      <alignment horizontal="left" vertical="center"/>
    </xf>
    <xf numFmtId="165" fontId="15" fillId="36" borderId="0" xfId="0" applyNumberFormat="1" applyFont="1" applyFill="1" applyBorder="1" applyAlignment="1" applyProtection="1">
      <alignment vertical="center"/>
    </xf>
    <xf numFmtId="0" fontId="13" fillId="36" borderId="30" xfId="0" applyFont="1" applyFill="1" applyBorder="1" applyAlignment="1" applyProtection="1">
      <alignment horizontal="right" vertical="center"/>
    </xf>
    <xf numFmtId="4" fontId="15" fillId="36" borderId="0" xfId="0" applyNumberFormat="1" applyFont="1" applyFill="1" applyBorder="1" applyAlignment="1" applyProtection="1">
      <alignment vertical="center"/>
    </xf>
    <xf numFmtId="4" fontId="13" fillId="36" borderId="0" xfId="0" applyNumberFormat="1" applyFont="1" applyFill="1" applyAlignment="1" applyProtection="1">
      <alignment vertical="center"/>
    </xf>
    <xf numFmtId="0" fontId="13" fillId="36" borderId="0" xfId="0" applyFont="1" applyFill="1" applyAlignment="1" applyProtection="1">
      <alignment vertical="center"/>
    </xf>
    <xf numFmtId="0" fontId="34" fillId="20" borderId="44" xfId="0" applyFont="1" applyFill="1" applyBorder="1" applyAlignment="1" applyProtection="1">
      <alignment horizontal="center" vertical="center"/>
    </xf>
    <xf numFmtId="0" fontId="15" fillId="30" borderId="50" xfId="0" applyFont="1" applyFill="1" applyBorder="1" applyAlignment="1" applyProtection="1">
      <alignment horizontal="left" vertical="center"/>
    </xf>
    <xf numFmtId="165" fontId="15" fillId="30" borderId="62" xfId="0" applyNumberFormat="1" applyFont="1" applyFill="1" applyBorder="1" applyAlignment="1" applyProtection="1">
      <alignment vertical="center"/>
    </xf>
    <xf numFmtId="165" fontId="15" fillId="30" borderId="74" xfId="0" applyNumberFormat="1" applyFont="1" applyFill="1" applyBorder="1" applyAlignment="1" applyProtection="1">
      <alignment vertical="center"/>
    </xf>
    <xf numFmtId="165" fontId="15" fillId="30" borderId="14" xfId="0" applyNumberFormat="1" applyFont="1" applyFill="1" applyBorder="1" applyAlignment="1" applyProtection="1">
      <alignment vertical="center"/>
    </xf>
    <xf numFmtId="0" fontId="34" fillId="22" borderId="46" xfId="0" applyFont="1" applyFill="1" applyBorder="1" applyAlignment="1" applyProtection="1">
      <alignment horizontal="center" vertical="center"/>
    </xf>
    <xf numFmtId="0" fontId="15" fillId="30" borderId="48" xfId="0" applyFont="1" applyFill="1" applyBorder="1" applyAlignment="1" applyProtection="1">
      <alignment horizontal="left" vertical="center"/>
    </xf>
    <xf numFmtId="165" fontId="15" fillId="30" borderId="48" xfId="0" applyNumberFormat="1" applyFont="1" applyFill="1" applyBorder="1" applyAlignment="1" applyProtection="1">
      <alignment vertical="center"/>
    </xf>
    <xf numFmtId="165" fontId="15" fillId="30" borderId="71" xfId="0" applyNumberFormat="1" applyFont="1" applyFill="1" applyBorder="1" applyAlignment="1" applyProtection="1">
      <alignment vertical="center"/>
    </xf>
    <xf numFmtId="165" fontId="15" fillId="30" borderId="72" xfId="0" applyNumberFormat="1" applyFont="1" applyFill="1" applyBorder="1" applyAlignment="1" applyProtection="1">
      <alignment vertical="center"/>
    </xf>
    <xf numFmtId="165" fontId="15" fillId="30" borderId="101" xfId="0" applyNumberFormat="1" applyFont="1" applyFill="1" applyBorder="1" applyAlignment="1" applyProtection="1">
      <alignment vertical="center"/>
    </xf>
    <xf numFmtId="4" fontId="13" fillId="6" borderId="0" xfId="0" applyNumberFormat="1" applyFont="1" applyFill="1" applyAlignment="1" applyProtection="1">
      <alignment horizontal="right" vertical="center"/>
    </xf>
    <xf numFmtId="0" fontId="15" fillId="5" borderId="47" xfId="0" applyFont="1" applyFill="1" applyBorder="1" applyAlignment="1" applyProtection="1">
      <alignment horizontal="left" vertical="center"/>
    </xf>
    <xf numFmtId="0" fontId="18" fillId="2" borderId="51" xfId="0" applyFont="1" applyFill="1" applyBorder="1" applyAlignment="1" applyProtection="1">
      <alignment horizontal="left" vertical="center"/>
    </xf>
    <xf numFmtId="4" fontId="15" fillId="4" borderId="69" xfId="0" applyNumberFormat="1" applyFont="1" applyFill="1" applyBorder="1" applyAlignment="1" applyProtection="1">
      <alignment horizontal="center" vertical="center"/>
    </xf>
    <xf numFmtId="4" fontId="15" fillId="4" borderId="63" xfId="0" applyNumberFormat="1" applyFont="1" applyFill="1" applyBorder="1" applyAlignment="1" applyProtection="1">
      <alignment horizontal="center" vertical="center"/>
    </xf>
    <xf numFmtId="4" fontId="15" fillId="4" borderId="115" xfId="0" applyNumberFormat="1" applyFont="1" applyFill="1" applyBorder="1" applyAlignment="1" applyProtection="1">
      <alignment horizontal="center" vertical="center"/>
    </xf>
    <xf numFmtId="4" fontId="17" fillId="3" borderId="116" xfId="0" applyNumberFormat="1" applyFont="1" applyFill="1" applyBorder="1" applyAlignment="1" applyProtection="1">
      <alignment horizontal="center" vertical="center"/>
    </xf>
    <xf numFmtId="4" fontId="34" fillId="22" borderId="118" xfId="0" applyNumberFormat="1" applyFont="1" applyFill="1" applyBorder="1" applyAlignment="1" applyProtection="1">
      <alignment horizontal="right" vertical="center"/>
    </xf>
    <xf numFmtId="0" fontId="34" fillId="23" borderId="44" xfId="0" applyFont="1" applyFill="1" applyBorder="1" applyAlignment="1" applyProtection="1">
      <alignment horizontal="center" vertical="center"/>
    </xf>
    <xf numFmtId="0" fontId="15" fillId="6" borderId="50" xfId="0" applyFont="1" applyFill="1" applyBorder="1" applyAlignment="1" applyProtection="1">
      <alignment horizontal="left" vertical="center"/>
    </xf>
    <xf numFmtId="165" fontId="15" fillId="6" borderId="50" xfId="0" applyNumberFormat="1" applyFont="1" applyFill="1" applyBorder="1" applyAlignment="1" applyProtection="1">
      <alignment vertical="center"/>
    </xf>
    <xf numFmtId="165" fontId="15" fillId="6" borderId="62" xfId="0" applyNumberFormat="1" applyFont="1" applyFill="1" applyBorder="1" applyAlignment="1" applyProtection="1">
      <alignment vertical="center"/>
    </xf>
    <xf numFmtId="165" fontId="15" fillId="6" borderId="149" xfId="0" applyNumberFormat="1" applyFont="1" applyFill="1" applyBorder="1" applyAlignment="1" applyProtection="1">
      <alignment vertical="center"/>
    </xf>
    <xf numFmtId="165" fontId="15" fillId="6" borderId="100" xfId="0" applyNumberFormat="1" applyFont="1" applyFill="1" applyBorder="1" applyAlignment="1" applyProtection="1">
      <alignment vertical="center"/>
    </xf>
    <xf numFmtId="0" fontId="34" fillId="8" borderId="45" xfId="0" applyFont="1" applyFill="1" applyBorder="1" applyAlignment="1" applyProtection="1">
      <alignment horizontal="center" vertical="center"/>
    </xf>
    <xf numFmtId="0" fontId="13" fillId="36" borderId="61" xfId="0" applyFont="1" applyFill="1" applyBorder="1" applyAlignment="1" applyProtection="1">
      <alignment vertical="center"/>
    </xf>
    <xf numFmtId="0" fontId="13" fillId="36" borderId="61" xfId="0" applyFont="1" applyFill="1" applyBorder="1" applyAlignment="1" applyProtection="1">
      <alignment horizontal="left" vertical="center"/>
    </xf>
    <xf numFmtId="0" fontId="13" fillId="36" borderId="61" xfId="0" applyFont="1" applyFill="1" applyBorder="1" applyAlignment="1" applyProtection="1">
      <alignment horizontal="right" vertical="center"/>
    </xf>
    <xf numFmtId="4" fontId="13" fillId="36" borderId="61" xfId="0" applyNumberFormat="1" applyFont="1" applyFill="1" applyBorder="1" applyAlignment="1" applyProtection="1">
      <alignment vertical="center"/>
    </xf>
    <xf numFmtId="165" fontId="13" fillId="36" borderId="61" xfId="0" applyNumberFormat="1" applyFont="1" applyFill="1" applyBorder="1" applyAlignment="1" applyProtection="1">
      <alignment vertical="center"/>
    </xf>
    <xf numFmtId="0" fontId="13" fillId="5" borderId="0" xfId="0" applyFont="1" applyFill="1" applyBorder="1" applyAlignment="1" applyProtection="1">
      <alignment horizontal="left" vertical="center"/>
    </xf>
    <xf numFmtId="4" fontId="15" fillId="4" borderId="4" xfId="0" applyNumberFormat="1" applyFont="1" applyFill="1" applyBorder="1" applyAlignment="1" applyProtection="1">
      <alignment horizontal="center" vertical="center"/>
    </xf>
    <xf numFmtId="4" fontId="17" fillId="3" borderId="150" xfId="0" applyNumberFormat="1" applyFont="1" applyFill="1" applyBorder="1" applyAlignment="1" applyProtection="1">
      <alignment horizontal="center" vertical="center"/>
    </xf>
    <xf numFmtId="165" fontId="15" fillId="4" borderId="69" xfId="0" applyNumberFormat="1" applyFont="1" applyFill="1" applyBorder="1" applyAlignment="1" applyProtection="1">
      <alignment horizontal="center" vertical="center"/>
    </xf>
    <xf numFmtId="165" fontId="15" fillId="4" borderId="63" xfId="0" applyNumberFormat="1" applyFont="1" applyFill="1" applyBorder="1" applyAlignment="1" applyProtection="1">
      <alignment horizontal="center" vertical="center"/>
    </xf>
    <xf numFmtId="165" fontId="15" fillId="4" borderId="4" xfId="0" applyNumberFormat="1" applyFont="1" applyFill="1" applyBorder="1" applyAlignment="1" applyProtection="1">
      <alignment horizontal="center" vertical="center"/>
    </xf>
    <xf numFmtId="165" fontId="17" fillId="3" borderId="150" xfId="0" applyNumberFormat="1" applyFont="1" applyFill="1" applyBorder="1" applyAlignment="1" applyProtection="1">
      <alignment horizontal="center" vertical="center"/>
    </xf>
    <xf numFmtId="0" fontId="40" fillId="14" borderId="24" xfId="0" applyFont="1" applyFill="1" applyBorder="1" applyAlignment="1" applyProtection="1">
      <alignment horizontal="center" vertical="center"/>
    </xf>
    <xf numFmtId="0" fontId="44" fillId="29" borderId="130" xfId="0" applyFont="1" applyFill="1" applyBorder="1" applyAlignment="1" applyProtection="1">
      <alignment vertical="center"/>
    </xf>
    <xf numFmtId="0" fontId="44" fillId="29" borderId="103" xfId="0" applyFont="1" applyFill="1" applyBorder="1" applyAlignment="1" applyProtection="1">
      <alignment vertical="center"/>
    </xf>
    <xf numFmtId="0" fontId="44" fillId="29" borderId="131" xfId="0" applyFont="1" applyFill="1" applyBorder="1" applyAlignment="1" applyProtection="1">
      <alignment vertical="center"/>
    </xf>
    <xf numFmtId="0" fontId="40" fillId="14" borderId="3" xfId="0" applyFont="1" applyFill="1" applyBorder="1" applyAlignment="1" applyProtection="1">
      <alignment horizontal="center" vertical="center"/>
    </xf>
    <xf numFmtId="0" fontId="44" fillId="29" borderId="60" xfId="0" applyFont="1" applyFill="1" applyBorder="1" applyAlignment="1" applyProtection="1">
      <alignment vertical="center"/>
    </xf>
    <xf numFmtId="4" fontId="35" fillId="29" borderId="63" xfId="0" applyNumberFormat="1" applyFont="1" applyFill="1" applyBorder="1" applyAlignment="1" applyProtection="1">
      <alignment vertical="center"/>
    </xf>
    <xf numFmtId="4" fontId="35" fillId="29" borderId="4" xfId="0" applyNumberFormat="1" applyFont="1" applyFill="1" applyBorder="1" applyAlignment="1" applyProtection="1">
      <alignment vertical="center"/>
    </xf>
    <xf numFmtId="4" fontId="35" fillId="29" borderId="151" xfId="0" applyNumberFormat="1" applyFont="1" applyFill="1" applyBorder="1" applyAlignment="1" applyProtection="1">
      <alignment vertical="center"/>
    </xf>
    <xf numFmtId="4" fontId="34" fillId="14" borderId="151" xfId="0" applyNumberFormat="1" applyFont="1" applyFill="1" applyBorder="1" applyAlignment="1" applyProtection="1">
      <alignment vertical="center"/>
    </xf>
    <xf numFmtId="165" fontId="35" fillId="29" borderId="63" xfId="0" applyNumberFormat="1" applyFont="1" applyFill="1" applyBorder="1" applyAlignment="1" applyProtection="1">
      <alignment vertical="center"/>
    </xf>
    <xf numFmtId="165" fontId="35" fillId="29" borderId="4" xfId="0" applyNumberFormat="1" applyFont="1" applyFill="1" applyBorder="1" applyAlignment="1" applyProtection="1">
      <alignment vertical="center"/>
    </xf>
    <xf numFmtId="165" fontId="35" fillId="29" borderId="151" xfId="0" applyNumberFormat="1" applyFont="1" applyFill="1" applyBorder="1" applyAlignment="1" applyProtection="1">
      <alignment vertical="center"/>
    </xf>
    <xf numFmtId="4" fontId="35" fillId="29" borderId="104" xfId="0" applyNumberFormat="1" applyFont="1" applyFill="1" applyBorder="1" applyAlignment="1" applyProtection="1">
      <alignment vertical="center"/>
    </xf>
    <xf numFmtId="4" fontId="35" fillId="29" borderId="98" xfId="0" applyNumberFormat="1" applyFont="1" applyFill="1" applyBorder="1" applyAlignment="1" applyProtection="1">
      <alignment vertical="center"/>
    </xf>
    <xf numFmtId="165" fontId="35" fillId="29" borderId="104" xfId="0" applyNumberFormat="1" applyFont="1" applyFill="1" applyBorder="1" applyAlignment="1" applyProtection="1">
      <alignment vertical="center"/>
    </xf>
    <xf numFmtId="165" fontId="35" fillId="6" borderId="0" xfId="0" applyNumberFormat="1" applyFont="1" applyFill="1" applyBorder="1" applyAlignment="1" applyProtection="1">
      <alignment vertical="center"/>
    </xf>
    <xf numFmtId="2" fontId="35" fillId="29" borderId="98" xfId="0" applyNumberFormat="1" applyFont="1" applyFill="1" applyBorder="1" applyAlignment="1" applyProtection="1">
      <alignment vertical="center"/>
    </xf>
    <xf numFmtId="0" fontId="40" fillId="12" borderId="23" xfId="0" applyFont="1" applyFill="1" applyBorder="1" applyAlignment="1" applyProtection="1">
      <alignment horizontal="center" vertical="center"/>
    </xf>
    <xf numFmtId="0" fontId="35" fillId="13" borderId="152" xfId="0" applyFont="1" applyFill="1" applyBorder="1" applyAlignment="1" applyProtection="1">
      <alignment vertical="center"/>
    </xf>
    <xf numFmtId="0" fontId="35" fillId="13" borderId="153" xfId="0" applyFont="1" applyFill="1" applyBorder="1" applyAlignment="1" applyProtection="1">
      <alignment vertical="center"/>
    </xf>
    <xf numFmtId="0" fontId="35" fillId="13" borderId="154" xfId="0" applyFont="1" applyFill="1" applyBorder="1" applyAlignment="1" applyProtection="1">
      <alignment vertical="center"/>
    </xf>
    <xf numFmtId="0" fontId="40" fillId="12" borderId="13" xfId="0" applyFont="1" applyFill="1" applyBorder="1" applyAlignment="1" applyProtection="1">
      <alignment horizontal="center" vertical="center"/>
    </xf>
    <xf numFmtId="0" fontId="35" fillId="13" borderId="0" xfId="0" applyFont="1" applyFill="1" applyBorder="1" applyAlignment="1" applyProtection="1">
      <alignment vertical="center"/>
    </xf>
    <xf numFmtId="4" fontId="35" fillId="13" borderId="42" xfId="0" applyNumberFormat="1" applyFont="1" applyFill="1" applyBorder="1" applyAlignment="1" applyProtection="1">
      <alignment vertical="center"/>
    </xf>
    <xf numFmtId="4" fontId="35" fillId="13" borderId="141" xfId="0" applyNumberFormat="1" applyFont="1" applyFill="1" applyBorder="1" applyAlignment="1" applyProtection="1">
      <alignment vertical="center"/>
    </xf>
    <xf numFmtId="4" fontId="35" fillId="13" borderId="155" xfId="0" applyNumberFormat="1" applyFont="1" applyFill="1" applyBorder="1" applyAlignment="1" applyProtection="1">
      <alignment vertical="center"/>
    </xf>
    <xf numFmtId="4" fontId="34" fillId="12" borderId="30" xfId="0" applyNumberFormat="1" applyFont="1" applyFill="1" applyBorder="1" applyAlignment="1" applyProtection="1">
      <alignment vertical="center"/>
    </xf>
    <xf numFmtId="165" fontId="35" fillId="13" borderId="42" xfId="0" applyNumberFormat="1" applyFont="1" applyFill="1" applyBorder="1" applyAlignment="1" applyProtection="1">
      <alignment vertical="center"/>
    </xf>
    <xf numFmtId="165" fontId="35" fillId="13" borderId="141" xfId="0" applyNumberFormat="1" applyFont="1" applyFill="1" applyBorder="1" applyAlignment="1" applyProtection="1">
      <alignment vertical="center"/>
    </xf>
    <xf numFmtId="165" fontId="35" fillId="13" borderId="155" xfId="0" applyNumberFormat="1" applyFont="1" applyFill="1" applyBorder="1" applyAlignment="1" applyProtection="1">
      <alignment vertical="center"/>
    </xf>
    <xf numFmtId="4" fontId="35" fillId="13" borderId="105" xfId="0" applyNumberFormat="1" applyFont="1" applyFill="1" applyBorder="1" applyAlignment="1" applyProtection="1">
      <alignment vertical="center"/>
    </xf>
    <xf numFmtId="4" fontId="35" fillId="13" borderId="107" xfId="0" applyNumberFormat="1" applyFont="1" applyFill="1" applyBorder="1" applyAlignment="1" applyProtection="1">
      <alignment vertical="center"/>
    </xf>
    <xf numFmtId="165" fontId="35" fillId="13" borderId="105" xfId="0" applyNumberFormat="1" applyFont="1" applyFill="1" applyBorder="1" applyAlignment="1" applyProtection="1">
      <alignment vertical="center"/>
    </xf>
    <xf numFmtId="2" fontId="35" fillId="13" borderId="107" xfId="0" applyNumberFormat="1" applyFont="1" applyFill="1" applyBorder="1" applyAlignment="1" applyProtection="1">
      <alignment vertical="center"/>
    </xf>
    <xf numFmtId="0" fontId="40" fillId="12" borderId="18" xfId="0" applyFont="1" applyFill="1" applyBorder="1" applyAlignment="1" applyProtection="1">
      <alignment horizontal="center" vertical="center"/>
    </xf>
    <xf numFmtId="0" fontId="35" fillId="13" borderId="27" xfId="0" applyFont="1" applyFill="1" applyBorder="1" applyAlignment="1" applyProtection="1">
      <alignment vertical="center"/>
    </xf>
    <xf numFmtId="0" fontId="35" fillId="13" borderId="156" xfId="0" applyFont="1" applyFill="1" applyBorder="1" applyAlignment="1" applyProtection="1">
      <alignment vertical="center"/>
    </xf>
    <xf numFmtId="0" fontId="35" fillId="13" borderId="157" xfId="0" applyFont="1" applyFill="1" applyBorder="1" applyAlignment="1" applyProtection="1">
      <alignment vertical="center"/>
    </xf>
    <xf numFmtId="0" fontId="40" fillId="12" borderId="15" xfId="0" applyFont="1" applyFill="1" applyBorder="1" applyAlignment="1" applyProtection="1">
      <alignment horizontal="center" vertical="center"/>
    </xf>
    <xf numFmtId="0" fontId="35" fillId="6" borderId="0" xfId="0" applyFont="1" applyFill="1" applyBorder="1" applyAlignment="1" applyProtection="1">
      <alignment vertical="center"/>
    </xf>
    <xf numFmtId="4" fontId="35" fillId="6" borderId="141" xfId="0" applyNumberFormat="1" applyFont="1" applyFill="1" applyBorder="1" applyAlignment="1" applyProtection="1">
      <alignment vertical="center"/>
    </xf>
    <xf numFmtId="4" fontId="35" fillId="6" borderId="155" xfId="0" applyNumberFormat="1" applyFont="1" applyFill="1" applyBorder="1" applyAlignment="1" applyProtection="1">
      <alignment vertical="center"/>
    </xf>
    <xf numFmtId="165" fontId="35" fillId="6" borderId="141" xfId="0" applyNumberFormat="1" applyFont="1" applyFill="1" applyBorder="1" applyAlignment="1" applyProtection="1">
      <alignment vertical="center"/>
    </xf>
    <xf numFmtId="165" fontId="35" fillId="6" borderId="155" xfId="0" applyNumberFormat="1" applyFont="1" applyFill="1" applyBorder="1" applyAlignment="1" applyProtection="1">
      <alignment vertical="center"/>
    </xf>
    <xf numFmtId="2" fontId="35" fillId="6" borderId="107" xfId="0" applyNumberFormat="1" applyFont="1" applyFill="1" applyBorder="1" applyAlignment="1" applyProtection="1">
      <alignment vertical="center"/>
    </xf>
    <xf numFmtId="0" fontId="40" fillId="12" borderId="70" xfId="0" applyFont="1" applyFill="1" applyBorder="1" applyAlignment="1" applyProtection="1">
      <alignment horizontal="center" vertical="center"/>
    </xf>
    <xf numFmtId="0" fontId="35" fillId="13" borderId="158" xfId="0" applyFont="1" applyFill="1" applyBorder="1" applyAlignment="1" applyProtection="1">
      <alignment vertical="center"/>
    </xf>
    <xf numFmtId="0" fontId="35" fillId="13" borderId="159" xfId="0" applyFont="1" applyFill="1" applyBorder="1" applyAlignment="1" applyProtection="1">
      <alignment vertical="center"/>
    </xf>
    <xf numFmtId="0" fontId="35" fillId="13" borderId="160" xfId="0" applyFont="1" applyFill="1" applyBorder="1" applyAlignment="1" applyProtection="1">
      <alignment vertical="center"/>
    </xf>
    <xf numFmtId="0" fontId="40" fillId="12" borderId="17" xfId="0" applyFont="1" applyFill="1" applyBorder="1" applyAlignment="1" applyProtection="1">
      <alignment horizontal="center" vertical="center"/>
    </xf>
    <xf numFmtId="0" fontId="35" fillId="13" borderId="2" xfId="0" applyFont="1" applyFill="1" applyBorder="1" applyAlignment="1" applyProtection="1">
      <alignment vertical="center"/>
    </xf>
    <xf numFmtId="4" fontId="35" fillId="13" borderId="59" xfId="0" applyNumberFormat="1" applyFont="1" applyFill="1" applyBorder="1" applyAlignment="1" applyProtection="1">
      <alignment vertical="center"/>
    </xf>
    <xf numFmtId="4" fontId="35" fillId="13" borderId="109" xfId="0" applyNumberFormat="1" applyFont="1" applyFill="1" applyBorder="1" applyAlignment="1" applyProtection="1">
      <alignment vertical="center"/>
    </xf>
    <xf numFmtId="4" fontId="35" fillId="13" borderId="112" xfId="0" applyNumberFormat="1" applyFont="1" applyFill="1" applyBorder="1" applyAlignment="1" applyProtection="1">
      <alignment vertical="center"/>
    </xf>
    <xf numFmtId="165" fontId="35" fillId="13" borderId="59" xfId="0" applyNumberFormat="1" applyFont="1" applyFill="1" applyBorder="1" applyAlignment="1" applyProtection="1">
      <alignment vertical="center"/>
    </xf>
    <xf numFmtId="165" fontId="35" fillId="13" borderId="109" xfId="0" applyNumberFormat="1" applyFont="1" applyFill="1" applyBorder="1" applyAlignment="1" applyProtection="1">
      <alignment vertical="center"/>
    </xf>
    <xf numFmtId="2" fontId="35" fillId="13" borderId="112" xfId="0" applyNumberFormat="1" applyFont="1" applyFill="1" applyBorder="1" applyAlignment="1" applyProtection="1">
      <alignment vertical="center"/>
    </xf>
    <xf numFmtId="165" fontId="35" fillId="13" borderId="142" xfId="0" applyNumberFormat="1" applyFont="1" applyFill="1" applyBorder="1" applyAlignment="1" applyProtection="1">
      <alignment vertical="center"/>
    </xf>
    <xf numFmtId="165" fontId="35" fillId="13" borderId="161" xfId="0" applyNumberFormat="1" applyFont="1" applyFill="1" applyBorder="1" applyAlignment="1" applyProtection="1">
      <alignment vertical="center"/>
    </xf>
    <xf numFmtId="0" fontId="39" fillId="6" borderId="61" xfId="0" applyFont="1" applyFill="1" applyBorder="1" applyAlignment="1" applyProtection="1">
      <alignment vertical="center"/>
    </xf>
    <xf numFmtId="4" fontId="45" fillId="6" borderId="61" xfId="0" applyNumberFormat="1" applyFont="1" applyFill="1" applyBorder="1" applyAlignment="1" applyProtection="1">
      <alignment vertical="center"/>
    </xf>
    <xf numFmtId="4" fontId="34" fillId="6" borderId="61" xfId="0" applyNumberFormat="1" applyFont="1" applyFill="1" applyBorder="1" applyAlignment="1" applyProtection="1">
      <alignment vertical="center"/>
    </xf>
    <xf numFmtId="165" fontId="45" fillId="6" borderId="61" xfId="0" applyNumberFormat="1" applyFont="1" applyFill="1" applyBorder="1" applyAlignment="1" applyProtection="1">
      <alignment vertical="center"/>
    </xf>
    <xf numFmtId="4" fontId="45" fillId="6" borderId="0" xfId="0" applyNumberFormat="1" applyFont="1" applyFill="1" applyBorder="1" applyAlignment="1" applyProtection="1">
      <alignment vertical="center"/>
    </xf>
    <xf numFmtId="165" fontId="45" fillId="6" borderId="0" xfId="0" applyNumberFormat="1" applyFont="1" applyFill="1" applyBorder="1" applyAlignment="1" applyProtection="1">
      <alignment vertical="center"/>
    </xf>
    <xf numFmtId="2" fontId="45" fillId="6" borderId="61" xfId="0" applyNumberFormat="1" applyFont="1" applyFill="1" applyBorder="1" applyAlignment="1" applyProtection="1">
      <alignment vertical="center"/>
    </xf>
    <xf numFmtId="0" fontId="40" fillId="16" borderId="46" xfId="0" applyFont="1" applyFill="1" applyBorder="1" applyAlignment="1" applyProtection="1">
      <alignment horizontal="center" vertical="center"/>
    </xf>
    <xf numFmtId="0" fontId="44" fillId="29" borderId="31" xfId="0" applyFont="1" applyFill="1" applyBorder="1" applyAlignment="1" applyProtection="1">
      <alignment vertical="center"/>
    </xf>
    <xf numFmtId="0" fontId="44" fillId="29" borderId="71" xfId="0" applyFont="1" applyFill="1" applyBorder="1" applyAlignment="1" applyProtection="1">
      <alignment vertical="center"/>
    </xf>
    <xf numFmtId="0" fontId="44" fillId="29" borderId="57" xfId="0" applyFont="1" applyFill="1" applyBorder="1" applyAlignment="1" applyProtection="1">
      <alignment vertical="center"/>
    </xf>
    <xf numFmtId="0" fontId="44" fillId="29" borderId="1" xfId="0" applyFont="1" applyFill="1" applyBorder="1" applyAlignment="1" applyProtection="1">
      <alignment vertical="center"/>
    </xf>
    <xf numFmtId="4" fontId="35" fillId="29" borderId="71" xfId="0" applyNumberFormat="1" applyFont="1" applyFill="1" applyBorder="1" applyAlignment="1" applyProtection="1">
      <alignment vertical="center"/>
    </xf>
    <xf numFmtId="4" fontId="35" fillId="29" borderId="72" xfId="0" applyNumberFormat="1" applyFont="1" applyFill="1" applyBorder="1" applyAlignment="1" applyProtection="1">
      <alignment vertical="center"/>
    </xf>
    <xf numFmtId="4" fontId="35" fillId="29" borderId="162" xfId="0" applyNumberFormat="1" applyFont="1" applyFill="1" applyBorder="1" applyAlignment="1" applyProtection="1">
      <alignment vertical="center"/>
    </xf>
    <xf numFmtId="4" fontId="34" fillId="16" borderId="162" xfId="0" applyNumberFormat="1" applyFont="1" applyFill="1" applyBorder="1" applyAlignment="1" applyProtection="1">
      <alignment vertical="center"/>
    </xf>
    <xf numFmtId="165" fontId="35" fillId="29" borderId="71" xfId="0" applyNumberFormat="1" applyFont="1" applyFill="1" applyBorder="1" applyAlignment="1" applyProtection="1">
      <alignment vertical="center"/>
    </xf>
    <xf numFmtId="165" fontId="35" fillId="29" borderId="72" xfId="0" applyNumberFormat="1" applyFont="1" applyFill="1" applyBorder="1" applyAlignment="1" applyProtection="1">
      <alignment vertical="center"/>
    </xf>
    <xf numFmtId="165" fontId="35" fillId="29" borderId="162" xfId="0" applyNumberFormat="1" applyFont="1" applyFill="1" applyBorder="1" applyAlignment="1" applyProtection="1">
      <alignment vertical="center"/>
    </xf>
    <xf numFmtId="0" fontId="40" fillId="16" borderId="3" xfId="0" applyFont="1" applyFill="1" applyBorder="1" applyAlignment="1" applyProtection="1">
      <alignment horizontal="center" vertical="center"/>
    </xf>
    <xf numFmtId="0" fontId="40" fillId="12" borderId="41" xfId="0" applyFont="1" applyFill="1" applyBorder="1" applyAlignment="1" applyProtection="1">
      <alignment horizontal="center" vertical="center"/>
    </xf>
    <xf numFmtId="0" fontId="35" fillId="13" borderId="163" xfId="0" applyFont="1" applyFill="1" applyBorder="1" applyAlignment="1" applyProtection="1">
      <alignment vertical="center"/>
    </xf>
    <xf numFmtId="0" fontId="35" fillId="13" borderId="164" xfId="0" applyFont="1" applyFill="1" applyBorder="1" applyAlignment="1" applyProtection="1">
      <alignment vertical="center"/>
    </xf>
    <xf numFmtId="0" fontId="35" fillId="13" borderId="165" xfId="0" applyFont="1" applyFill="1" applyBorder="1" applyAlignment="1" applyProtection="1">
      <alignment vertical="center"/>
    </xf>
    <xf numFmtId="0" fontId="13" fillId="5" borderId="32" xfId="0" applyFont="1" applyFill="1" applyBorder="1" applyAlignment="1" applyProtection="1">
      <alignment horizontal="right" vertical="center"/>
    </xf>
    <xf numFmtId="4" fontId="35" fillId="13" borderId="142" xfId="0" applyNumberFormat="1" applyFont="1" applyFill="1" applyBorder="1" applyAlignment="1" applyProtection="1">
      <alignment vertical="center"/>
    </xf>
    <xf numFmtId="4" fontId="35" fillId="13" borderId="161" xfId="0" applyNumberFormat="1" applyFont="1" applyFill="1" applyBorder="1" applyAlignment="1" applyProtection="1">
      <alignment vertical="center"/>
    </xf>
    <xf numFmtId="4" fontId="34" fillId="12" borderId="32" xfId="0" applyNumberFormat="1" applyFont="1" applyFill="1" applyBorder="1" applyAlignment="1" applyProtection="1">
      <alignment vertical="center"/>
    </xf>
    <xf numFmtId="0" fontId="39" fillId="6" borderId="2" xfId="0" applyFont="1" applyFill="1" applyBorder="1" applyAlignment="1" applyProtection="1">
      <alignment vertical="center"/>
    </xf>
    <xf numFmtId="0" fontId="13" fillId="6" borderId="2" xfId="0" applyFont="1" applyFill="1" applyBorder="1" applyAlignment="1" applyProtection="1">
      <alignment horizontal="right" vertical="center"/>
    </xf>
    <xf numFmtId="4" fontId="45" fillId="6" borderId="2" xfId="0" applyNumberFormat="1" applyFont="1" applyFill="1" applyBorder="1" applyAlignment="1" applyProtection="1">
      <alignment vertical="center"/>
    </xf>
    <xf numFmtId="4" fontId="34" fillId="6" borderId="2" xfId="0" applyNumberFormat="1" applyFont="1" applyFill="1" applyBorder="1" applyAlignment="1" applyProtection="1">
      <alignment vertical="center"/>
    </xf>
    <xf numFmtId="165" fontId="45" fillId="6" borderId="2" xfId="0" applyNumberFormat="1" applyFont="1" applyFill="1" applyBorder="1" applyAlignment="1" applyProtection="1">
      <alignment vertical="center"/>
    </xf>
    <xf numFmtId="2" fontId="45" fillId="6" borderId="2" xfId="0" applyNumberFormat="1" applyFont="1" applyFill="1" applyBorder="1" applyAlignment="1" applyProtection="1">
      <alignment vertical="center"/>
    </xf>
    <xf numFmtId="0" fontId="40" fillId="17" borderId="46" xfId="0" applyFont="1" applyFill="1" applyBorder="1" applyAlignment="1" applyProtection="1">
      <alignment horizontal="center" vertical="center"/>
    </xf>
    <xf numFmtId="0" fontId="44" fillId="29" borderId="69" xfId="0" applyFont="1" applyFill="1" applyBorder="1" applyAlignment="1" applyProtection="1">
      <alignment vertical="center"/>
    </xf>
    <xf numFmtId="4" fontId="34" fillId="17" borderId="162" xfId="0" applyNumberFormat="1" applyFont="1" applyFill="1" applyBorder="1" applyAlignment="1" applyProtection="1">
      <alignment vertical="center"/>
    </xf>
    <xf numFmtId="0" fontId="40" fillId="17" borderId="3" xfId="0" applyFont="1" applyFill="1" applyBorder="1" applyAlignment="1" applyProtection="1">
      <alignment horizontal="center" vertical="center"/>
    </xf>
    <xf numFmtId="0" fontId="39" fillId="6" borderId="45" xfId="0" applyFont="1" applyFill="1" applyBorder="1" applyAlignment="1" applyProtection="1">
      <alignment vertical="center"/>
    </xf>
    <xf numFmtId="0" fontId="39" fillId="6" borderId="30" xfId="0" applyFont="1" applyFill="1" applyBorder="1" applyAlignment="1" applyProtection="1">
      <alignment vertical="center"/>
    </xf>
    <xf numFmtId="0" fontId="39" fillId="6" borderId="42" xfId="0" applyFont="1" applyFill="1" applyBorder="1" applyAlignment="1" applyProtection="1">
      <alignment vertical="center"/>
    </xf>
    <xf numFmtId="0" fontId="39" fillId="6" borderId="105" xfId="0" applyFont="1" applyFill="1" applyBorder="1" applyAlignment="1" applyProtection="1">
      <alignment vertical="center"/>
    </xf>
    <xf numFmtId="0" fontId="13" fillId="5" borderId="16" xfId="0" applyFont="1" applyFill="1" applyBorder="1" applyAlignment="1" applyProtection="1">
      <alignment vertical="center"/>
    </xf>
    <xf numFmtId="0" fontId="18" fillId="2" borderId="56" xfId="0" applyFont="1" applyFill="1" applyBorder="1" applyAlignment="1" applyProtection="1">
      <alignment horizontal="left" vertical="center"/>
    </xf>
    <xf numFmtId="4" fontId="35" fillId="4" borderId="48" xfId="0" applyNumberFormat="1" applyFont="1" applyFill="1" applyBorder="1" applyAlignment="1" applyProtection="1">
      <alignment horizontal="center" vertical="center"/>
    </xf>
    <xf numFmtId="4" fontId="35" fillId="4" borderId="71" xfId="0" applyNumberFormat="1" applyFont="1" applyFill="1" applyBorder="1" applyAlignment="1" applyProtection="1">
      <alignment horizontal="center" vertical="center"/>
    </xf>
    <xf numFmtId="4" fontId="35" fillId="4" borderId="72" xfId="0" applyNumberFormat="1" applyFont="1" applyFill="1" applyBorder="1" applyAlignment="1" applyProtection="1">
      <alignment horizontal="center" vertical="center"/>
    </xf>
    <xf numFmtId="4" fontId="53" fillId="3" borderId="166" xfId="0" applyNumberFormat="1" applyFont="1" applyFill="1" applyBorder="1" applyAlignment="1" applyProtection="1">
      <alignment horizontal="center" vertical="center"/>
    </xf>
    <xf numFmtId="4" fontId="34" fillId="22" borderId="31" xfId="0" applyNumberFormat="1" applyFont="1" applyFill="1" applyBorder="1" applyAlignment="1" applyProtection="1">
      <alignment horizontal="right" vertical="center"/>
    </xf>
    <xf numFmtId="165" fontId="35" fillId="4" borderId="48" xfId="0" applyNumberFormat="1" applyFont="1" applyFill="1" applyBorder="1" applyAlignment="1" applyProtection="1">
      <alignment horizontal="center" vertical="center"/>
    </xf>
    <xf numFmtId="165" fontId="35" fillId="4" borderId="71" xfId="0" applyNumberFormat="1" applyFont="1" applyFill="1" applyBorder="1" applyAlignment="1" applyProtection="1">
      <alignment horizontal="center" vertical="center"/>
    </xf>
    <xf numFmtId="165" fontId="35" fillId="4" borderId="72" xfId="0" applyNumberFormat="1" applyFont="1" applyFill="1" applyBorder="1" applyAlignment="1" applyProtection="1">
      <alignment horizontal="center" vertical="center"/>
    </xf>
    <xf numFmtId="165" fontId="53" fillId="3" borderId="166" xfId="0" applyNumberFormat="1" applyFont="1" applyFill="1" applyBorder="1" applyAlignment="1" applyProtection="1">
      <alignment horizontal="center" vertical="center"/>
    </xf>
    <xf numFmtId="4" fontId="35" fillId="4" borderId="47" xfId="0" applyNumberFormat="1" applyFont="1" applyFill="1" applyBorder="1" applyAlignment="1" applyProtection="1">
      <alignment horizontal="center" vertical="center"/>
    </xf>
    <xf numFmtId="4" fontId="35" fillId="4" borderId="42" xfId="0" applyNumberFormat="1" applyFont="1" applyFill="1" applyBorder="1" applyAlignment="1" applyProtection="1">
      <alignment horizontal="center" vertical="center"/>
    </xf>
    <xf numFmtId="4" fontId="35" fillId="6" borderId="42" xfId="0" applyNumberFormat="1" applyFont="1" applyFill="1" applyBorder="1" applyAlignment="1" applyProtection="1">
      <alignment horizontal="center" vertical="center"/>
    </xf>
    <xf numFmtId="165" fontId="35" fillId="6" borderId="42" xfId="0" applyNumberFormat="1" applyFont="1" applyFill="1" applyBorder="1" applyAlignment="1" applyProtection="1">
      <alignment horizontal="center" vertical="center"/>
    </xf>
    <xf numFmtId="2" fontId="35" fillId="4" borderId="71" xfId="0" applyNumberFormat="1" applyFont="1" applyFill="1" applyBorder="1" applyAlignment="1" applyProtection="1">
      <alignment horizontal="center" vertical="center"/>
    </xf>
    <xf numFmtId="0" fontId="40" fillId="18" borderId="24" xfId="0" applyFont="1" applyFill="1" applyBorder="1" applyAlignment="1" applyProtection="1">
      <alignment horizontal="center" vertical="center"/>
    </xf>
    <xf numFmtId="4" fontId="34" fillId="18" borderId="151" xfId="0" applyNumberFormat="1" applyFont="1" applyFill="1" applyBorder="1" applyAlignment="1" applyProtection="1">
      <alignment vertical="center"/>
    </xf>
    <xf numFmtId="0" fontId="40" fillId="18" borderId="3" xfId="0" applyFont="1" applyFill="1" applyBorder="1" applyAlignment="1" applyProtection="1">
      <alignment horizontal="center" vertical="center"/>
    </xf>
    <xf numFmtId="0" fontId="40" fillId="11" borderId="46" xfId="0" applyFont="1" applyFill="1" applyBorder="1" applyAlignment="1" applyProtection="1">
      <alignment horizontal="center" vertical="center"/>
    </xf>
    <xf numFmtId="4" fontId="34" fillId="8" borderId="162" xfId="0" applyNumberFormat="1" applyFont="1" applyFill="1" applyBorder="1" applyAlignment="1" applyProtection="1">
      <alignment vertical="center"/>
    </xf>
    <xf numFmtId="0" fontId="40" fillId="11" borderId="3" xfId="0" applyFont="1" applyFill="1" applyBorder="1" applyAlignment="1" applyProtection="1">
      <alignment horizontal="center" vertical="center"/>
    </xf>
    <xf numFmtId="0" fontId="40" fillId="20" borderId="46" xfId="0" applyFont="1" applyFill="1" applyBorder="1" applyAlignment="1" applyProtection="1">
      <alignment horizontal="center" vertical="center"/>
    </xf>
    <xf numFmtId="0" fontId="44" fillId="30" borderId="31" xfId="0" applyFont="1" applyFill="1" applyBorder="1" applyAlignment="1" applyProtection="1">
      <alignment vertical="center"/>
    </xf>
    <xf numFmtId="0" fontId="44" fillId="30" borderId="71" xfId="0" applyFont="1" applyFill="1" applyBorder="1" applyAlignment="1" applyProtection="1">
      <alignment vertical="center"/>
    </xf>
    <xf numFmtId="0" fontId="44" fillId="30" borderId="57" xfId="0" applyFont="1" applyFill="1" applyBorder="1" applyAlignment="1" applyProtection="1">
      <alignment vertical="center"/>
    </xf>
    <xf numFmtId="0" fontId="40" fillId="20" borderId="16" xfId="0" applyFont="1" applyFill="1" applyBorder="1" applyAlignment="1" applyProtection="1">
      <alignment horizontal="center" vertical="center"/>
    </xf>
    <xf numFmtId="0" fontId="44" fillId="30" borderId="1" xfId="0" applyFont="1" applyFill="1" applyBorder="1" applyAlignment="1" applyProtection="1">
      <alignment vertical="center"/>
    </xf>
    <xf numFmtId="4" fontId="35" fillId="30" borderId="71" xfId="0" applyNumberFormat="1" applyFont="1" applyFill="1" applyBorder="1" applyAlignment="1" applyProtection="1">
      <alignment vertical="center"/>
    </xf>
    <xf numFmtId="4" fontId="35" fillId="30" borderId="72" xfId="0" applyNumberFormat="1" applyFont="1" applyFill="1" applyBorder="1" applyAlignment="1" applyProtection="1">
      <alignment vertical="center"/>
    </xf>
    <xf numFmtId="4" fontId="35" fillId="30" borderId="162" xfId="0" applyNumberFormat="1" applyFont="1" applyFill="1" applyBorder="1" applyAlignment="1" applyProtection="1">
      <alignment vertical="center"/>
    </xf>
    <xf numFmtId="4" fontId="34" fillId="20" borderId="162" xfId="0" applyNumberFormat="1" applyFont="1" applyFill="1" applyBorder="1" applyAlignment="1" applyProtection="1">
      <alignment vertical="center"/>
    </xf>
    <xf numFmtId="165" fontId="35" fillId="30" borderId="71" xfId="0" applyNumberFormat="1" applyFont="1" applyFill="1" applyBorder="1" applyAlignment="1" applyProtection="1">
      <alignment vertical="center"/>
    </xf>
    <xf numFmtId="165" fontId="35" fillId="30" borderId="72" xfId="0" applyNumberFormat="1" applyFont="1" applyFill="1" applyBorder="1" applyAlignment="1" applyProtection="1">
      <alignment vertical="center"/>
    </xf>
    <xf numFmtId="165" fontId="35" fillId="30" borderId="162" xfId="0" applyNumberFormat="1" applyFont="1" applyFill="1" applyBorder="1" applyAlignment="1" applyProtection="1">
      <alignment vertical="center"/>
    </xf>
    <xf numFmtId="0" fontId="40" fillId="20" borderId="3" xfId="0" applyFont="1" applyFill="1" applyBorder="1" applyAlignment="1" applyProtection="1">
      <alignment horizontal="center" vertical="center"/>
    </xf>
    <xf numFmtId="0" fontId="44" fillId="30" borderId="60" xfId="0" applyFont="1" applyFill="1" applyBorder="1" applyAlignment="1" applyProtection="1">
      <alignment vertical="center"/>
    </xf>
    <xf numFmtId="4" fontId="35" fillId="30" borderId="63" xfId="0" applyNumberFormat="1" applyFont="1" applyFill="1" applyBorder="1" applyAlignment="1" applyProtection="1">
      <alignment vertical="center"/>
    </xf>
    <xf numFmtId="4" fontId="35" fillId="30" borderId="104" xfId="0" applyNumberFormat="1" applyFont="1" applyFill="1" applyBorder="1" applyAlignment="1" applyProtection="1">
      <alignment vertical="center"/>
    </xf>
    <xf numFmtId="4" fontId="35" fillId="30" borderId="98" xfId="0" applyNumberFormat="1" applyFont="1" applyFill="1" applyBorder="1" applyAlignment="1" applyProtection="1">
      <alignment vertical="center"/>
    </xf>
    <xf numFmtId="165" fontId="35" fillId="30" borderId="63" xfId="0" applyNumberFormat="1" applyFont="1" applyFill="1" applyBorder="1" applyAlignment="1" applyProtection="1">
      <alignment vertical="center"/>
    </xf>
    <xf numFmtId="165" fontId="35" fillId="30" borderId="104" xfId="0" applyNumberFormat="1" applyFont="1" applyFill="1" applyBorder="1" applyAlignment="1" applyProtection="1">
      <alignment vertical="center"/>
    </xf>
    <xf numFmtId="2" fontId="35" fillId="30" borderId="98" xfId="0" applyNumberFormat="1" applyFont="1" applyFill="1" applyBorder="1" applyAlignment="1" applyProtection="1">
      <alignment vertical="center"/>
    </xf>
    <xf numFmtId="165" fontId="35" fillId="30" borderId="4" xfId="0" applyNumberFormat="1" applyFont="1" applyFill="1" applyBorder="1" applyAlignment="1" applyProtection="1">
      <alignment vertical="center"/>
    </xf>
    <xf numFmtId="165" fontId="35" fillId="30" borderId="151" xfId="0" applyNumberFormat="1" applyFont="1" applyFill="1" applyBorder="1" applyAlignment="1" applyProtection="1">
      <alignment vertical="center"/>
    </xf>
    <xf numFmtId="0" fontId="40" fillId="19" borderId="23" xfId="0" applyFont="1" applyFill="1" applyBorder="1" applyAlignment="1" applyProtection="1">
      <alignment horizontal="center" vertical="center"/>
    </xf>
    <xf numFmtId="0" fontId="40" fillId="19" borderId="13" xfId="0" applyFont="1" applyFill="1" applyBorder="1" applyAlignment="1" applyProtection="1">
      <alignment horizontal="center" vertical="center"/>
    </xf>
    <xf numFmtId="0" fontId="35" fillId="13" borderId="50" xfId="0" applyFont="1" applyFill="1" applyBorder="1" applyAlignment="1" applyProtection="1">
      <alignment vertical="center"/>
    </xf>
    <xf numFmtId="4" fontId="35" fillId="13" borderId="62" xfId="0" applyNumberFormat="1" applyFont="1" applyFill="1" applyBorder="1" applyAlignment="1" applyProtection="1">
      <alignment vertical="center"/>
    </xf>
    <xf numFmtId="4" fontId="35" fillId="13" borderId="149" xfId="0" applyNumberFormat="1" applyFont="1" applyFill="1" applyBorder="1" applyAlignment="1" applyProtection="1">
      <alignment vertical="center"/>
    </xf>
    <xf numFmtId="4" fontId="35" fillId="13" borderId="167" xfId="0" applyNumberFormat="1" applyFont="1" applyFill="1" applyBorder="1" applyAlignment="1" applyProtection="1">
      <alignment vertical="center"/>
    </xf>
    <xf numFmtId="4" fontId="34" fillId="19" borderId="30" xfId="0" applyNumberFormat="1" applyFont="1" applyFill="1" applyBorder="1" applyAlignment="1" applyProtection="1">
      <alignment vertical="center"/>
    </xf>
    <xf numFmtId="165" fontId="35" fillId="13" borderId="62" xfId="0" applyNumberFormat="1" applyFont="1" applyFill="1" applyBorder="1" applyAlignment="1" applyProtection="1">
      <alignment vertical="center"/>
    </xf>
    <xf numFmtId="165" fontId="35" fillId="13" borderId="149" xfId="0" applyNumberFormat="1" applyFont="1" applyFill="1" applyBorder="1" applyAlignment="1" applyProtection="1">
      <alignment vertical="center"/>
    </xf>
    <xf numFmtId="165" fontId="35" fillId="13" borderId="167" xfId="0" applyNumberFormat="1" applyFont="1" applyFill="1" applyBorder="1" applyAlignment="1" applyProtection="1">
      <alignment vertical="center"/>
    </xf>
    <xf numFmtId="4" fontId="35" fillId="13" borderId="110" xfId="0" applyNumberFormat="1" applyFont="1" applyFill="1" applyBorder="1" applyAlignment="1" applyProtection="1">
      <alignment vertical="center"/>
    </xf>
    <xf numFmtId="4" fontId="35" fillId="13" borderId="114" xfId="0" applyNumberFormat="1" applyFont="1" applyFill="1" applyBorder="1" applyAlignment="1" applyProtection="1">
      <alignment vertical="center"/>
    </xf>
    <xf numFmtId="165" fontId="35" fillId="13" borderId="110" xfId="0" applyNumberFormat="1" applyFont="1" applyFill="1" applyBorder="1" applyAlignment="1" applyProtection="1">
      <alignment vertical="center"/>
    </xf>
    <xf numFmtId="2" fontId="35" fillId="13" borderId="114" xfId="0" applyNumberFormat="1" applyFont="1" applyFill="1" applyBorder="1" applyAlignment="1" applyProtection="1">
      <alignment vertical="center"/>
    </xf>
    <xf numFmtId="0" fontId="40" fillId="19" borderId="18" xfId="0" applyFont="1" applyFill="1" applyBorder="1" applyAlignment="1" applyProtection="1">
      <alignment horizontal="center" vertical="center"/>
    </xf>
    <xf numFmtId="0" fontId="40" fillId="19" borderId="15" xfId="0" applyFont="1" applyFill="1" applyBorder="1" applyAlignment="1" applyProtection="1">
      <alignment horizontal="center" vertical="center"/>
    </xf>
    <xf numFmtId="0" fontId="35" fillId="6" borderId="47" xfId="0" applyFont="1" applyFill="1" applyBorder="1" applyAlignment="1" applyProtection="1">
      <alignment vertical="center"/>
    </xf>
    <xf numFmtId="0" fontId="35" fillId="13" borderId="47" xfId="0" applyFont="1" applyFill="1" applyBorder="1" applyAlignment="1" applyProtection="1">
      <alignment vertical="center"/>
    </xf>
    <xf numFmtId="0" fontId="40" fillId="19" borderId="70" xfId="0" applyFont="1" applyFill="1" applyBorder="1" applyAlignment="1" applyProtection="1">
      <alignment horizontal="center" vertical="center"/>
    </xf>
    <xf numFmtId="0" fontId="40" fillId="19" borderId="17" xfId="0" applyFont="1" applyFill="1" applyBorder="1" applyAlignment="1" applyProtection="1">
      <alignment horizontal="center" vertical="center"/>
    </xf>
    <xf numFmtId="0" fontId="35" fillId="6" borderId="54" xfId="0" applyFont="1" applyFill="1" applyBorder="1" applyAlignment="1" applyProtection="1">
      <alignment vertical="center"/>
    </xf>
    <xf numFmtId="4" fontId="35" fillId="6" borderId="59" xfId="0" applyNumberFormat="1" applyFont="1" applyFill="1" applyBorder="1" applyAlignment="1" applyProtection="1">
      <alignment vertical="center"/>
    </xf>
    <xf numFmtId="4" fontId="35" fillId="6" borderId="109" xfId="0" applyNumberFormat="1" applyFont="1" applyFill="1" applyBorder="1" applyAlignment="1" applyProtection="1">
      <alignment vertical="center"/>
    </xf>
    <xf numFmtId="4" fontId="35" fillId="6" borderId="112" xfId="0" applyNumberFormat="1" applyFont="1" applyFill="1" applyBorder="1" applyAlignment="1" applyProtection="1">
      <alignment vertical="center"/>
    </xf>
    <xf numFmtId="165" fontId="35" fillId="6" borderId="59" xfId="0" applyNumberFormat="1" applyFont="1" applyFill="1" applyBorder="1" applyAlignment="1" applyProtection="1">
      <alignment vertical="center"/>
    </xf>
    <xf numFmtId="165" fontId="35" fillId="6" borderId="109" xfId="0" applyNumberFormat="1" applyFont="1" applyFill="1" applyBorder="1" applyAlignment="1" applyProtection="1">
      <alignment vertical="center"/>
    </xf>
    <xf numFmtId="2" fontId="35" fillId="6" borderId="112" xfId="0" applyNumberFormat="1" applyFont="1" applyFill="1" applyBorder="1" applyAlignment="1" applyProtection="1">
      <alignment vertical="center"/>
    </xf>
    <xf numFmtId="165" fontId="35" fillId="6" borderId="142" xfId="0" applyNumberFormat="1" applyFont="1" applyFill="1" applyBorder="1" applyAlignment="1" applyProtection="1">
      <alignment vertical="center"/>
    </xf>
    <xf numFmtId="165" fontId="35" fillId="6" borderId="161" xfId="0" applyNumberFormat="1" applyFont="1" applyFill="1" applyBorder="1" applyAlignment="1" applyProtection="1">
      <alignment vertical="center"/>
    </xf>
    <xf numFmtId="0" fontId="40" fillId="10" borderId="46" xfId="0" applyFont="1" applyFill="1" applyBorder="1" applyAlignment="1" applyProtection="1">
      <alignment horizontal="center" vertical="center"/>
    </xf>
    <xf numFmtId="0" fontId="40" fillId="16" borderId="16" xfId="0" applyFont="1" applyFill="1" applyBorder="1" applyAlignment="1" applyProtection="1">
      <alignment horizontal="center" vertical="center"/>
    </xf>
    <xf numFmtId="0" fontId="39" fillId="6" borderId="25" xfId="0" applyFont="1" applyFill="1" applyBorder="1" applyAlignment="1" applyProtection="1">
      <alignment vertical="center"/>
    </xf>
    <xf numFmtId="4" fontId="45" fillId="6" borderId="25" xfId="0" applyNumberFormat="1" applyFont="1" applyFill="1" applyBorder="1" applyAlignment="1" applyProtection="1">
      <alignment vertical="center"/>
    </xf>
    <xf numFmtId="4" fontId="34" fillId="6" borderId="25" xfId="0" applyNumberFormat="1" applyFont="1" applyFill="1" applyBorder="1" applyAlignment="1" applyProtection="1">
      <alignment vertical="center"/>
    </xf>
    <xf numFmtId="165" fontId="45" fillId="6" borderId="25" xfId="0" applyNumberFormat="1" applyFont="1" applyFill="1" applyBorder="1" applyAlignment="1" applyProtection="1">
      <alignment vertical="center"/>
    </xf>
    <xf numFmtId="2" fontId="45" fillId="6" borderId="25" xfId="0" applyNumberFormat="1" applyFont="1" applyFill="1" applyBorder="1" applyAlignment="1" applyProtection="1">
      <alignment vertical="center"/>
    </xf>
    <xf numFmtId="0" fontId="39" fillId="6" borderId="0" xfId="0" applyFont="1" applyFill="1" applyBorder="1" applyAlignment="1" applyProtection="1">
      <alignment vertical="center"/>
    </xf>
    <xf numFmtId="2" fontId="45" fillId="6" borderId="0" xfId="0" applyNumberFormat="1" applyFont="1" applyFill="1" applyBorder="1" applyAlignment="1" applyProtection="1">
      <alignment vertical="center"/>
    </xf>
    <xf numFmtId="0" fontId="40" fillId="22" borderId="68" xfId="0" applyFont="1" applyFill="1" applyBorder="1" applyAlignment="1" applyProtection="1">
      <alignment horizontal="center" vertical="center"/>
    </xf>
    <xf numFmtId="0" fontId="44" fillId="30" borderId="118" xfId="0" applyFont="1" applyFill="1" applyBorder="1" applyAlignment="1" applyProtection="1">
      <alignment vertical="center"/>
    </xf>
    <xf numFmtId="0" fontId="44" fillId="30" borderId="63" xfId="0" applyFont="1" applyFill="1" applyBorder="1" applyAlignment="1" applyProtection="1">
      <alignment vertical="center"/>
    </xf>
    <xf numFmtId="0" fontId="44" fillId="30" borderId="104" xfId="0" applyFont="1" applyFill="1" applyBorder="1" applyAlignment="1" applyProtection="1">
      <alignment vertical="center"/>
    </xf>
    <xf numFmtId="0" fontId="13" fillId="5" borderId="117" xfId="0" applyFont="1" applyFill="1" applyBorder="1" applyAlignment="1" applyProtection="1">
      <alignment horizontal="right" vertical="center"/>
    </xf>
    <xf numFmtId="0" fontId="40" fillId="22" borderId="3" xfId="0" applyFont="1" applyFill="1" applyBorder="1" applyAlignment="1" applyProtection="1">
      <alignment horizontal="center" vertical="center"/>
    </xf>
    <xf numFmtId="4" fontId="35" fillId="30" borderId="4" xfId="0" applyNumberFormat="1" applyFont="1" applyFill="1" applyBorder="1" applyAlignment="1" applyProtection="1">
      <alignment vertical="center"/>
    </xf>
    <xf numFmtId="4" fontId="35" fillId="30" borderId="151" xfId="0" applyNumberFormat="1" applyFont="1" applyFill="1" applyBorder="1" applyAlignment="1" applyProtection="1">
      <alignment vertical="center"/>
    </xf>
    <xf numFmtId="4" fontId="34" fillId="22" borderId="151" xfId="0" applyNumberFormat="1" applyFont="1" applyFill="1" applyBorder="1" applyAlignment="1" applyProtection="1">
      <alignment vertical="center"/>
    </xf>
    <xf numFmtId="0" fontId="40" fillId="19" borderId="22" xfId="0" applyFont="1" applyFill="1" applyBorder="1" applyAlignment="1" applyProtection="1">
      <alignment horizontal="center" vertical="center"/>
    </xf>
    <xf numFmtId="0" fontId="35" fillId="13" borderId="28" xfId="0" applyFont="1" applyFill="1" applyBorder="1" applyAlignment="1" applyProtection="1">
      <alignment vertical="center"/>
    </xf>
    <xf numFmtId="0" fontId="35" fillId="13" borderId="168" xfId="0" applyFont="1" applyFill="1" applyBorder="1" applyAlignment="1" applyProtection="1">
      <alignment vertical="center"/>
    </xf>
    <xf numFmtId="0" fontId="35" fillId="13" borderId="169" xfId="0" applyFont="1" applyFill="1" applyBorder="1" applyAlignment="1" applyProtection="1">
      <alignment vertical="center"/>
    </xf>
    <xf numFmtId="4" fontId="35" fillId="6" borderId="142" xfId="0" applyNumberFormat="1" applyFont="1" applyFill="1" applyBorder="1" applyAlignment="1" applyProtection="1">
      <alignment vertical="center"/>
    </xf>
    <xf numFmtId="4" fontId="35" fillId="6" borderId="161" xfId="0" applyNumberFormat="1" applyFont="1" applyFill="1" applyBorder="1" applyAlignment="1" applyProtection="1">
      <alignment vertical="center"/>
    </xf>
    <xf numFmtId="4" fontId="34" fillId="19" borderId="32" xfId="0" applyNumberFormat="1" applyFont="1" applyFill="1" applyBorder="1" applyAlignment="1" applyProtection="1">
      <alignment vertical="center"/>
    </xf>
    <xf numFmtId="0" fontId="13" fillId="5" borderId="13" xfId="0" applyFont="1" applyFill="1" applyBorder="1" applyAlignment="1" applyProtection="1">
      <alignment vertical="center"/>
    </xf>
    <xf numFmtId="0" fontId="18" fillId="2" borderId="73" xfId="0" applyFont="1" applyFill="1" applyBorder="1" applyAlignment="1" applyProtection="1">
      <alignment horizontal="left" vertical="center"/>
    </xf>
    <xf numFmtId="4" fontId="15" fillId="4" borderId="50" xfId="0" applyNumberFormat="1" applyFont="1" applyFill="1" applyBorder="1" applyAlignment="1" applyProtection="1">
      <alignment horizontal="center" vertical="center"/>
    </xf>
    <xf numFmtId="4" fontId="15" fillId="4" borderId="62" xfId="0" applyNumberFormat="1" applyFont="1" applyFill="1" applyBorder="1" applyAlignment="1" applyProtection="1">
      <alignment horizontal="center" vertical="center"/>
    </xf>
    <xf numFmtId="4" fontId="15" fillId="4" borderId="74" xfId="0" applyNumberFormat="1" applyFont="1" applyFill="1" applyBorder="1" applyAlignment="1" applyProtection="1">
      <alignment horizontal="center" vertical="center"/>
    </xf>
    <xf numFmtId="4" fontId="17" fillId="3" borderId="170" xfId="0" applyNumberFormat="1" applyFont="1" applyFill="1" applyBorder="1" applyAlignment="1" applyProtection="1">
      <alignment horizontal="center" vertical="center"/>
    </xf>
    <xf numFmtId="4" fontId="34" fillId="22" borderId="29" xfId="0" applyNumberFormat="1" applyFont="1" applyFill="1" applyBorder="1" applyAlignment="1" applyProtection="1">
      <alignment horizontal="right" vertical="center"/>
    </xf>
    <xf numFmtId="165" fontId="15" fillId="4" borderId="50" xfId="0" applyNumberFormat="1" applyFont="1" applyFill="1" applyBorder="1" applyAlignment="1" applyProtection="1">
      <alignment horizontal="center" vertical="center"/>
    </xf>
    <xf numFmtId="165" fontId="15" fillId="4" borderId="62" xfId="0" applyNumberFormat="1" applyFont="1" applyFill="1" applyBorder="1" applyAlignment="1" applyProtection="1">
      <alignment horizontal="center" vertical="center"/>
    </xf>
    <xf numFmtId="165" fontId="15" fillId="4" borderId="74" xfId="0" applyNumberFormat="1" applyFont="1" applyFill="1" applyBorder="1" applyAlignment="1" applyProtection="1">
      <alignment horizontal="center" vertical="center"/>
    </xf>
    <xf numFmtId="165" fontId="17" fillId="3" borderId="170" xfId="0" applyNumberFormat="1" applyFont="1" applyFill="1" applyBorder="1" applyAlignment="1" applyProtection="1">
      <alignment horizontal="center" vertical="center"/>
    </xf>
    <xf numFmtId="4" fontId="15" fillId="6" borderId="42" xfId="0" applyNumberFormat="1" applyFont="1" applyFill="1" applyBorder="1" applyAlignment="1" applyProtection="1">
      <alignment horizontal="center" vertical="center"/>
    </xf>
    <xf numFmtId="165" fontId="15" fillId="6" borderId="42" xfId="0" applyNumberFormat="1" applyFont="1" applyFill="1" applyBorder="1" applyAlignment="1" applyProtection="1">
      <alignment horizontal="center" vertical="center"/>
    </xf>
    <xf numFmtId="2" fontId="15" fillId="4" borderId="62" xfId="0" applyNumberFormat="1" applyFont="1" applyFill="1" applyBorder="1" applyAlignment="1" applyProtection="1">
      <alignment horizontal="center" vertical="center"/>
    </xf>
    <xf numFmtId="0" fontId="39" fillId="6" borderId="15" xfId="0" applyFont="1" applyFill="1" applyBorder="1" applyAlignment="1" applyProtection="1">
      <alignment vertical="center"/>
    </xf>
    <xf numFmtId="4" fontId="35" fillId="4" borderId="69" xfId="0" applyNumberFormat="1" applyFont="1" applyFill="1" applyBorder="1" applyAlignment="1" applyProtection="1">
      <alignment horizontal="center" vertical="center"/>
    </xf>
    <xf numFmtId="4" fontId="35" fillId="4" borderId="63" xfId="0" applyNumberFormat="1" applyFont="1" applyFill="1" applyBorder="1" applyAlignment="1" applyProtection="1">
      <alignment horizontal="center" vertical="center"/>
    </xf>
    <xf numFmtId="4" fontId="35" fillId="4" borderId="4" xfId="0" applyNumberFormat="1" applyFont="1" applyFill="1" applyBorder="1" applyAlignment="1" applyProtection="1">
      <alignment horizontal="center" vertical="center"/>
    </xf>
    <xf numFmtId="4" fontId="53" fillId="3" borderId="150" xfId="0" applyNumberFormat="1" applyFont="1" applyFill="1" applyBorder="1" applyAlignment="1" applyProtection="1">
      <alignment horizontal="center" vertical="center"/>
    </xf>
    <xf numFmtId="165" fontId="35" fillId="4" borderId="69" xfId="0" applyNumberFormat="1" applyFont="1" applyFill="1" applyBorder="1" applyAlignment="1" applyProtection="1">
      <alignment horizontal="center" vertical="center"/>
    </xf>
    <xf numFmtId="165" fontId="35" fillId="4" borderId="63" xfId="0" applyNumberFormat="1" applyFont="1" applyFill="1" applyBorder="1" applyAlignment="1" applyProtection="1">
      <alignment horizontal="center" vertical="center"/>
    </xf>
    <xf numFmtId="165" fontId="35" fillId="4" borderId="4" xfId="0" applyNumberFormat="1" applyFont="1" applyFill="1" applyBorder="1" applyAlignment="1" applyProtection="1">
      <alignment horizontal="center" vertical="center"/>
    </xf>
    <xf numFmtId="165" fontId="53" fillId="3" borderId="150" xfId="0" applyNumberFormat="1" applyFont="1" applyFill="1" applyBorder="1" applyAlignment="1" applyProtection="1">
      <alignment horizontal="center" vertical="center"/>
    </xf>
    <xf numFmtId="2" fontId="35" fillId="4" borderId="63" xfId="0" applyNumberFormat="1" applyFont="1" applyFill="1" applyBorder="1" applyAlignment="1" applyProtection="1">
      <alignment horizontal="center" vertical="center"/>
    </xf>
    <xf numFmtId="0" fontId="40" fillId="24" borderId="24" xfId="0" applyFont="1" applyFill="1" applyBorder="1" applyAlignment="1" applyProtection="1">
      <alignment horizontal="center" vertical="center"/>
    </xf>
    <xf numFmtId="0" fontId="44" fillId="27" borderId="130" xfId="0" applyFont="1" applyFill="1" applyBorder="1" applyAlignment="1" applyProtection="1">
      <alignment vertical="center"/>
    </xf>
    <xf numFmtId="0" fontId="44" fillId="27" borderId="103" xfId="0" applyFont="1" applyFill="1" applyBorder="1" applyAlignment="1" applyProtection="1">
      <alignment vertical="center"/>
    </xf>
    <xf numFmtId="0" fontId="44" fillId="27" borderId="131" xfId="0" applyFont="1" applyFill="1" applyBorder="1" applyAlignment="1" applyProtection="1">
      <alignment vertical="center"/>
    </xf>
    <xf numFmtId="0" fontId="40" fillId="24" borderId="3" xfId="0" applyFont="1" applyFill="1" applyBorder="1" applyAlignment="1" applyProtection="1">
      <alignment horizontal="center" vertical="center"/>
    </xf>
    <xf numFmtId="0" fontId="44" fillId="27" borderId="60" xfId="0" applyFont="1" applyFill="1" applyBorder="1" applyAlignment="1" applyProtection="1">
      <alignment vertical="center"/>
    </xf>
    <xf numFmtId="4" fontId="35" fillId="27" borderId="63" xfId="0" applyNumberFormat="1" applyFont="1" applyFill="1" applyBorder="1" applyAlignment="1" applyProtection="1">
      <alignment vertical="center"/>
    </xf>
    <xf numFmtId="4" fontId="35" fillId="27" borderId="4" xfId="0" applyNumberFormat="1" applyFont="1" applyFill="1" applyBorder="1" applyAlignment="1" applyProtection="1">
      <alignment vertical="center"/>
    </xf>
    <xf numFmtId="4" fontId="35" fillId="27" borderId="151" xfId="0" applyNumberFormat="1" applyFont="1" applyFill="1" applyBorder="1" applyAlignment="1" applyProtection="1">
      <alignment vertical="center"/>
    </xf>
    <xf numFmtId="4" fontId="34" fillId="24" borderId="151" xfId="0" applyNumberFormat="1" applyFont="1" applyFill="1" applyBorder="1" applyAlignment="1" applyProtection="1">
      <alignment vertical="center"/>
    </xf>
    <xf numFmtId="165" fontId="35" fillId="27" borderId="63" xfId="0" applyNumberFormat="1" applyFont="1" applyFill="1" applyBorder="1" applyAlignment="1" applyProtection="1">
      <alignment vertical="center"/>
    </xf>
    <xf numFmtId="165" fontId="35" fillId="27" borderId="4" xfId="0" applyNumberFormat="1" applyFont="1" applyFill="1" applyBorder="1" applyAlignment="1" applyProtection="1">
      <alignment vertical="center"/>
    </xf>
    <xf numFmtId="165" fontId="35" fillId="27" borderId="151" xfId="0" applyNumberFormat="1" applyFont="1" applyFill="1" applyBorder="1" applyAlignment="1" applyProtection="1">
      <alignment vertical="center"/>
    </xf>
    <xf numFmtId="4" fontId="35" fillId="27" borderId="104" xfId="0" applyNumberFormat="1" applyFont="1" applyFill="1" applyBorder="1" applyAlignment="1" applyProtection="1">
      <alignment vertical="center"/>
    </xf>
    <xf numFmtId="4" fontId="35" fillId="27" borderId="98" xfId="0" applyNumberFormat="1" applyFont="1" applyFill="1" applyBorder="1" applyAlignment="1" applyProtection="1">
      <alignment vertical="center"/>
    </xf>
    <xf numFmtId="165" fontId="35" fillId="27" borderId="104" xfId="0" applyNumberFormat="1" applyFont="1" applyFill="1" applyBorder="1" applyAlignment="1" applyProtection="1">
      <alignment vertical="center"/>
    </xf>
    <xf numFmtId="2" fontId="35" fillId="27" borderId="98" xfId="0" applyNumberFormat="1" applyFont="1" applyFill="1" applyBorder="1" applyAlignment="1" applyProtection="1">
      <alignment vertical="center"/>
    </xf>
    <xf numFmtId="0" fontId="40" fillId="23" borderId="23" xfId="0" applyFont="1" applyFill="1" applyBorder="1" applyAlignment="1" applyProtection="1">
      <alignment horizontal="center" vertical="center"/>
    </xf>
    <xf numFmtId="0" fontId="40" fillId="23" borderId="13" xfId="0" applyFont="1" applyFill="1" applyBorder="1" applyAlignment="1" applyProtection="1">
      <alignment horizontal="center" vertical="center"/>
    </xf>
    <xf numFmtId="0" fontId="35" fillId="13" borderId="14" xfId="0" applyFont="1" applyFill="1" applyBorder="1" applyAlignment="1" applyProtection="1">
      <alignment vertical="center"/>
    </xf>
    <xf numFmtId="4" fontId="34" fillId="23" borderId="30" xfId="0" applyNumberFormat="1" applyFont="1" applyFill="1" applyBorder="1" applyAlignment="1" applyProtection="1">
      <alignment vertical="center"/>
    </xf>
    <xf numFmtId="0" fontId="40" fillId="23" borderId="18" xfId="0" applyFont="1" applyFill="1" applyBorder="1" applyAlignment="1" applyProtection="1">
      <alignment horizontal="center" vertical="center"/>
    </xf>
    <xf numFmtId="0" fontId="40" fillId="23" borderId="15" xfId="0" applyFont="1" applyFill="1" applyBorder="1" applyAlignment="1" applyProtection="1">
      <alignment horizontal="center" vertical="center"/>
    </xf>
    <xf numFmtId="0" fontId="40" fillId="23" borderId="70" xfId="0" applyFont="1" applyFill="1" applyBorder="1" applyAlignment="1" applyProtection="1">
      <alignment horizontal="center" vertical="center"/>
    </xf>
    <xf numFmtId="0" fontId="40" fillId="23" borderId="17" xfId="0" applyFont="1" applyFill="1" applyBorder="1" applyAlignment="1" applyProtection="1">
      <alignment horizontal="center" vertical="center"/>
    </xf>
    <xf numFmtId="0" fontId="40" fillId="9" borderId="46" xfId="0" applyFont="1" applyFill="1" applyBorder="1" applyAlignment="1" applyProtection="1">
      <alignment horizontal="center" vertical="center"/>
    </xf>
    <xf numFmtId="0" fontId="44" fillId="27" borderId="31" xfId="0" applyFont="1" applyFill="1" applyBorder="1" applyAlignment="1" applyProtection="1">
      <alignment vertical="center"/>
    </xf>
    <xf numFmtId="0" fontId="44" fillId="27" borderId="71" xfId="0" applyFont="1" applyFill="1" applyBorder="1" applyAlignment="1" applyProtection="1">
      <alignment vertical="center"/>
    </xf>
    <xf numFmtId="0" fontId="44" fillId="27" borderId="57" xfId="0" applyFont="1" applyFill="1" applyBorder="1" applyAlignment="1" applyProtection="1">
      <alignment vertical="center"/>
    </xf>
    <xf numFmtId="0" fontId="40" fillId="9" borderId="16" xfId="0" applyFont="1" applyFill="1" applyBorder="1" applyAlignment="1" applyProtection="1">
      <alignment horizontal="center" vertical="center"/>
    </xf>
    <xf numFmtId="0" fontId="44" fillId="27" borderId="1" xfId="0" applyFont="1" applyFill="1" applyBorder="1" applyAlignment="1" applyProtection="1">
      <alignment vertical="center"/>
    </xf>
    <xf numFmtId="4" fontId="35" fillId="27" borderId="71" xfId="0" applyNumberFormat="1" applyFont="1" applyFill="1" applyBorder="1" applyAlignment="1" applyProtection="1">
      <alignment vertical="center"/>
    </xf>
    <xf numFmtId="4" fontId="35" fillId="27" borderId="72" xfId="0" applyNumberFormat="1" applyFont="1" applyFill="1" applyBorder="1" applyAlignment="1" applyProtection="1">
      <alignment vertical="center"/>
    </xf>
    <xf numFmtId="4" fontId="35" fillId="27" borderId="162" xfId="0" applyNumberFormat="1" applyFont="1" applyFill="1" applyBorder="1" applyAlignment="1" applyProtection="1">
      <alignment vertical="center"/>
    </xf>
    <xf numFmtId="4" fontId="34" fillId="9" borderId="162" xfId="0" applyNumberFormat="1" applyFont="1" applyFill="1" applyBorder="1" applyAlignment="1" applyProtection="1">
      <alignment vertical="center"/>
    </xf>
    <xf numFmtId="165" fontId="35" fillId="27" borderId="71" xfId="0" applyNumberFormat="1" applyFont="1" applyFill="1" applyBorder="1" applyAlignment="1" applyProtection="1">
      <alignment vertical="center"/>
    </xf>
    <xf numFmtId="165" fontId="35" fillId="27" borderId="72" xfId="0" applyNumberFormat="1" applyFont="1" applyFill="1" applyBorder="1" applyAlignment="1" applyProtection="1">
      <alignment vertical="center"/>
    </xf>
    <xf numFmtId="165" fontId="35" fillId="27" borderId="162" xfId="0" applyNumberFormat="1" applyFont="1" applyFill="1" applyBorder="1" applyAlignment="1" applyProtection="1">
      <alignment vertical="center"/>
    </xf>
    <xf numFmtId="0" fontId="40" fillId="9" borderId="3" xfId="0" applyFont="1" applyFill="1" applyBorder="1" applyAlignment="1" applyProtection="1">
      <alignment horizontal="center" vertical="center"/>
    </xf>
    <xf numFmtId="0" fontId="40" fillId="8" borderId="46" xfId="0" applyFont="1" applyFill="1" applyBorder="1" applyAlignment="1" applyProtection="1">
      <alignment horizontal="center" vertical="center"/>
    </xf>
    <xf numFmtId="0" fontId="40" fillId="8" borderId="16" xfId="0" applyFont="1" applyFill="1" applyBorder="1" applyAlignment="1" applyProtection="1">
      <alignment horizontal="center" vertical="center"/>
    </xf>
    <xf numFmtId="0" fontId="40" fillId="8" borderId="3" xfId="0" applyFont="1" applyFill="1" applyBorder="1" applyAlignment="1" applyProtection="1">
      <alignment horizontal="center" vertical="center"/>
    </xf>
    <xf numFmtId="0" fontId="40" fillId="23" borderId="41" xfId="0" applyFont="1" applyFill="1" applyBorder="1" applyAlignment="1" applyProtection="1">
      <alignment horizontal="center" vertical="center"/>
    </xf>
    <xf numFmtId="4" fontId="34" fillId="23" borderId="32" xfId="0" applyNumberFormat="1" applyFont="1" applyFill="1" applyBorder="1" applyAlignment="1" applyProtection="1">
      <alignment vertical="center"/>
    </xf>
    <xf numFmtId="0" fontId="45" fillId="6" borderId="0" xfId="0" applyFont="1" applyFill="1" applyBorder="1" applyAlignment="1" applyProtection="1">
      <alignment vertical="center"/>
    </xf>
    <xf numFmtId="0" fontId="45" fillId="6" borderId="0" xfId="0" applyFont="1" applyFill="1" applyBorder="1" applyAlignment="1" applyProtection="1">
      <alignment horizontal="left" vertical="center"/>
    </xf>
    <xf numFmtId="0" fontId="45" fillId="6" borderId="0" xfId="0" applyFont="1" applyFill="1" applyBorder="1" applyAlignment="1" applyProtection="1">
      <alignment horizontal="right" vertical="center"/>
    </xf>
    <xf numFmtId="0" fontId="0" fillId="0" borderId="0" xfId="0" applyProtection="1"/>
    <xf numFmtId="4" fontId="0" fillId="0" borderId="0" xfId="0" applyNumberFormat="1" applyProtection="1"/>
    <xf numFmtId="2" fontId="0" fillId="0" borderId="0" xfId="0" applyNumberFormat="1" applyProtection="1"/>
    <xf numFmtId="0" fontId="54" fillId="5" borderId="0" xfId="0" applyFont="1" applyFill="1" applyAlignment="1" applyProtection="1">
      <alignment vertical="center"/>
    </xf>
    <xf numFmtId="0" fontId="18" fillId="5" borderId="43" xfId="0" applyFont="1" applyFill="1" applyBorder="1" applyAlignment="1" applyProtection="1">
      <alignment horizontal="left" vertical="center"/>
    </xf>
    <xf numFmtId="0" fontId="34" fillId="5" borderId="44" xfId="0" applyFont="1" applyFill="1" applyBorder="1" applyAlignment="1" applyProtection="1">
      <alignment horizontal="center" vertical="center"/>
    </xf>
    <xf numFmtId="4" fontId="15" fillId="5" borderId="50" xfId="0" applyNumberFormat="1" applyFont="1" applyFill="1" applyBorder="1" applyAlignment="1" applyProtection="1">
      <alignment vertical="center"/>
    </xf>
    <xf numFmtId="0" fontId="34" fillId="5" borderId="45" xfId="0" applyFont="1" applyFill="1" applyBorder="1" applyAlignment="1" applyProtection="1">
      <alignment horizontal="center" vertical="center"/>
    </xf>
    <xf numFmtId="0" fontId="18" fillId="5" borderId="47" xfId="0" applyFont="1" applyFill="1" applyBorder="1" applyAlignment="1" applyProtection="1">
      <alignment horizontal="left" vertical="center"/>
    </xf>
    <xf numFmtId="0" fontId="34" fillId="5" borderId="46" xfId="0" applyFont="1" applyFill="1" applyBorder="1" applyAlignment="1" applyProtection="1">
      <alignment horizontal="center" vertical="center"/>
    </xf>
    <xf numFmtId="0" fontId="46" fillId="5" borderId="48" xfId="0" applyFont="1" applyFill="1" applyBorder="1" applyAlignment="1" applyProtection="1">
      <alignment horizontal="left" vertical="center"/>
    </xf>
    <xf numFmtId="4" fontId="35" fillId="5" borderId="47" xfId="0" applyNumberFormat="1" applyFont="1" applyFill="1" applyBorder="1" applyAlignment="1" applyProtection="1">
      <alignment horizontal="left" vertical="center"/>
    </xf>
    <xf numFmtId="4" fontId="46" fillId="5" borderId="48" xfId="0" applyNumberFormat="1" applyFont="1" applyFill="1" applyBorder="1" applyAlignment="1" applyProtection="1">
      <alignment horizontal="left" vertical="center"/>
    </xf>
    <xf numFmtId="0" fontId="13" fillId="5" borderId="24" xfId="0" applyFont="1" applyFill="1" applyBorder="1" applyAlignment="1" applyProtection="1">
      <alignment vertical="center"/>
    </xf>
    <xf numFmtId="0" fontId="34" fillId="5" borderId="43" xfId="0" applyFont="1" applyFill="1" applyBorder="1" applyAlignment="1" applyProtection="1">
      <alignment horizontal="left" vertical="center"/>
    </xf>
    <xf numFmtId="0" fontId="34" fillId="5" borderId="48" xfId="0" applyFont="1" applyFill="1" applyBorder="1" applyAlignment="1" applyProtection="1">
      <alignment horizontal="left" vertical="center"/>
    </xf>
    <xf numFmtId="0" fontId="15" fillId="5" borderId="50" xfId="0" applyFont="1" applyFill="1" applyBorder="1" applyAlignment="1" applyProtection="1">
      <alignment horizontal="left" vertical="center"/>
    </xf>
    <xf numFmtId="0" fontId="15" fillId="5" borderId="48" xfId="0" applyFont="1" applyFill="1" applyBorder="1" applyAlignment="1" applyProtection="1">
      <alignment horizontal="left" vertical="center"/>
    </xf>
    <xf numFmtId="0" fontId="13" fillId="5" borderId="0" xfId="0" applyFont="1" applyFill="1" applyProtection="1"/>
    <xf numFmtId="0" fontId="13" fillId="5" borderId="45" xfId="0" applyFont="1" applyFill="1" applyBorder="1" applyProtection="1"/>
    <xf numFmtId="0" fontId="13" fillId="5" borderId="0" xfId="0" applyFont="1" applyFill="1" applyBorder="1" applyProtection="1"/>
    <xf numFmtId="0" fontId="15" fillId="5" borderId="50" xfId="0" applyFont="1" applyFill="1" applyBorder="1" applyAlignment="1" applyProtection="1">
      <alignment horizontal="left"/>
    </xf>
    <xf numFmtId="0" fontId="15" fillId="5" borderId="47" xfId="0" applyFont="1" applyFill="1" applyBorder="1" applyAlignment="1" applyProtection="1">
      <alignment horizontal="left"/>
    </xf>
    <xf numFmtId="0" fontId="46" fillId="5" borderId="48" xfId="0" applyFont="1" applyFill="1" applyBorder="1" applyAlignment="1" applyProtection="1">
      <alignment horizontal="left"/>
    </xf>
    <xf numFmtId="0" fontId="13" fillId="5" borderId="47" xfId="0" applyFont="1" applyFill="1" applyBorder="1" applyAlignment="1" applyProtection="1">
      <alignment horizontal="left"/>
    </xf>
    <xf numFmtId="0" fontId="15" fillId="5" borderId="48" xfId="0" applyFont="1" applyFill="1" applyBorder="1" applyAlignment="1" applyProtection="1">
      <alignment horizontal="left"/>
    </xf>
    <xf numFmtId="0" fontId="13" fillId="0" borderId="0" xfId="0" applyFont="1" applyBorder="1" applyProtection="1"/>
    <xf numFmtId="0" fontId="13" fillId="0" borderId="47" xfId="0" applyFont="1" applyBorder="1" applyAlignment="1" applyProtection="1">
      <alignment horizontal="left"/>
    </xf>
    <xf numFmtId="0" fontId="13" fillId="0" borderId="0" xfId="0" applyFont="1" applyProtection="1"/>
    <xf numFmtId="0" fontId="13" fillId="6" borderId="0" xfId="0" applyFont="1" applyFill="1" applyBorder="1" applyProtection="1"/>
    <xf numFmtId="165" fontId="15" fillId="5" borderId="122" xfId="0" applyNumberFormat="1" applyFont="1" applyFill="1" applyBorder="1" applyAlignment="1" applyProtection="1">
      <alignment vertical="center"/>
    </xf>
    <xf numFmtId="4" fontId="15" fillId="5" borderId="71" xfId="0" applyNumberFormat="1" applyFont="1" applyFill="1" applyBorder="1" applyAlignment="1" applyProtection="1">
      <alignment vertical="center"/>
    </xf>
    <xf numFmtId="165" fontId="15" fillId="5" borderId="57" xfId="0" applyNumberFormat="1" applyFont="1" applyFill="1" applyBorder="1" applyAlignment="1" applyProtection="1">
      <alignment vertical="center"/>
    </xf>
    <xf numFmtId="4" fontId="15" fillId="29" borderId="171" xfId="0" applyNumberFormat="1" applyFont="1" applyFill="1" applyBorder="1" applyAlignment="1" applyProtection="1">
      <alignment vertical="center"/>
    </xf>
    <xf numFmtId="4" fontId="15" fillId="29" borderId="172" xfId="0" applyNumberFormat="1" applyFont="1" applyFill="1" applyBorder="1" applyAlignment="1" applyProtection="1">
      <alignment vertical="center"/>
    </xf>
    <xf numFmtId="4" fontId="15" fillId="29" borderId="173" xfId="0" applyNumberFormat="1" applyFont="1" applyFill="1" applyBorder="1" applyAlignment="1" applyProtection="1">
      <alignment vertical="center"/>
    </xf>
    <xf numFmtId="4" fontId="15" fillId="40" borderId="172" xfId="0" applyNumberFormat="1" applyFont="1" applyFill="1" applyBorder="1" applyAlignment="1" applyProtection="1">
      <alignment vertical="center"/>
    </xf>
    <xf numFmtId="4" fontId="15" fillId="40" borderId="173" xfId="0" applyNumberFormat="1" applyFont="1" applyFill="1" applyBorder="1" applyAlignment="1" applyProtection="1">
      <alignment vertical="center"/>
    </xf>
    <xf numFmtId="4" fontId="35" fillId="29" borderId="174" xfId="0" applyNumberFormat="1" applyFont="1" applyFill="1" applyBorder="1" applyAlignment="1" applyProtection="1">
      <alignment vertical="center"/>
    </xf>
    <xf numFmtId="165" fontId="35" fillId="32" borderId="47" xfId="0" applyNumberFormat="1" applyFont="1" applyFill="1" applyBorder="1" applyAlignment="1" applyProtection="1">
      <alignment vertical="center"/>
      <protection locked="0"/>
    </xf>
    <xf numFmtId="165" fontId="35" fillId="6" borderId="47" xfId="0" applyNumberFormat="1" applyFont="1" applyFill="1" applyBorder="1" applyAlignment="1" applyProtection="1">
      <alignment vertical="center"/>
      <protection locked="0"/>
    </xf>
    <xf numFmtId="0" fontId="35" fillId="21" borderId="69" xfId="0" applyFont="1" applyFill="1" applyBorder="1" applyAlignment="1" applyProtection="1">
      <alignment horizontal="left" vertical="center"/>
    </xf>
    <xf numFmtId="4" fontId="15" fillId="29" borderId="175" xfId="0" applyNumberFormat="1" applyFont="1" applyFill="1" applyBorder="1" applyAlignment="1" applyProtection="1">
      <alignment vertical="center"/>
      <protection locked="0"/>
    </xf>
    <xf numFmtId="4" fontId="15" fillId="40" borderId="175" xfId="0" applyNumberFormat="1" applyFont="1" applyFill="1" applyBorder="1" applyAlignment="1" applyProtection="1">
      <alignment vertical="center"/>
      <protection locked="0"/>
    </xf>
    <xf numFmtId="4" fontId="15" fillId="29" borderId="176" xfId="0" applyNumberFormat="1" applyFont="1" applyFill="1" applyBorder="1" applyAlignment="1" applyProtection="1">
      <alignment vertical="center"/>
      <protection locked="0"/>
    </xf>
    <xf numFmtId="4" fontId="15" fillId="29" borderId="177" xfId="0" applyNumberFormat="1" applyFont="1" applyFill="1" applyBorder="1" applyAlignment="1" applyProtection="1">
      <alignment vertical="center"/>
      <protection locked="0"/>
    </xf>
    <xf numFmtId="4" fontId="15" fillId="40" borderId="176" xfId="0" applyNumberFormat="1" applyFont="1" applyFill="1" applyBorder="1" applyAlignment="1" applyProtection="1">
      <alignment vertical="center"/>
      <protection locked="0"/>
    </xf>
    <xf numFmtId="4" fontId="15" fillId="40" borderId="178" xfId="0" applyNumberFormat="1" applyFont="1" applyFill="1" applyBorder="1" applyAlignment="1" applyProtection="1">
      <alignment vertical="center"/>
      <protection locked="0"/>
    </xf>
    <xf numFmtId="165" fontId="15" fillId="6" borderId="31" xfId="0" applyNumberFormat="1" applyFont="1" applyFill="1" applyBorder="1" applyAlignment="1">
      <alignment vertical="center"/>
    </xf>
    <xf numFmtId="4" fontId="15" fillId="6" borderId="10" xfId="0" applyNumberFormat="1" applyFont="1" applyFill="1" applyBorder="1" applyAlignment="1" applyProtection="1">
      <alignment vertical="center"/>
      <protection locked="0"/>
    </xf>
    <xf numFmtId="4" fontId="15" fillId="6" borderId="55" xfId="0" applyNumberFormat="1" applyFont="1" applyFill="1" applyBorder="1" applyAlignment="1">
      <alignment vertical="center"/>
    </xf>
    <xf numFmtId="165" fontId="15" fillId="6" borderId="130" xfId="0" applyNumberFormat="1" applyFont="1" applyFill="1" applyBorder="1" applyAlignment="1">
      <alignment vertical="center"/>
    </xf>
    <xf numFmtId="4" fontId="15" fillId="6" borderId="16" xfId="0" applyNumberFormat="1" applyFont="1" applyFill="1" applyBorder="1" applyAlignment="1">
      <alignment vertical="center"/>
    </xf>
    <xf numFmtId="165" fontId="15" fillId="6" borderId="1" xfId="0" applyNumberFormat="1" applyFont="1" applyFill="1" applyBorder="1" applyAlignment="1">
      <alignment vertical="center"/>
    </xf>
    <xf numFmtId="4" fontId="15" fillId="6" borderId="1" xfId="0" applyNumberFormat="1" applyFont="1" applyFill="1" applyBorder="1" applyAlignment="1">
      <alignment vertical="center"/>
    </xf>
    <xf numFmtId="4" fontId="15" fillId="29" borderId="179" xfId="0" applyNumberFormat="1" applyFont="1" applyFill="1" applyBorder="1" applyAlignment="1" applyProtection="1">
      <alignment vertical="center"/>
      <protection locked="0"/>
    </xf>
    <xf numFmtId="4" fontId="15" fillId="6" borderId="10" xfId="0" applyNumberFormat="1" applyFont="1" applyFill="1" applyBorder="1" applyAlignment="1">
      <alignment vertical="center"/>
    </xf>
    <xf numFmtId="4" fontId="35" fillId="6" borderId="7" xfId="0" applyNumberFormat="1" applyFont="1" applyFill="1" applyBorder="1" applyAlignment="1" applyProtection="1">
      <alignment vertical="center"/>
    </xf>
    <xf numFmtId="165" fontId="35" fillId="6" borderId="8" xfId="0" applyNumberFormat="1" applyFont="1" applyFill="1" applyBorder="1" applyAlignment="1" applyProtection="1">
      <alignment vertical="center"/>
      <protection locked="0"/>
    </xf>
    <xf numFmtId="4" fontId="35" fillId="6" borderId="8" xfId="0" applyNumberFormat="1" applyFont="1" applyFill="1" applyBorder="1" applyAlignment="1">
      <alignment vertical="center"/>
    </xf>
    <xf numFmtId="165" fontId="35" fillId="6" borderId="33" xfId="0" applyNumberFormat="1" applyFont="1" applyFill="1" applyBorder="1" applyAlignment="1">
      <alignment vertical="center"/>
    </xf>
    <xf numFmtId="4" fontId="35" fillId="6" borderId="7" xfId="0" applyNumberFormat="1" applyFont="1" applyFill="1" applyBorder="1" applyAlignment="1">
      <alignment vertical="center"/>
    </xf>
    <xf numFmtId="0" fontId="15" fillId="6" borderId="155" xfId="0" applyFont="1" applyFill="1" applyBorder="1" applyAlignment="1">
      <alignment horizontal="center" vertical="center"/>
    </xf>
    <xf numFmtId="0" fontId="44" fillId="5" borderId="0" xfId="0" applyFont="1" applyFill="1" applyAlignment="1" applyProtection="1">
      <alignment vertical="center" textRotation="90"/>
    </xf>
    <xf numFmtId="0" fontId="24" fillId="5" borderId="25" xfId="0" applyFont="1" applyFill="1" applyBorder="1" applyAlignment="1" applyProtection="1">
      <alignment vertical="center" textRotation="90"/>
    </xf>
    <xf numFmtId="4" fontId="13" fillId="6" borderId="60" xfId="0" applyNumberFormat="1" applyFont="1" applyFill="1" applyBorder="1" applyAlignment="1" applyProtection="1">
      <alignment vertical="center"/>
    </xf>
    <xf numFmtId="0" fontId="24" fillId="5" borderId="60" xfId="0" applyFont="1" applyFill="1" applyBorder="1" applyAlignment="1" applyProtection="1">
      <alignment vertical="center" textRotation="90"/>
    </xf>
    <xf numFmtId="0" fontId="40" fillId="5" borderId="55" xfId="0" applyFont="1" applyFill="1" applyBorder="1" applyAlignment="1" applyProtection="1">
      <alignment vertical="center" textRotation="90"/>
    </xf>
    <xf numFmtId="0" fontId="34" fillId="5" borderId="55" xfId="0" applyFont="1" applyFill="1" applyBorder="1" applyAlignment="1" applyProtection="1">
      <alignment vertical="center"/>
    </xf>
    <xf numFmtId="4" fontId="13" fillId="6" borderId="14" xfId="0" applyNumberFormat="1" applyFont="1" applyFill="1" applyBorder="1" applyAlignment="1" applyProtection="1">
      <alignment vertical="center"/>
    </xf>
    <xf numFmtId="0" fontId="24" fillId="5" borderId="55" xfId="0" applyFont="1" applyFill="1" applyBorder="1" applyAlignment="1" applyProtection="1">
      <alignment vertical="center" textRotation="90"/>
    </xf>
    <xf numFmtId="4" fontId="13" fillId="6" borderId="1" xfId="0" applyNumberFormat="1" applyFont="1" applyFill="1" applyBorder="1" applyAlignment="1" applyProtection="1">
      <alignment vertical="center"/>
    </xf>
    <xf numFmtId="0" fontId="24" fillId="5" borderId="1" xfId="0" applyFont="1" applyFill="1" applyBorder="1" applyAlignment="1" applyProtection="1">
      <alignment vertical="center" textRotation="90"/>
    </xf>
    <xf numFmtId="0" fontId="24" fillId="5" borderId="8" xfId="0" applyFont="1" applyFill="1" applyBorder="1" applyAlignment="1" applyProtection="1">
      <alignment vertical="center" textRotation="90"/>
    </xf>
    <xf numFmtId="0" fontId="24" fillId="5" borderId="0" xfId="0" applyFont="1" applyFill="1" applyBorder="1" applyAlignment="1" applyProtection="1">
      <alignment vertical="center" textRotation="90"/>
    </xf>
    <xf numFmtId="0" fontId="24" fillId="5" borderId="61" xfId="0" applyFont="1" applyFill="1" applyBorder="1" applyAlignment="1" applyProtection="1">
      <alignment vertical="center" textRotation="90"/>
    </xf>
    <xf numFmtId="0" fontId="24" fillId="5" borderId="0" xfId="0" applyFont="1" applyFill="1" applyAlignment="1" applyProtection="1">
      <alignment vertical="center" textRotation="90"/>
    </xf>
    <xf numFmtId="0" fontId="24" fillId="5" borderId="2" xfId="0" applyFont="1" applyFill="1" applyBorder="1" applyAlignment="1" applyProtection="1">
      <alignment vertical="center" textRotation="90"/>
    </xf>
    <xf numFmtId="0" fontId="44" fillId="5" borderId="0" xfId="0" applyFont="1" applyFill="1" applyBorder="1" applyAlignment="1" applyProtection="1">
      <alignment vertical="center" textRotation="90"/>
    </xf>
    <xf numFmtId="0" fontId="24" fillId="5" borderId="0" xfId="0" applyFont="1" applyFill="1" applyAlignment="1" applyProtection="1">
      <alignment textRotation="90"/>
    </xf>
    <xf numFmtId="0" fontId="16" fillId="0" borderId="77" xfId="0" applyFont="1" applyFill="1" applyBorder="1" applyAlignment="1" applyProtection="1">
      <alignment horizontal="center" vertical="center"/>
      <protection locked="0"/>
    </xf>
    <xf numFmtId="0" fontId="16" fillId="0" borderId="82" xfId="0" applyFont="1" applyFill="1" applyBorder="1" applyAlignment="1" applyProtection="1">
      <alignment horizontal="center" vertical="center"/>
      <protection locked="0"/>
    </xf>
    <xf numFmtId="165" fontId="32" fillId="6" borderId="0" xfId="0" applyNumberFormat="1" applyFont="1" applyFill="1" applyBorder="1" applyAlignment="1">
      <alignment horizontal="center" vertical="center" textRotation="90"/>
    </xf>
    <xf numFmtId="0" fontId="13" fillId="5" borderId="52" xfId="0" applyFont="1" applyFill="1" applyBorder="1" applyAlignment="1" applyProtection="1">
      <alignment vertical="center"/>
    </xf>
    <xf numFmtId="0" fontId="13" fillId="5" borderId="180" xfId="0" applyFont="1" applyFill="1" applyBorder="1" applyAlignment="1" applyProtection="1">
      <alignment vertical="center"/>
    </xf>
    <xf numFmtId="0" fontId="45" fillId="5" borderId="180" xfId="0" applyFont="1" applyFill="1" applyBorder="1" applyAlignment="1" applyProtection="1">
      <alignment vertical="center"/>
    </xf>
    <xf numFmtId="0" fontId="40" fillId="17" borderId="102" xfId="0" applyFont="1" applyFill="1" applyBorder="1" applyAlignment="1" applyProtection="1">
      <alignment vertical="top" wrapText="1"/>
      <protection locked="0"/>
    </xf>
    <xf numFmtId="0" fontId="40" fillId="17" borderId="101" xfId="0" applyFont="1" applyFill="1" applyBorder="1" applyAlignment="1" applyProtection="1">
      <alignment vertical="top" wrapText="1"/>
      <protection locked="0"/>
    </xf>
    <xf numFmtId="0" fontId="40" fillId="12" borderId="102" xfId="0" applyFont="1" applyFill="1" applyBorder="1" applyAlignment="1" applyProtection="1">
      <alignment vertical="top" wrapText="1"/>
      <protection locked="0"/>
    </xf>
    <xf numFmtId="0" fontId="34" fillId="12" borderId="98" xfId="0" applyFont="1" applyFill="1" applyBorder="1" applyAlignment="1" applyProtection="1">
      <alignment horizontal="center" vertical="center"/>
    </xf>
    <xf numFmtId="0" fontId="19" fillId="6" borderId="15" xfId="0" applyFont="1" applyFill="1" applyBorder="1" applyAlignment="1">
      <alignment vertical="center"/>
    </xf>
    <xf numFmtId="165" fontId="15" fillId="0" borderId="47" xfId="0" applyNumberFormat="1" applyFont="1" applyBorder="1" applyAlignment="1">
      <alignment vertical="center"/>
    </xf>
    <xf numFmtId="165" fontId="15" fillId="31" borderId="47" xfId="0" applyNumberFormat="1" applyFont="1" applyFill="1" applyBorder="1" applyAlignment="1">
      <alignment vertical="center"/>
    </xf>
    <xf numFmtId="165" fontId="15" fillId="6" borderId="55" xfId="0" applyNumberFormat="1" applyFont="1" applyFill="1" applyBorder="1" applyAlignment="1">
      <alignment vertical="center"/>
    </xf>
    <xf numFmtId="165" fontId="35" fillId="32" borderId="47" xfId="0" applyNumberFormat="1" applyFont="1" applyFill="1" applyBorder="1" applyAlignment="1">
      <alignment vertical="center"/>
    </xf>
    <xf numFmtId="165" fontId="35" fillId="6" borderId="47" xfId="0" applyNumberFormat="1" applyFont="1" applyFill="1" applyBorder="1" applyAlignment="1">
      <alignment vertical="center"/>
    </xf>
    <xf numFmtId="165" fontId="35" fillId="6" borderId="8" xfId="0" applyNumberFormat="1" applyFont="1" applyFill="1" applyBorder="1" applyAlignment="1">
      <alignment vertical="center"/>
    </xf>
    <xf numFmtId="165" fontId="13" fillId="5" borderId="0" xfId="0" applyNumberFormat="1" applyFont="1" applyFill="1" applyBorder="1" applyAlignment="1">
      <alignment vertical="center"/>
    </xf>
    <xf numFmtId="165" fontId="13" fillId="6" borderId="25" xfId="0" applyNumberFormat="1" applyFont="1" applyFill="1" applyBorder="1" applyAlignment="1">
      <alignment vertical="center"/>
    </xf>
    <xf numFmtId="165" fontId="15" fillId="6" borderId="58" xfId="0" applyNumberFormat="1" applyFont="1" applyFill="1" applyBorder="1" applyAlignment="1">
      <alignment vertical="center"/>
    </xf>
    <xf numFmtId="165" fontId="15" fillId="29" borderId="42" xfId="0" applyNumberFormat="1" applyFont="1" applyFill="1" applyBorder="1" applyAlignment="1">
      <alignment vertical="center"/>
    </xf>
    <xf numFmtId="165" fontId="13" fillId="5" borderId="0" xfId="0" applyNumberFormat="1" applyFont="1" applyFill="1" applyAlignment="1">
      <alignment vertical="center"/>
    </xf>
    <xf numFmtId="0" fontId="46" fillId="6" borderId="55" xfId="0" applyFont="1" applyFill="1" applyBorder="1" applyAlignment="1" applyProtection="1">
      <alignment horizontal="left" vertical="center"/>
    </xf>
    <xf numFmtId="4" fontId="15" fillId="6" borderId="55" xfId="0" applyNumberFormat="1" applyFont="1" applyFill="1" applyBorder="1" applyAlignment="1" applyProtection="1">
      <alignment vertical="center"/>
    </xf>
    <xf numFmtId="4" fontId="15" fillId="6" borderId="130" xfId="0" applyNumberFormat="1" applyFont="1" applyFill="1" applyBorder="1" applyAlignment="1" applyProtection="1">
      <alignment vertical="center"/>
    </xf>
    <xf numFmtId="0" fontId="46" fillId="6" borderId="55" xfId="0" applyFont="1" applyFill="1" applyBorder="1" applyAlignment="1">
      <alignment horizontal="left" vertical="center"/>
    </xf>
    <xf numFmtId="4" fontId="15" fillId="6" borderId="130" xfId="0" applyNumberFormat="1" applyFont="1" applyFill="1" applyBorder="1" applyAlignment="1">
      <alignment vertical="center"/>
    </xf>
    <xf numFmtId="4" fontId="46" fillId="6" borderId="8" xfId="0" applyNumberFormat="1" applyFont="1" applyFill="1" applyBorder="1" applyAlignment="1">
      <alignment horizontal="left" vertical="center"/>
    </xf>
    <xf numFmtId="4" fontId="35" fillId="6" borderId="33" xfId="0" applyNumberFormat="1" applyFont="1" applyFill="1" applyBorder="1" applyAlignment="1">
      <alignment vertical="center"/>
    </xf>
    <xf numFmtId="0" fontId="46" fillId="6" borderId="1" xfId="0" applyFont="1" applyFill="1" applyBorder="1" applyAlignment="1">
      <alignment horizontal="left" vertical="center"/>
    </xf>
    <xf numFmtId="4" fontId="15" fillId="6" borderId="31" xfId="0" applyNumberFormat="1" applyFont="1" applyFill="1" applyBorder="1" applyAlignment="1">
      <alignment vertical="center"/>
    </xf>
    <xf numFmtId="2" fontId="15" fillId="6" borderId="16" xfId="0" applyNumberFormat="1" applyFont="1" applyFill="1" applyBorder="1" applyAlignment="1">
      <alignment vertical="center"/>
    </xf>
    <xf numFmtId="0" fontId="15" fillId="29" borderId="48" xfId="0" applyFont="1" applyFill="1" applyBorder="1" applyAlignment="1">
      <alignment horizontal="left" vertical="center"/>
    </xf>
    <xf numFmtId="4" fontId="15" fillId="29" borderId="48" xfId="0" applyNumberFormat="1" applyFont="1" applyFill="1" applyBorder="1" applyAlignment="1">
      <alignment vertical="center"/>
    </xf>
    <xf numFmtId="4" fontId="15" fillId="29" borderId="57" xfId="0" applyNumberFormat="1" applyFont="1" applyFill="1" applyBorder="1" applyAlignment="1">
      <alignment vertical="center"/>
    </xf>
    <xf numFmtId="4" fontId="15" fillId="6" borderId="16" xfId="0" applyNumberFormat="1" applyFont="1" applyFill="1" applyBorder="1" applyAlignment="1" applyProtection="1">
      <alignment vertical="center"/>
      <protection locked="0"/>
    </xf>
    <xf numFmtId="165" fontId="15" fillId="29" borderId="48" xfId="0" applyNumberFormat="1" applyFont="1" applyFill="1" applyBorder="1" applyAlignment="1">
      <alignment vertical="center"/>
    </xf>
    <xf numFmtId="4" fontId="15" fillId="29" borderId="71" xfId="0" applyNumberFormat="1" applyFont="1" applyFill="1" applyBorder="1" applyAlignment="1">
      <alignment vertical="center"/>
    </xf>
    <xf numFmtId="165" fontId="15" fillId="29" borderId="57" xfId="0" applyNumberFormat="1" applyFont="1" applyFill="1" applyBorder="1" applyAlignment="1">
      <alignment vertical="center"/>
    </xf>
    <xf numFmtId="165" fontId="15" fillId="29" borderId="71" xfId="0" applyNumberFormat="1" applyFont="1" applyFill="1" applyBorder="1" applyAlignment="1">
      <alignment vertical="center"/>
    </xf>
    <xf numFmtId="2" fontId="15" fillId="29" borderId="113" xfId="0" applyNumberFormat="1" applyFont="1" applyFill="1" applyBorder="1" applyAlignment="1">
      <alignment vertical="center"/>
    </xf>
    <xf numFmtId="0" fontId="13" fillId="6" borderId="13" xfId="0" applyFont="1" applyFill="1" applyBorder="1" applyAlignment="1" applyProtection="1">
      <alignment vertical="center"/>
    </xf>
    <xf numFmtId="0" fontId="34" fillId="6" borderId="14" xfId="0" applyFont="1" applyFill="1" applyBorder="1" applyAlignment="1" applyProtection="1">
      <alignment horizontal="left" vertical="center"/>
    </xf>
    <xf numFmtId="0" fontId="13" fillId="6" borderId="16" xfId="0" applyFont="1" applyFill="1" applyBorder="1" applyAlignment="1" applyProtection="1">
      <alignment vertical="center"/>
    </xf>
    <xf numFmtId="0" fontId="34" fillId="6" borderId="1" xfId="0" applyFont="1" applyFill="1" applyBorder="1" applyAlignment="1" applyProtection="1">
      <alignment horizontal="left" vertical="center"/>
    </xf>
    <xf numFmtId="3" fontId="15" fillId="0" borderId="47" xfId="0" applyNumberFormat="1" applyFont="1" applyBorder="1" applyAlignment="1" applyProtection="1">
      <alignment vertical="center"/>
    </xf>
    <xf numFmtId="3" fontId="15" fillId="0" borderId="42" xfId="0" applyNumberFormat="1" applyFont="1" applyBorder="1" applyAlignment="1" applyProtection="1">
      <alignment vertical="center"/>
    </xf>
    <xf numFmtId="3" fontId="15" fillId="0" borderId="119" xfId="0" applyNumberFormat="1" applyFont="1" applyBorder="1" applyAlignment="1" applyProtection="1">
      <alignment vertical="center"/>
    </xf>
    <xf numFmtId="3" fontId="15" fillId="0" borderId="100" xfId="0" applyNumberFormat="1" applyFont="1" applyBorder="1" applyAlignment="1" applyProtection="1">
      <alignment vertical="center"/>
    </xf>
    <xf numFmtId="3" fontId="15" fillId="31" borderId="47" xfId="0" applyNumberFormat="1" applyFont="1" applyFill="1" applyBorder="1" applyAlignment="1" applyProtection="1">
      <alignment vertical="center"/>
    </xf>
    <xf numFmtId="3" fontId="15" fillId="31" borderId="42" xfId="0" applyNumberFormat="1" applyFont="1" applyFill="1" applyBorder="1" applyAlignment="1" applyProtection="1">
      <alignment vertical="center"/>
    </xf>
    <xf numFmtId="3" fontId="15" fillId="31" borderId="119" xfId="0" applyNumberFormat="1" applyFont="1" applyFill="1" applyBorder="1" applyAlignment="1" applyProtection="1">
      <alignment vertical="center"/>
    </xf>
    <xf numFmtId="3" fontId="15" fillId="31" borderId="102" xfId="0" applyNumberFormat="1" applyFont="1" applyFill="1" applyBorder="1" applyAlignment="1" applyProtection="1">
      <alignment vertical="center"/>
    </xf>
    <xf numFmtId="3" fontId="15" fillId="6" borderId="47" xfId="0" applyNumberFormat="1" applyFont="1" applyFill="1" applyBorder="1" applyAlignment="1" applyProtection="1">
      <alignment vertical="center"/>
    </xf>
    <xf numFmtId="3" fontId="15" fillId="6" borderId="42" xfId="0" applyNumberFormat="1" applyFont="1" applyFill="1" applyBorder="1" applyAlignment="1" applyProtection="1">
      <alignment vertical="center"/>
    </xf>
    <xf numFmtId="3" fontId="15" fillId="6" borderId="119" xfId="0" applyNumberFormat="1" applyFont="1" applyFill="1" applyBorder="1" applyAlignment="1" applyProtection="1">
      <alignment vertical="center"/>
    </xf>
    <xf numFmtId="3" fontId="15" fillId="6" borderId="102" xfId="0" applyNumberFormat="1" applyFont="1" applyFill="1" applyBorder="1" applyAlignment="1" applyProtection="1">
      <alignment vertical="center"/>
    </xf>
    <xf numFmtId="3" fontId="15" fillId="31" borderId="48" xfId="0" applyNumberFormat="1" applyFont="1" applyFill="1" applyBorder="1" applyAlignment="1" applyProtection="1">
      <alignment vertical="center"/>
    </xf>
    <xf numFmtId="3" fontId="15" fillId="31" borderId="71" xfId="0" applyNumberFormat="1" applyFont="1" applyFill="1" applyBorder="1" applyAlignment="1" applyProtection="1">
      <alignment vertical="center"/>
    </xf>
    <xf numFmtId="3" fontId="15" fillId="31" borderId="122" xfId="0" applyNumberFormat="1" applyFont="1" applyFill="1" applyBorder="1" applyAlignment="1" applyProtection="1">
      <alignment vertical="center"/>
    </xf>
    <xf numFmtId="3" fontId="15" fillId="31" borderId="101" xfId="0" applyNumberFormat="1" applyFont="1" applyFill="1" applyBorder="1" applyAlignment="1" applyProtection="1">
      <alignment vertical="center"/>
    </xf>
    <xf numFmtId="3" fontId="35" fillId="32" borderId="47" xfId="0" applyNumberFormat="1" applyFont="1" applyFill="1" applyBorder="1" applyAlignment="1" applyProtection="1">
      <alignment vertical="center"/>
    </xf>
    <xf numFmtId="3" fontId="35" fillId="32" borderId="42" xfId="0" applyNumberFormat="1" applyFont="1" applyFill="1" applyBorder="1" applyAlignment="1" applyProtection="1">
      <alignment vertical="center"/>
    </xf>
    <xf numFmtId="3" fontId="35" fillId="32" borderId="119" xfId="0" applyNumberFormat="1" applyFont="1" applyFill="1" applyBorder="1" applyAlignment="1" applyProtection="1">
      <alignment vertical="center"/>
    </xf>
    <xf numFmtId="3" fontId="35" fillId="32" borderId="102" xfId="0" applyNumberFormat="1" applyFont="1" applyFill="1" applyBorder="1" applyAlignment="1" applyProtection="1">
      <alignment vertical="center"/>
    </xf>
    <xf numFmtId="3" fontId="35" fillId="6" borderId="47" xfId="0" applyNumberFormat="1" applyFont="1" applyFill="1" applyBorder="1" applyAlignment="1" applyProtection="1">
      <alignment vertical="center"/>
    </xf>
    <xf numFmtId="3" fontId="35" fillId="6" borderId="42" xfId="0" applyNumberFormat="1" applyFont="1" applyFill="1" applyBorder="1" applyAlignment="1" applyProtection="1">
      <alignment vertical="center"/>
    </xf>
    <xf numFmtId="3" fontId="35" fillId="6" borderId="119" xfId="0" applyNumberFormat="1" applyFont="1" applyFill="1" applyBorder="1" applyAlignment="1" applyProtection="1">
      <alignment vertical="center"/>
    </xf>
    <xf numFmtId="3" fontId="35" fillId="6" borderId="102" xfId="0" applyNumberFormat="1" applyFont="1" applyFill="1" applyBorder="1" applyAlignment="1" applyProtection="1">
      <alignment vertical="center"/>
    </xf>
    <xf numFmtId="3" fontId="35" fillId="32" borderId="99" xfId="0" applyNumberFormat="1" applyFont="1" applyFill="1" applyBorder="1" applyAlignment="1" applyProtection="1">
      <alignment vertical="center"/>
    </xf>
    <xf numFmtId="3" fontId="35" fillId="6" borderId="99" xfId="0" applyNumberFormat="1" applyFont="1" applyFill="1" applyBorder="1" applyAlignment="1" applyProtection="1">
      <alignment vertical="center"/>
    </xf>
    <xf numFmtId="3" fontId="35" fillId="32" borderId="54" xfId="0" applyNumberFormat="1" applyFont="1" applyFill="1" applyBorder="1" applyAlignment="1" applyProtection="1">
      <alignment vertical="center"/>
    </xf>
    <xf numFmtId="3" fontId="35" fillId="32" borderId="59" xfId="0" applyNumberFormat="1" applyFont="1" applyFill="1" applyBorder="1" applyAlignment="1" applyProtection="1">
      <alignment vertical="center"/>
    </xf>
    <xf numFmtId="3" fontId="35" fillId="32" borderId="124" xfId="0" applyNumberFormat="1" applyFont="1" applyFill="1" applyBorder="1" applyAlignment="1" applyProtection="1">
      <alignment vertical="center"/>
    </xf>
    <xf numFmtId="3" fontId="35" fillId="32" borderId="125" xfId="0" applyNumberFormat="1" applyFont="1" applyFill="1" applyBorder="1" applyAlignment="1" applyProtection="1">
      <alignment vertical="center"/>
    </xf>
    <xf numFmtId="3" fontId="34" fillId="19" borderId="69" xfId="0" applyNumberFormat="1" applyFont="1" applyFill="1" applyBorder="1" applyAlignment="1" applyProtection="1">
      <alignment vertical="center"/>
    </xf>
    <xf numFmtId="3" fontId="34" fillId="19" borderId="63" xfId="0" applyNumberFormat="1" applyFont="1" applyFill="1" applyBorder="1" applyAlignment="1" applyProtection="1">
      <alignment vertical="center"/>
    </xf>
    <xf numFmtId="3" fontId="34" fillId="19" borderId="4" xfId="0" applyNumberFormat="1" applyFont="1" applyFill="1" applyBorder="1" applyAlignment="1" applyProtection="1">
      <alignment vertical="center"/>
    </xf>
    <xf numFmtId="3" fontId="34" fillId="19" borderId="126" xfId="0" applyNumberFormat="1" applyFont="1" applyFill="1" applyBorder="1" applyAlignment="1" applyProtection="1">
      <alignment vertical="center"/>
    </xf>
    <xf numFmtId="3" fontId="34" fillId="11" borderId="43" xfId="0" applyNumberFormat="1" applyFont="1" applyFill="1" applyBorder="1" applyAlignment="1" applyProtection="1">
      <alignment vertical="center"/>
    </xf>
    <xf numFmtId="3" fontId="34" fillId="11" borderId="103" xfId="0" applyNumberFormat="1" applyFont="1" applyFill="1" applyBorder="1" applyAlignment="1" applyProtection="1">
      <alignment vertical="center"/>
    </xf>
    <xf numFmtId="3" fontId="34" fillId="11" borderId="128" xfId="0" applyNumberFormat="1" applyFont="1" applyFill="1" applyBorder="1" applyAlignment="1" applyProtection="1">
      <alignment vertical="center"/>
    </xf>
    <xf numFmtId="3" fontId="34" fillId="11" borderId="92" xfId="0" applyNumberFormat="1" applyFont="1" applyFill="1" applyBorder="1" applyAlignment="1" applyProtection="1">
      <alignment vertical="center"/>
    </xf>
    <xf numFmtId="3" fontId="34" fillId="6" borderId="14" xfId="0" applyNumberFormat="1" applyFont="1" applyFill="1" applyBorder="1" applyAlignment="1" applyProtection="1">
      <alignment vertical="center"/>
    </xf>
    <xf numFmtId="3" fontId="34" fillId="6" borderId="1" xfId="0" applyNumberFormat="1" applyFont="1" applyFill="1" applyBorder="1" applyAlignment="1" applyProtection="1">
      <alignment vertical="center"/>
    </xf>
    <xf numFmtId="3" fontId="34" fillId="34" borderId="132" xfId="0" applyNumberFormat="1" applyFont="1" applyFill="1" applyBorder="1" applyAlignment="1" applyProtection="1">
      <alignment vertical="center"/>
    </xf>
    <xf numFmtId="3" fontId="34" fillId="34" borderId="133" xfId="0" applyNumberFormat="1" applyFont="1" applyFill="1" applyBorder="1" applyAlignment="1" applyProtection="1">
      <alignment vertical="center"/>
    </xf>
    <xf numFmtId="3" fontId="34" fillId="34" borderId="181" xfId="0" applyNumberFormat="1" applyFont="1" applyFill="1" applyBorder="1" applyAlignment="1" applyProtection="1">
      <alignment vertical="center"/>
    </xf>
    <xf numFmtId="2" fontId="34" fillId="12" borderId="29" xfId="0" applyNumberFormat="1" applyFont="1" applyFill="1" applyBorder="1" applyAlignment="1" applyProtection="1">
      <alignment horizontal="right" vertical="center"/>
    </xf>
    <xf numFmtId="2" fontId="34" fillId="12" borderId="30" xfId="0" applyNumberFormat="1" applyFont="1" applyFill="1" applyBorder="1" applyAlignment="1" applyProtection="1">
      <alignment horizontal="right" vertical="center"/>
    </xf>
    <xf numFmtId="2" fontId="34" fillId="12" borderId="31" xfId="0" applyNumberFormat="1" applyFont="1" applyFill="1" applyBorder="1" applyAlignment="1" applyProtection="1">
      <alignment horizontal="right" vertical="center"/>
    </xf>
    <xf numFmtId="2" fontId="34" fillId="19" borderId="30" xfId="0" applyNumberFormat="1" applyFont="1" applyFill="1" applyBorder="1" applyAlignment="1" applyProtection="1">
      <alignment horizontal="right" vertical="center"/>
    </xf>
    <xf numFmtId="2" fontId="34" fillId="19" borderId="32" xfId="0" applyNumberFormat="1" applyFont="1" applyFill="1" applyBorder="1" applyAlignment="1" applyProtection="1">
      <alignment horizontal="right" vertical="center"/>
    </xf>
    <xf numFmtId="2" fontId="34" fillId="19" borderId="127" xfId="0" applyNumberFormat="1" applyFont="1" applyFill="1" applyBorder="1" applyAlignment="1" applyProtection="1">
      <alignment horizontal="right" vertical="center"/>
    </xf>
    <xf numFmtId="2" fontId="34" fillId="8" borderId="129" xfId="0" applyNumberFormat="1" applyFont="1" applyFill="1" applyBorder="1" applyAlignment="1" applyProtection="1">
      <alignment horizontal="right" vertical="center"/>
    </xf>
    <xf numFmtId="2" fontId="34" fillId="6" borderId="29" xfId="0" applyNumberFormat="1" applyFont="1" applyFill="1" applyBorder="1" applyAlignment="1" applyProtection="1">
      <alignment horizontal="right" vertical="center"/>
    </xf>
    <xf numFmtId="2" fontId="34" fillId="6" borderId="31" xfId="0" applyNumberFormat="1" applyFont="1" applyFill="1" applyBorder="1" applyAlignment="1" applyProtection="1">
      <alignment horizontal="right" vertical="center"/>
    </xf>
    <xf numFmtId="2" fontId="34" fillId="34" borderId="33" xfId="0" applyNumberFormat="1" applyFont="1" applyFill="1" applyBorder="1" applyAlignment="1" applyProtection="1">
      <alignment horizontal="right" vertical="center"/>
    </xf>
    <xf numFmtId="3" fontId="15" fillId="31" borderId="53" xfId="0" applyNumberFormat="1" applyFont="1" applyFill="1" applyBorder="1" applyAlignment="1" applyProtection="1">
      <alignment vertical="center"/>
    </xf>
    <xf numFmtId="3" fontId="15" fillId="31" borderId="58" xfId="0" applyNumberFormat="1" applyFont="1" applyFill="1" applyBorder="1" applyAlignment="1" applyProtection="1">
      <alignment vertical="center"/>
    </xf>
    <xf numFmtId="3" fontId="15" fillId="31" borderId="137" xfId="0" applyNumberFormat="1" applyFont="1" applyFill="1" applyBorder="1" applyAlignment="1" applyProtection="1">
      <alignment vertical="center"/>
    </xf>
    <xf numFmtId="3" fontId="15" fillId="31" borderId="138" xfId="0" applyNumberFormat="1" applyFont="1" applyFill="1" applyBorder="1" applyAlignment="1" applyProtection="1">
      <alignment vertical="center"/>
    </xf>
    <xf numFmtId="3" fontId="15" fillId="6" borderId="141" xfId="0" applyNumberFormat="1" applyFont="1" applyFill="1" applyBorder="1" applyAlignment="1" applyProtection="1">
      <alignment vertical="center"/>
    </xf>
    <xf numFmtId="3" fontId="15" fillId="31" borderId="141" xfId="0" applyNumberFormat="1" applyFont="1" applyFill="1" applyBorder="1" applyAlignment="1" applyProtection="1">
      <alignment vertical="center"/>
    </xf>
    <xf numFmtId="3" fontId="15" fillId="31" borderId="54" xfId="0" applyNumberFormat="1" applyFont="1" applyFill="1" applyBorder="1" applyAlignment="1" applyProtection="1">
      <alignment vertical="center"/>
    </xf>
    <xf numFmtId="3" fontId="15" fillId="31" borderId="59" xfId="0" applyNumberFormat="1" applyFont="1" applyFill="1" applyBorder="1" applyAlignment="1" applyProtection="1">
      <alignment vertical="center"/>
    </xf>
    <xf numFmtId="3" fontId="15" fillId="31" borderId="142" xfId="0" applyNumberFormat="1" applyFont="1" applyFill="1" applyBorder="1" applyAlignment="1" applyProtection="1">
      <alignment vertical="center"/>
    </xf>
    <xf numFmtId="3" fontId="15" fillId="31" borderId="143" xfId="0" applyNumberFormat="1" applyFont="1" applyFill="1" applyBorder="1" applyAlignment="1" applyProtection="1">
      <alignment vertical="center"/>
    </xf>
    <xf numFmtId="3" fontId="15" fillId="6" borderId="61" xfId="0" applyNumberFormat="1" applyFont="1" applyFill="1" applyBorder="1" applyAlignment="1" applyProtection="1">
      <alignment vertical="center"/>
    </xf>
    <xf numFmtId="3" fontId="15" fillId="30" borderId="58" xfId="0" applyNumberFormat="1" applyFont="1" applyFill="1" applyBorder="1" applyAlignment="1" applyProtection="1">
      <alignment vertical="center"/>
    </xf>
    <xf numFmtId="3" fontId="15" fillId="30" borderId="145" xfId="0" applyNumberFormat="1" applyFont="1" applyFill="1" applyBorder="1" applyAlignment="1" applyProtection="1">
      <alignment vertical="center"/>
    </xf>
    <xf numFmtId="3" fontId="15" fillId="30" borderId="25" xfId="0" applyNumberFormat="1" applyFont="1" applyFill="1" applyBorder="1" applyAlignment="1" applyProtection="1">
      <alignment vertical="center"/>
    </xf>
    <xf numFmtId="3" fontId="15" fillId="30" borderId="54" xfId="0" applyNumberFormat="1" applyFont="1" applyFill="1" applyBorder="1" applyAlignment="1" applyProtection="1">
      <alignment vertical="center"/>
    </xf>
    <xf numFmtId="3" fontId="15" fillId="30" borderId="59" xfId="0" applyNumberFormat="1" applyFont="1" applyFill="1" applyBorder="1" applyAlignment="1" applyProtection="1">
      <alignment vertical="center"/>
    </xf>
    <xf numFmtId="3" fontId="15" fillId="30" borderId="142" xfId="0" applyNumberFormat="1" applyFont="1" applyFill="1" applyBorder="1" applyAlignment="1" applyProtection="1">
      <alignment vertical="center"/>
    </xf>
    <xf numFmtId="3" fontId="15" fillId="30" borderId="143" xfId="0" applyNumberFormat="1" applyFont="1" applyFill="1" applyBorder="1" applyAlignment="1" applyProtection="1">
      <alignment vertical="center"/>
    </xf>
    <xf numFmtId="3" fontId="15" fillId="29" borderId="47" xfId="0" applyNumberFormat="1" applyFont="1" applyFill="1" applyBorder="1" applyAlignment="1" applyProtection="1">
      <alignment vertical="center"/>
    </xf>
    <xf numFmtId="3" fontId="15" fillId="29" borderId="42" xfId="0" applyNumberFormat="1" applyFont="1" applyFill="1" applyBorder="1" applyAlignment="1" applyProtection="1">
      <alignment vertical="center"/>
    </xf>
    <xf numFmtId="3" fontId="15" fillId="29" borderId="141" xfId="0" applyNumberFormat="1" applyFont="1" applyFill="1" applyBorder="1" applyAlignment="1" applyProtection="1">
      <alignment vertical="center"/>
    </xf>
    <xf numFmtId="3" fontId="15" fillId="29" borderId="102" xfId="0" applyNumberFormat="1" applyFont="1" applyFill="1" applyBorder="1" applyAlignment="1" applyProtection="1">
      <alignment vertical="center"/>
    </xf>
    <xf numFmtId="3" fontId="15" fillId="6" borderId="48" xfId="0" applyNumberFormat="1" applyFont="1" applyFill="1" applyBorder="1" applyAlignment="1" applyProtection="1">
      <alignment vertical="center"/>
    </xf>
    <xf numFmtId="3" fontId="15" fillId="6" borderId="71" xfId="0" applyNumberFormat="1" applyFont="1" applyFill="1" applyBorder="1" applyAlignment="1" applyProtection="1">
      <alignment vertical="center"/>
    </xf>
    <xf numFmtId="3" fontId="15" fillId="6" borderId="72" xfId="0" applyNumberFormat="1" applyFont="1" applyFill="1" applyBorder="1" applyAlignment="1" applyProtection="1">
      <alignment vertical="center"/>
    </xf>
    <xf numFmtId="3" fontId="15" fillId="6" borderId="101" xfId="0" applyNumberFormat="1" applyFont="1" applyFill="1" applyBorder="1" applyAlignment="1" applyProtection="1">
      <alignment vertical="center"/>
    </xf>
    <xf numFmtId="3" fontId="15" fillId="28" borderId="47" xfId="0" applyNumberFormat="1" applyFont="1" applyFill="1" applyBorder="1" applyAlignment="1" applyProtection="1">
      <alignment vertical="center"/>
    </xf>
    <xf numFmtId="3" fontId="15" fillId="28" borderId="42" xfId="0" applyNumberFormat="1" applyFont="1" applyFill="1" applyBorder="1" applyAlignment="1" applyProtection="1">
      <alignment vertical="center"/>
    </xf>
    <xf numFmtId="3" fontId="15" fillId="28" borderId="141" xfId="0" applyNumberFormat="1" applyFont="1" applyFill="1" applyBorder="1" applyAlignment="1" applyProtection="1">
      <alignment vertical="center"/>
    </xf>
    <xf numFmtId="3" fontId="15" fillId="28" borderId="102" xfId="0" applyNumberFormat="1" applyFont="1" applyFill="1" applyBorder="1" applyAlignment="1" applyProtection="1">
      <alignment vertical="center"/>
    </xf>
    <xf numFmtId="3" fontId="15" fillId="28" borderId="54" xfId="0" applyNumberFormat="1" applyFont="1" applyFill="1" applyBorder="1" applyAlignment="1" applyProtection="1">
      <alignment vertical="center"/>
    </xf>
    <xf numFmtId="3" fontId="15" fillId="28" borderId="59" xfId="0" applyNumberFormat="1" applyFont="1" applyFill="1" applyBorder="1" applyAlignment="1" applyProtection="1">
      <alignment vertical="center"/>
    </xf>
    <xf numFmtId="3" fontId="15" fillId="28" borderId="142" xfId="0" applyNumberFormat="1" applyFont="1" applyFill="1" applyBorder="1" applyAlignment="1" applyProtection="1">
      <alignment vertical="center"/>
    </xf>
    <xf numFmtId="3" fontId="15" fillId="28" borderId="143" xfId="0" applyNumberFormat="1" applyFont="1" applyFill="1" applyBorder="1" applyAlignment="1" applyProtection="1">
      <alignment vertical="center"/>
    </xf>
    <xf numFmtId="2" fontId="34" fillId="14" borderId="25" xfId="0" applyNumberFormat="1" applyFont="1" applyFill="1" applyBorder="1" applyAlignment="1" applyProtection="1">
      <alignment horizontal="right" vertical="center"/>
    </xf>
    <xf numFmtId="2" fontId="34" fillId="16" borderId="0" xfId="0" applyNumberFormat="1" applyFont="1" applyFill="1" applyBorder="1" applyAlignment="1" applyProtection="1">
      <alignment horizontal="right" vertical="center"/>
    </xf>
    <xf numFmtId="2" fontId="34" fillId="17" borderId="0" xfId="0" applyNumberFormat="1" applyFont="1" applyFill="1" applyBorder="1" applyAlignment="1" applyProtection="1">
      <alignment horizontal="right" vertical="center"/>
    </xf>
    <xf numFmtId="2" fontId="34" fillId="18" borderId="0" xfId="0" applyNumberFormat="1" applyFont="1" applyFill="1" applyBorder="1" applyAlignment="1" applyProtection="1">
      <alignment horizontal="right" vertical="center"/>
    </xf>
    <xf numFmtId="2" fontId="34" fillId="11" borderId="2" xfId="0" applyNumberFormat="1" applyFont="1" applyFill="1" applyBorder="1" applyAlignment="1" applyProtection="1">
      <alignment horizontal="right" vertical="center"/>
    </xf>
    <xf numFmtId="2" fontId="13" fillId="6" borderId="61" xfId="0" applyNumberFormat="1" applyFont="1" applyFill="1" applyBorder="1" applyAlignment="1" applyProtection="1">
      <alignment horizontal="right" vertical="center"/>
    </xf>
    <xf numFmtId="2" fontId="34" fillId="20" borderId="66" xfId="0" applyNumberFormat="1" applyFont="1" applyFill="1" applyBorder="1" applyAlignment="1" applyProtection="1">
      <alignment horizontal="right" vertical="center"/>
    </xf>
    <xf numFmtId="2" fontId="34" fillId="10" borderId="0" xfId="0" applyNumberFormat="1" applyFont="1" applyFill="1" applyBorder="1" applyAlignment="1" applyProtection="1">
      <alignment horizontal="right" vertical="center"/>
    </xf>
    <xf numFmtId="2" fontId="34" fillId="22" borderId="2" xfId="0" applyNumberFormat="1" applyFont="1" applyFill="1" applyBorder="1" applyAlignment="1" applyProtection="1">
      <alignment horizontal="right" vertical="center"/>
    </xf>
    <xf numFmtId="2" fontId="34" fillId="23" borderId="0" xfId="0" applyNumberFormat="1" applyFont="1" applyFill="1" applyBorder="1" applyAlignment="1" applyProtection="1">
      <alignment horizontal="right" vertical="center"/>
    </xf>
    <xf numFmtId="2" fontId="34" fillId="23" borderId="1" xfId="0" applyNumberFormat="1" applyFont="1" applyFill="1" applyBorder="1" applyAlignment="1" applyProtection="1">
      <alignment horizontal="right" vertical="center"/>
    </xf>
    <xf numFmtId="2" fontId="34" fillId="24" borderId="0" xfId="0" applyNumberFormat="1" applyFont="1" applyFill="1" applyBorder="1" applyAlignment="1" applyProtection="1">
      <alignment horizontal="right" vertical="center"/>
    </xf>
    <xf numFmtId="2" fontId="34" fillId="25" borderId="0" xfId="0" applyNumberFormat="1" applyFont="1" applyFill="1" applyBorder="1" applyAlignment="1" applyProtection="1">
      <alignment horizontal="right" vertical="center"/>
    </xf>
    <xf numFmtId="2" fontId="34" fillId="8" borderId="2" xfId="0" applyNumberFormat="1" applyFont="1" applyFill="1" applyBorder="1" applyAlignment="1" applyProtection="1">
      <alignment horizontal="right" vertical="center"/>
    </xf>
    <xf numFmtId="4" fontId="34" fillId="6" borderId="29" xfId="0" applyNumberFormat="1" applyFont="1" applyFill="1" applyBorder="1" applyAlignment="1" applyProtection="1">
      <alignment horizontal="right" vertical="center"/>
    </xf>
    <xf numFmtId="4" fontId="34" fillId="6" borderId="31" xfId="0" applyNumberFormat="1" applyFont="1" applyFill="1" applyBorder="1" applyAlignment="1" applyProtection="1">
      <alignment horizontal="right" vertical="center"/>
    </xf>
    <xf numFmtId="3" fontId="34" fillId="34" borderId="8" xfId="0" applyNumberFormat="1" applyFont="1" applyFill="1" applyBorder="1" applyAlignment="1" applyProtection="1">
      <alignment vertical="center"/>
    </xf>
    <xf numFmtId="3" fontId="15" fillId="4" borderId="47" xfId="0" applyNumberFormat="1" applyFont="1" applyFill="1" applyBorder="1" applyAlignment="1" applyProtection="1">
      <alignment horizontal="center" vertical="center"/>
    </xf>
    <xf numFmtId="3" fontId="15" fillId="4" borderId="42" xfId="0" applyNumberFormat="1" applyFont="1" applyFill="1" applyBorder="1" applyAlignment="1" applyProtection="1">
      <alignment horizontal="center" vertical="center"/>
    </xf>
    <xf numFmtId="3" fontId="15" fillId="4" borderId="119" xfId="0" applyNumberFormat="1" applyFont="1" applyFill="1" applyBorder="1" applyAlignment="1" applyProtection="1">
      <alignment horizontal="center" vertical="center"/>
    </xf>
    <xf numFmtId="3" fontId="17" fillId="3" borderId="99" xfId="0" applyNumberFormat="1" applyFont="1" applyFill="1" applyBorder="1" applyAlignment="1" applyProtection="1">
      <alignment horizontal="center" vertical="center"/>
    </xf>
    <xf numFmtId="3" fontId="15" fillId="6" borderId="25" xfId="0" applyNumberFormat="1" applyFont="1" applyFill="1" applyBorder="1" applyAlignment="1" applyProtection="1">
      <alignment vertical="center"/>
    </xf>
    <xf numFmtId="3" fontId="15" fillId="6" borderId="25" xfId="0" applyNumberFormat="1" applyFont="1" applyFill="1" applyBorder="1" applyAlignment="1" applyProtection="1">
      <alignment horizontal="right" vertical="center"/>
    </xf>
    <xf numFmtId="3" fontId="15" fillId="6" borderId="0" xfId="0" applyNumberFormat="1" applyFont="1" applyFill="1" applyBorder="1" applyAlignment="1" applyProtection="1">
      <alignment vertical="center"/>
    </xf>
    <xf numFmtId="3" fontId="15" fillId="6" borderId="0" xfId="0" applyNumberFormat="1" applyFont="1" applyFill="1" applyBorder="1" applyAlignment="1" applyProtection="1">
      <alignment horizontal="right" vertical="center"/>
    </xf>
    <xf numFmtId="3" fontId="15" fillId="6" borderId="45" xfId="0" applyNumberFormat="1" applyFont="1" applyFill="1" applyBorder="1" applyAlignment="1" applyProtection="1">
      <alignment vertical="center"/>
    </xf>
    <xf numFmtId="3" fontId="15" fillId="30" borderId="67" xfId="0" applyNumberFormat="1" applyFont="1" applyFill="1" applyBorder="1" applyAlignment="1" applyProtection="1">
      <alignment vertical="center"/>
    </xf>
    <xf numFmtId="3" fontId="15" fillId="4" borderId="54" xfId="0" applyNumberFormat="1" applyFont="1" applyFill="1" applyBorder="1" applyAlignment="1" applyProtection="1">
      <alignment horizontal="center" vertical="center"/>
    </xf>
    <xf numFmtId="3" fontId="15" fillId="4" borderId="59" xfId="0" applyNumberFormat="1" applyFont="1" applyFill="1" applyBorder="1" applyAlignment="1" applyProtection="1">
      <alignment horizontal="center" vertical="center"/>
    </xf>
    <xf numFmtId="3" fontId="15" fillId="4" borderId="124" xfId="0" applyNumberFormat="1" applyFont="1" applyFill="1" applyBorder="1" applyAlignment="1" applyProtection="1">
      <alignment horizontal="center" vertical="center"/>
    </xf>
    <xf numFmtId="3" fontId="17" fillId="3" borderId="125" xfId="0" applyNumberFormat="1" applyFont="1" applyFill="1" applyBorder="1" applyAlignment="1" applyProtection="1">
      <alignment horizontal="center" vertical="center"/>
    </xf>
    <xf numFmtId="3" fontId="13" fillId="6" borderId="0" xfId="0" applyNumberFormat="1" applyFont="1" applyFill="1" applyAlignment="1" applyProtection="1">
      <alignment vertical="center"/>
    </xf>
    <xf numFmtId="3" fontId="13" fillId="5" borderId="0" xfId="0" applyNumberFormat="1" applyFont="1" applyFill="1" applyAlignment="1" applyProtection="1">
      <alignment vertical="center"/>
    </xf>
    <xf numFmtId="3" fontId="15" fillId="36" borderId="0" xfId="0" applyNumberFormat="1" applyFont="1" applyFill="1" applyBorder="1" applyAlignment="1" applyProtection="1">
      <alignment vertical="center"/>
    </xf>
    <xf numFmtId="3" fontId="15" fillId="4" borderId="69" xfId="0" applyNumberFormat="1" applyFont="1" applyFill="1" applyBorder="1" applyAlignment="1" applyProtection="1">
      <alignment horizontal="center" vertical="center"/>
    </xf>
    <xf numFmtId="3" fontId="15" fillId="4" borderId="63" xfId="0" applyNumberFormat="1" applyFont="1" applyFill="1" applyBorder="1" applyAlignment="1" applyProtection="1">
      <alignment horizontal="center" vertical="center"/>
    </xf>
    <xf numFmtId="3" fontId="15" fillId="4" borderId="115" xfId="0" applyNumberFormat="1" applyFont="1" applyFill="1" applyBorder="1" applyAlignment="1" applyProtection="1">
      <alignment horizontal="center" vertical="center"/>
    </xf>
    <xf numFmtId="3" fontId="17" fillId="3" borderId="116" xfId="0" applyNumberFormat="1" applyFont="1" applyFill="1" applyBorder="1" applyAlignment="1" applyProtection="1">
      <alignment horizontal="center" vertical="center"/>
    </xf>
    <xf numFmtId="3" fontId="13" fillId="36" borderId="61" xfId="0" applyNumberFormat="1" applyFont="1" applyFill="1" applyBorder="1" applyAlignment="1" applyProtection="1">
      <alignment vertical="center"/>
    </xf>
    <xf numFmtId="3" fontId="15" fillId="4" borderId="4" xfId="0" applyNumberFormat="1" applyFont="1" applyFill="1" applyBorder="1" applyAlignment="1" applyProtection="1">
      <alignment horizontal="center" vertical="center"/>
    </xf>
    <xf numFmtId="3" fontId="17" fillId="3" borderId="150" xfId="0" applyNumberFormat="1" applyFont="1" applyFill="1" applyBorder="1" applyAlignment="1" applyProtection="1">
      <alignment horizontal="center" vertical="center"/>
    </xf>
    <xf numFmtId="3" fontId="35" fillId="29" borderId="63" xfId="0" applyNumberFormat="1" applyFont="1" applyFill="1" applyBorder="1" applyAlignment="1" applyProtection="1">
      <alignment vertical="center"/>
    </xf>
    <xf numFmtId="3" fontId="35" fillId="29" borderId="4" xfId="0" applyNumberFormat="1" applyFont="1" applyFill="1" applyBorder="1" applyAlignment="1" applyProtection="1">
      <alignment vertical="center"/>
    </xf>
    <xf numFmtId="3" fontId="35" fillId="29" borderId="151" xfId="0" applyNumberFormat="1" applyFont="1" applyFill="1" applyBorder="1" applyAlignment="1" applyProtection="1">
      <alignment vertical="center"/>
    </xf>
    <xf numFmtId="3" fontId="35" fillId="13" borderId="42" xfId="0" applyNumberFormat="1" applyFont="1" applyFill="1" applyBorder="1" applyAlignment="1" applyProtection="1">
      <alignment vertical="center"/>
    </xf>
    <xf numFmtId="3" fontId="35" fillId="13" borderId="141" xfId="0" applyNumberFormat="1" applyFont="1" applyFill="1" applyBorder="1" applyAlignment="1" applyProtection="1">
      <alignment vertical="center"/>
    </xf>
    <xf numFmtId="3" fontId="35" fillId="13" borderId="155" xfId="0" applyNumberFormat="1" applyFont="1" applyFill="1" applyBorder="1" applyAlignment="1" applyProtection="1">
      <alignment vertical="center"/>
    </xf>
    <xf numFmtId="3" fontId="35" fillId="6" borderId="141" xfId="0" applyNumberFormat="1" applyFont="1" applyFill="1" applyBorder="1" applyAlignment="1" applyProtection="1">
      <alignment vertical="center"/>
    </xf>
    <xf numFmtId="3" fontId="35" fillId="6" borderId="155" xfId="0" applyNumberFormat="1" applyFont="1" applyFill="1" applyBorder="1" applyAlignment="1" applyProtection="1">
      <alignment vertical="center"/>
    </xf>
    <xf numFmtId="3" fontId="45" fillId="6" borderId="61" xfId="0" applyNumberFormat="1" applyFont="1" applyFill="1" applyBorder="1" applyAlignment="1" applyProtection="1">
      <alignment vertical="center"/>
    </xf>
    <xf numFmtId="3" fontId="35" fillId="29" borderId="71" xfId="0" applyNumberFormat="1" applyFont="1" applyFill="1" applyBorder="1" applyAlignment="1" applyProtection="1">
      <alignment vertical="center"/>
    </xf>
    <xf numFmtId="3" fontId="35" fillId="29" borderId="72" xfId="0" applyNumberFormat="1" applyFont="1" applyFill="1" applyBorder="1" applyAlignment="1" applyProtection="1">
      <alignment vertical="center"/>
    </xf>
    <xf numFmtId="3" fontId="35" fillId="29" borderId="162" xfId="0" applyNumberFormat="1" applyFont="1" applyFill="1" applyBorder="1" applyAlignment="1" applyProtection="1">
      <alignment vertical="center"/>
    </xf>
    <xf numFmtId="3" fontId="35" fillId="13" borderId="59" xfId="0" applyNumberFormat="1" applyFont="1" applyFill="1" applyBorder="1" applyAlignment="1" applyProtection="1">
      <alignment vertical="center"/>
    </xf>
    <xf numFmtId="3" fontId="35" fillId="13" borderId="142" xfId="0" applyNumberFormat="1" applyFont="1" applyFill="1" applyBorder="1" applyAlignment="1" applyProtection="1">
      <alignment vertical="center"/>
    </xf>
    <xf numFmtId="3" fontId="35" fillId="13" borderId="161" xfId="0" applyNumberFormat="1" applyFont="1" applyFill="1" applyBorder="1" applyAlignment="1" applyProtection="1">
      <alignment vertical="center"/>
    </xf>
    <xf numFmtId="3" fontId="45" fillId="6" borderId="2" xfId="0" applyNumberFormat="1" applyFont="1" applyFill="1" applyBorder="1" applyAlignment="1" applyProtection="1">
      <alignment vertical="center"/>
    </xf>
    <xf numFmtId="3" fontId="35" fillId="4" borderId="48" xfId="0" applyNumberFormat="1" applyFont="1" applyFill="1" applyBorder="1" applyAlignment="1" applyProtection="1">
      <alignment horizontal="center" vertical="center"/>
    </xf>
    <xf numFmtId="3" fontId="35" fillId="4" borderId="71" xfId="0" applyNumberFormat="1" applyFont="1" applyFill="1" applyBorder="1" applyAlignment="1" applyProtection="1">
      <alignment horizontal="center" vertical="center"/>
    </xf>
    <xf numFmtId="3" fontId="35" fillId="4" borderId="72" xfId="0" applyNumberFormat="1" applyFont="1" applyFill="1" applyBorder="1" applyAlignment="1" applyProtection="1">
      <alignment horizontal="center" vertical="center"/>
    </xf>
    <xf numFmtId="3" fontId="53" fillId="3" borderId="166" xfId="0" applyNumberFormat="1" applyFont="1" applyFill="1" applyBorder="1" applyAlignment="1" applyProtection="1">
      <alignment horizontal="center" vertical="center"/>
    </xf>
    <xf numFmtId="3" fontId="35" fillId="30" borderId="71" xfId="0" applyNumberFormat="1" applyFont="1" applyFill="1" applyBorder="1" applyAlignment="1" applyProtection="1">
      <alignment vertical="center"/>
    </xf>
    <xf numFmtId="3" fontId="35" fillId="30" borderId="72" xfId="0" applyNumberFormat="1" applyFont="1" applyFill="1" applyBorder="1" applyAlignment="1" applyProtection="1">
      <alignment vertical="center"/>
    </xf>
    <xf numFmtId="3" fontId="35" fillId="30" borderId="162" xfId="0" applyNumberFormat="1" applyFont="1" applyFill="1" applyBorder="1" applyAlignment="1" applyProtection="1">
      <alignment vertical="center"/>
    </xf>
    <xf numFmtId="3" fontId="35" fillId="13" borderId="62" xfId="0" applyNumberFormat="1" applyFont="1" applyFill="1" applyBorder="1" applyAlignment="1" applyProtection="1">
      <alignment vertical="center"/>
    </xf>
    <xf numFmtId="3" fontId="35" fillId="13" borderId="149" xfId="0" applyNumberFormat="1" applyFont="1" applyFill="1" applyBorder="1" applyAlignment="1" applyProtection="1">
      <alignment vertical="center"/>
    </xf>
    <xf numFmtId="3" fontId="35" fillId="13" borderId="167" xfId="0" applyNumberFormat="1" applyFont="1" applyFill="1" applyBorder="1" applyAlignment="1" applyProtection="1">
      <alignment vertical="center"/>
    </xf>
    <xf numFmtId="3" fontId="45" fillId="6" borderId="25" xfId="0" applyNumberFormat="1" applyFont="1" applyFill="1" applyBorder="1" applyAlignment="1" applyProtection="1">
      <alignment vertical="center"/>
    </xf>
    <xf numFmtId="3" fontId="45" fillId="6" borderId="0" xfId="0" applyNumberFormat="1" applyFont="1" applyFill="1" applyBorder="1" applyAlignment="1" applyProtection="1">
      <alignment vertical="center"/>
    </xf>
    <xf numFmtId="3" fontId="35" fillId="30" borderId="63" xfId="0" applyNumberFormat="1" applyFont="1" applyFill="1" applyBorder="1" applyAlignment="1" applyProtection="1">
      <alignment vertical="center"/>
    </xf>
    <xf numFmtId="3" fontId="35" fillId="30" borderId="4" xfId="0" applyNumberFormat="1" applyFont="1" applyFill="1" applyBorder="1" applyAlignment="1" applyProtection="1">
      <alignment vertical="center"/>
    </xf>
    <xf numFmtId="3" fontId="35" fillId="30" borderId="151" xfId="0" applyNumberFormat="1" applyFont="1" applyFill="1" applyBorder="1" applyAlignment="1" applyProtection="1">
      <alignment vertical="center"/>
    </xf>
    <xf numFmtId="3" fontId="35" fillId="6" borderId="59" xfId="0" applyNumberFormat="1" applyFont="1" applyFill="1" applyBorder="1" applyAlignment="1" applyProtection="1">
      <alignment vertical="center"/>
    </xf>
    <xf numFmtId="3" fontId="35" fillId="6" borderId="142" xfId="0" applyNumberFormat="1" applyFont="1" applyFill="1" applyBorder="1" applyAlignment="1" applyProtection="1">
      <alignment vertical="center"/>
    </xf>
    <xf numFmtId="3" fontId="35" fillId="6" borderId="161" xfId="0" applyNumberFormat="1" applyFont="1" applyFill="1" applyBorder="1" applyAlignment="1" applyProtection="1">
      <alignment vertical="center"/>
    </xf>
    <xf numFmtId="3" fontId="15" fillId="4" borderId="50" xfId="0" applyNumberFormat="1" applyFont="1" applyFill="1" applyBorder="1" applyAlignment="1" applyProtection="1">
      <alignment horizontal="center" vertical="center"/>
    </xf>
    <xf numFmtId="3" fontId="15" fillId="4" borderId="62" xfId="0" applyNumberFormat="1" applyFont="1" applyFill="1" applyBorder="1" applyAlignment="1" applyProtection="1">
      <alignment horizontal="center" vertical="center"/>
    </xf>
    <xf numFmtId="3" fontId="15" fillId="4" borderId="74" xfId="0" applyNumberFormat="1" applyFont="1" applyFill="1" applyBorder="1" applyAlignment="1" applyProtection="1">
      <alignment horizontal="center" vertical="center"/>
    </xf>
    <xf numFmtId="3" fontId="17" fillId="3" borderId="170" xfId="0" applyNumberFormat="1" applyFont="1" applyFill="1" applyBorder="1" applyAlignment="1" applyProtection="1">
      <alignment horizontal="center" vertical="center"/>
    </xf>
    <xf numFmtId="3" fontId="35" fillId="4" borderId="69" xfId="0" applyNumberFormat="1" applyFont="1" applyFill="1" applyBorder="1" applyAlignment="1" applyProtection="1">
      <alignment horizontal="center" vertical="center"/>
    </xf>
    <xf numFmtId="3" fontId="35" fillId="4" borderId="63" xfId="0" applyNumberFormat="1" applyFont="1" applyFill="1" applyBorder="1" applyAlignment="1" applyProtection="1">
      <alignment horizontal="center" vertical="center"/>
    </xf>
    <xf numFmtId="3" fontId="35" fillId="4" borderId="4" xfId="0" applyNumberFormat="1" applyFont="1" applyFill="1" applyBorder="1" applyAlignment="1" applyProtection="1">
      <alignment horizontal="center" vertical="center"/>
    </xf>
    <xf numFmtId="3" fontId="53" fillId="3" borderId="150" xfId="0" applyNumberFormat="1" applyFont="1" applyFill="1" applyBorder="1" applyAlignment="1" applyProtection="1">
      <alignment horizontal="center" vertical="center"/>
    </xf>
    <xf numFmtId="3" fontId="35" fillId="27" borderId="63" xfId="0" applyNumberFormat="1" applyFont="1" applyFill="1" applyBorder="1" applyAlignment="1" applyProtection="1">
      <alignment vertical="center"/>
    </xf>
    <xf numFmtId="3" fontId="35" fillId="27" borderId="4" xfId="0" applyNumberFormat="1" applyFont="1" applyFill="1" applyBorder="1" applyAlignment="1" applyProtection="1">
      <alignment vertical="center"/>
    </xf>
    <xf numFmtId="3" fontId="35" fillId="27" borderId="151" xfId="0" applyNumberFormat="1" applyFont="1" applyFill="1" applyBorder="1" applyAlignment="1" applyProtection="1">
      <alignment vertical="center"/>
    </xf>
    <xf numFmtId="3" fontId="35" fillId="27" borderId="71" xfId="0" applyNumberFormat="1" applyFont="1" applyFill="1" applyBorder="1" applyAlignment="1" applyProtection="1">
      <alignment vertical="center"/>
    </xf>
    <xf numFmtId="3" fontId="35" fillId="27" borderId="72" xfId="0" applyNumberFormat="1" applyFont="1" applyFill="1" applyBorder="1" applyAlignment="1" applyProtection="1">
      <alignment vertical="center"/>
    </xf>
    <xf numFmtId="3" fontId="35" fillId="27" borderId="162" xfId="0" applyNumberFormat="1" applyFont="1" applyFill="1" applyBorder="1" applyAlignment="1" applyProtection="1">
      <alignment vertical="center"/>
    </xf>
    <xf numFmtId="4" fontId="34" fillId="6" borderId="118" xfId="0" applyNumberFormat="1" applyFont="1" applyFill="1" applyBorder="1" applyAlignment="1" applyProtection="1">
      <alignment horizontal="right" vertical="center"/>
    </xf>
    <xf numFmtId="0" fontId="13" fillId="6" borderId="52" xfId="0" applyFont="1" applyFill="1" applyBorder="1" applyAlignment="1" applyProtection="1">
      <alignment vertical="center"/>
    </xf>
    <xf numFmtId="0" fontId="18" fillId="6" borderId="25" xfId="0" applyFont="1" applyFill="1" applyBorder="1" applyAlignment="1" applyProtection="1">
      <alignment horizontal="left" vertical="center"/>
    </xf>
    <xf numFmtId="4" fontId="15" fillId="6" borderId="25" xfId="0" applyNumberFormat="1" applyFont="1" applyFill="1" applyBorder="1" applyAlignment="1" applyProtection="1">
      <alignment horizontal="center" vertical="center"/>
    </xf>
    <xf numFmtId="4" fontId="17" fillId="6" borderId="25" xfId="0" applyNumberFormat="1" applyFont="1" applyFill="1" applyBorder="1" applyAlignment="1" applyProtection="1">
      <alignment horizontal="center" vertical="center"/>
    </xf>
    <xf numFmtId="4" fontId="34" fillId="6" borderId="117" xfId="0" applyNumberFormat="1" applyFont="1" applyFill="1" applyBorder="1" applyAlignment="1" applyProtection="1">
      <alignment horizontal="right" vertical="center"/>
    </xf>
    <xf numFmtId="0" fontId="13" fillId="6" borderId="17" xfId="0" applyFont="1" applyFill="1" applyBorder="1" applyAlignment="1" applyProtection="1">
      <alignment vertical="center"/>
    </xf>
    <xf numFmtId="0" fontId="18" fillId="6" borderId="2" xfId="0" applyFont="1" applyFill="1" applyBorder="1" applyAlignment="1" applyProtection="1">
      <alignment horizontal="left" vertical="center"/>
    </xf>
    <xf numFmtId="4" fontId="35" fillId="6" borderId="2" xfId="0" applyNumberFormat="1" applyFont="1" applyFill="1" applyBorder="1" applyAlignment="1" applyProtection="1">
      <alignment horizontal="center" vertical="center"/>
    </xf>
    <xf numFmtId="4" fontId="53" fillId="6" borderId="2" xfId="0" applyNumberFormat="1" applyFont="1" applyFill="1" applyBorder="1" applyAlignment="1" applyProtection="1">
      <alignment horizontal="center" vertical="center"/>
    </xf>
    <xf numFmtId="4" fontId="34" fillId="6" borderId="32" xfId="0" applyNumberFormat="1" applyFont="1" applyFill="1" applyBorder="1" applyAlignment="1" applyProtection="1">
      <alignment horizontal="right" vertical="center"/>
    </xf>
    <xf numFmtId="0" fontId="18" fillId="6" borderId="60" xfId="0" applyFont="1" applyFill="1" applyBorder="1" applyAlignment="1" applyProtection="1">
      <alignment horizontal="left" vertical="center"/>
    </xf>
    <xf numFmtId="4" fontId="35" fillId="6" borderId="60" xfId="0" applyNumberFormat="1" applyFont="1" applyFill="1" applyBorder="1" applyAlignment="1" applyProtection="1">
      <alignment horizontal="center" vertical="center"/>
    </xf>
    <xf numFmtId="4" fontId="53" fillId="6" borderId="60" xfId="0" applyNumberFormat="1" applyFont="1" applyFill="1" applyBorder="1" applyAlignment="1" applyProtection="1">
      <alignment horizontal="center" vertical="center"/>
    </xf>
    <xf numFmtId="0" fontId="18" fillId="21" borderId="69" xfId="0" applyFont="1" applyFill="1" applyBorder="1" applyAlignment="1" applyProtection="1">
      <alignment horizontal="left" vertical="center"/>
    </xf>
    <xf numFmtId="0" fontId="15" fillId="21" borderId="69" xfId="0" applyFont="1" applyFill="1" applyBorder="1" applyAlignment="1" applyProtection="1">
      <alignment horizontal="center" vertical="center"/>
    </xf>
    <xf numFmtId="0" fontId="15" fillId="21" borderId="63" xfId="0" applyFont="1" applyFill="1" applyBorder="1" applyAlignment="1" applyProtection="1">
      <alignment horizontal="center" vertical="center"/>
    </xf>
    <xf numFmtId="0" fontId="15" fillId="21" borderId="115" xfId="0" applyFont="1" applyFill="1" applyBorder="1" applyAlignment="1" applyProtection="1">
      <alignment horizontal="center" vertical="center"/>
    </xf>
    <xf numFmtId="4" fontId="35" fillId="29" borderId="136" xfId="0" applyNumberFormat="1" applyFont="1" applyFill="1" applyBorder="1" applyAlignment="1" applyProtection="1">
      <alignment vertical="center"/>
      <protection locked="0"/>
    </xf>
    <xf numFmtId="165" fontId="34" fillId="6" borderId="128" xfId="0" applyNumberFormat="1" applyFont="1" applyFill="1" applyBorder="1" applyAlignment="1" applyProtection="1">
      <alignment vertical="center"/>
    </xf>
    <xf numFmtId="4" fontId="34" fillId="6" borderId="55" xfId="0" applyNumberFormat="1" applyFont="1" applyFill="1" applyBorder="1" applyAlignment="1" applyProtection="1">
      <alignment vertical="center"/>
    </xf>
    <xf numFmtId="165" fontId="34" fillId="6" borderId="130" xfId="0" applyNumberFormat="1" applyFont="1" applyFill="1" applyBorder="1" applyAlignment="1" applyProtection="1">
      <alignment vertical="center"/>
    </xf>
    <xf numFmtId="4" fontId="34" fillId="6" borderId="10" xfId="0" applyNumberFormat="1" applyFont="1" applyFill="1" applyBorder="1" applyAlignment="1" applyProtection="1">
      <alignment vertical="center"/>
    </xf>
    <xf numFmtId="0" fontId="7" fillId="36" borderId="0" xfId="0" applyFont="1" applyFill="1" applyAlignment="1" applyProtection="1">
      <alignment vertical="center" wrapText="1"/>
    </xf>
    <xf numFmtId="0" fontId="8" fillId="36" borderId="0" xfId="0" applyFont="1" applyFill="1" applyAlignment="1" applyProtection="1">
      <alignment horizontal="left" vertical="center" wrapText="1"/>
    </xf>
    <xf numFmtId="0" fontId="9" fillId="36" borderId="0" xfId="0" applyFont="1" applyFill="1" applyAlignment="1" applyProtection="1">
      <alignment horizontal="left" vertical="center" wrapText="1"/>
    </xf>
    <xf numFmtId="0" fontId="25" fillId="36" borderId="0" xfId="0" applyFont="1" applyFill="1" applyAlignment="1" applyProtection="1">
      <alignment vertical="center" wrapText="1"/>
    </xf>
    <xf numFmtId="0" fontId="9" fillId="5" borderId="0" xfId="0" applyFont="1" applyFill="1" applyAlignment="1" applyProtection="1">
      <alignment horizontal="left" vertical="center" wrapText="1"/>
    </xf>
    <xf numFmtId="0" fontId="7" fillId="5" borderId="0" xfId="0" applyFont="1" applyFill="1" applyAlignment="1" applyProtection="1">
      <alignment vertical="center" wrapText="1"/>
    </xf>
    <xf numFmtId="0" fontId="46" fillId="6" borderId="11" xfId="0" applyFont="1" applyFill="1" applyBorder="1" applyAlignment="1" applyProtection="1">
      <alignment horizontal="left" vertical="center"/>
      <protection locked="0"/>
    </xf>
    <xf numFmtId="0" fontId="46" fillId="6" borderId="27" xfId="0" applyFont="1" applyFill="1" applyBorder="1" applyAlignment="1" applyProtection="1">
      <alignment horizontal="left" vertical="center"/>
      <protection locked="0"/>
    </xf>
    <xf numFmtId="0" fontId="46" fillId="6" borderId="11" xfId="0" applyFont="1" applyFill="1" applyBorder="1" applyAlignment="1" applyProtection="1">
      <alignment vertical="center"/>
      <protection locked="0"/>
    </xf>
    <xf numFmtId="0" fontId="46" fillId="6" borderId="27" xfId="0" applyFont="1" applyFill="1" applyBorder="1" applyAlignment="1" applyProtection="1">
      <alignment vertical="center"/>
      <protection locked="0"/>
    </xf>
    <xf numFmtId="0" fontId="46" fillId="6" borderId="11" xfId="0" applyFont="1" applyFill="1" applyBorder="1" applyAlignment="1" applyProtection="1">
      <alignment horizontal="left" vertical="center"/>
      <protection locked="0"/>
    </xf>
    <xf numFmtId="17" fontId="44" fillId="6" borderId="18" xfId="0" applyNumberFormat="1" applyFont="1" applyFill="1" applyBorder="1" applyAlignment="1" applyProtection="1">
      <alignment vertical="center"/>
      <protection locked="0"/>
    </xf>
    <xf numFmtId="0" fontId="55" fillId="6" borderId="1" xfId="0" applyFont="1" applyFill="1" applyBorder="1" applyAlignment="1" applyProtection="1">
      <alignment vertical="top" wrapText="1"/>
    </xf>
    <xf numFmtId="0" fontId="39" fillId="5" borderId="99" xfId="0" applyFont="1" applyFill="1" applyBorder="1" applyAlignment="1">
      <alignment vertical="center"/>
    </xf>
    <xf numFmtId="0" fontId="55" fillId="6" borderId="0" xfId="0" applyFont="1" applyFill="1" applyBorder="1" applyAlignment="1" applyProtection="1">
      <alignment vertical="top" wrapText="1"/>
    </xf>
    <xf numFmtId="0" fontId="39" fillId="5" borderId="170" xfId="0" applyFont="1" applyFill="1" applyBorder="1" applyAlignment="1">
      <alignment vertical="center"/>
    </xf>
    <xf numFmtId="0" fontId="39" fillId="5" borderId="101" xfId="0" applyFont="1" applyFill="1" applyBorder="1" applyAlignment="1">
      <alignment vertical="center"/>
    </xf>
    <xf numFmtId="0" fontId="39" fillId="5" borderId="146" xfId="0" applyFont="1" applyFill="1" applyBorder="1" applyAlignment="1">
      <alignment vertical="center"/>
    </xf>
    <xf numFmtId="4" fontId="44" fillId="6" borderId="95" xfId="0" applyNumberFormat="1" applyFont="1" applyFill="1" applyBorder="1" applyAlignment="1" applyProtection="1">
      <alignment vertical="center"/>
      <protection locked="0"/>
    </xf>
    <xf numFmtId="0" fontId="55" fillId="6" borderId="99" xfId="0" applyFont="1" applyFill="1" applyBorder="1" applyAlignment="1" applyProtection="1">
      <alignment vertical="top" wrapText="1"/>
    </xf>
    <xf numFmtId="4" fontId="16" fillId="0" borderId="82" xfId="0" applyNumberFormat="1" applyFont="1" applyBorder="1" applyAlignment="1" applyProtection="1">
      <alignment horizontal="left" vertical="center"/>
      <protection locked="0"/>
    </xf>
    <xf numFmtId="0" fontId="46" fillId="6" borderId="19" xfId="0" applyFont="1" applyFill="1" applyBorder="1" applyAlignment="1" applyProtection="1">
      <alignment vertical="center"/>
      <protection locked="0"/>
    </xf>
    <xf numFmtId="0" fontId="46" fillId="6" borderId="152" xfId="0" applyFont="1" applyFill="1" applyBorder="1" applyAlignment="1" applyProtection="1">
      <alignment vertical="center"/>
      <protection locked="0"/>
    </xf>
    <xf numFmtId="0" fontId="67" fillId="6" borderId="0" xfId="0" applyFont="1" applyFill="1" applyBorder="1" applyAlignment="1">
      <alignment vertical="center"/>
    </xf>
    <xf numFmtId="0" fontId="46" fillId="6" borderId="11" xfId="0" applyFont="1" applyFill="1" applyBorder="1" applyAlignment="1" applyProtection="1">
      <alignment horizontal="left" vertical="center"/>
      <protection locked="0"/>
    </xf>
    <xf numFmtId="0" fontId="46" fillId="6" borderId="11" xfId="0" applyFont="1" applyFill="1" applyBorder="1" applyAlignment="1" applyProtection="1">
      <alignment horizontal="left" vertical="center"/>
      <protection locked="0"/>
    </xf>
    <xf numFmtId="4" fontId="59" fillId="6" borderId="0" xfId="0" applyNumberFormat="1" applyFont="1" applyFill="1" applyBorder="1" applyAlignment="1">
      <alignment horizontal="center" vertical="center" textRotation="90"/>
    </xf>
    <xf numFmtId="4" fontId="60" fillId="6" borderId="0" xfId="0" applyNumberFormat="1" applyFont="1" applyFill="1" applyBorder="1" applyAlignment="1">
      <alignment horizontal="center" vertical="center" textRotation="90"/>
    </xf>
    <xf numFmtId="165" fontId="32" fillId="6" borderId="0" xfId="0" applyNumberFormat="1" applyFont="1" applyFill="1" applyBorder="1" applyAlignment="1">
      <alignment horizontal="center" vertical="center" textRotation="90"/>
    </xf>
    <xf numFmtId="4" fontId="60" fillId="5" borderId="45" xfId="0" applyNumberFormat="1" applyFont="1" applyFill="1" applyBorder="1" applyAlignment="1">
      <alignment horizontal="center" vertical="center" textRotation="90"/>
    </xf>
    <xf numFmtId="4" fontId="59" fillId="5" borderId="45" xfId="0" applyNumberFormat="1" applyFont="1" applyFill="1" applyBorder="1" applyAlignment="1">
      <alignment horizontal="center" vertical="center" textRotation="90"/>
    </xf>
    <xf numFmtId="4" fontId="40" fillId="34" borderId="117" xfId="0" applyNumberFormat="1" applyFont="1" applyFill="1" applyBorder="1" applyAlignment="1">
      <alignment horizontal="center" vertical="center" wrapText="1"/>
    </xf>
    <xf numFmtId="4" fontId="40" fillId="34" borderId="32" xfId="0" applyNumberFormat="1" applyFont="1" applyFill="1" applyBorder="1" applyAlignment="1">
      <alignment horizontal="center" vertical="center" wrapText="1"/>
    </xf>
    <xf numFmtId="0" fontId="58" fillId="42" borderId="111" xfId="0" applyFont="1" applyFill="1" applyBorder="1" applyAlignment="1">
      <alignment horizontal="left" vertical="center"/>
    </xf>
    <xf numFmtId="0" fontId="58" fillId="42" borderId="58" xfId="0" applyFont="1" applyFill="1" applyBorder="1" applyAlignment="1">
      <alignment horizontal="left" vertical="center"/>
    </xf>
    <xf numFmtId="0" fontId="58" fillId="42" borderId="112" xfId="0" applyFont="1" applyFill="1" applyBorder="1" applyAlignment="1">
      <alignment horizontal="left" vertical="center"/>
    </xf>
    <xf numFmtId="0" fontId="58" fillId="42" borderId="59" xfId="0" applyFont="1" applyFill="1" applyBorder="1" applyAlignment="1">
      <alignment horizontal="left" vertical="center"/>
    </xf>
    <xf numFmtId="0" fontId="58" fillId="42" borderId="58" xfId="0" applyFont="1" applyFill="1" applyBorder="1" applyAlignment="1">
      <alignment horizontal="center" vertical="center"/>
    </xf>
    <xf numFmtId="0" fontId="58" fillId="42" borderId="59" xfId="0" applyFont="1" applyFill="1" applyBorder="1" applyAlignment="1">
      <alignment horizontal="center" vertical="center"/>
    </xf>
    <xf numFmtId="0" fontId="58" fillId="42" borderId="58" xfId="0" applyFont="1" applyFill="1" applyBorder="1" applyAlignment="1">
      <alignment horizontal="center" vertical="center" wrapText="1"/>
    </xf>
    <xf numFmtId="0" fontId="58" fillId="42" borderId="59" xfId="0" applyFont="1" applyFill="1" applyBorder="1" applyAlignment="1">
      <alignment horizontal="center" vertical="center" wrapText="1"/>
    </xf>
    <xf numFmtId="0" fontId="40" fillId="42" borderId="108" xfId="0" applyFont="1" applyFill="1" applyBorder="1" applyAlignment="1">
      <alignment horizontal="center" vertical="center" wrapText="1"/>
    </xf>
    <xf numFmtId="0" fontId="40" fillId="42" borderId="109" xfId="0" applyFont="1" applyFill="1" applyBorder="1" applyAlignment="1">
      <alignment horizontal="center" vertical="center" wrapText="1"/>
    </xf>
    <xf numFmtId="4" fontId="56" fillId="5" borderId="0" xfId="2" applyNumberFormat="1" applyFont="1" applyFill="1" applyBorder="1" applyAlignment="1" applyProtection="1">
      <alignment horizontal="center" vertical="center" textRotation="90"/>
    </xf>
    <xf numFmtId="4" fontId="15" fillId="0" borderId="182" xfId="0" applyNumberFormat="1" applyFont="1" applyBorder="1" applyAlignment="1">
      <alignment horizontal="center" vertical="center"/>
    </xf>
    <xf numFmtId="4" fontId="15" fillId="0" borderId="65" xfId="0" applyNumberFormat="1" applyFont="1" applyBorder="1" applyAlignment="1">
      <alignment horizontal="center" vertical="center"/>
    </xf>
    <xf numFmtId="1" fontId="57" fillId="5" borderId="20" xfId="0" applyNumberFormat="1" applyFont="1" applyFill="1" applyBorder="1" applyAlignment="1">
      <alignment horizontal="center" vertical="center" wrapText="1"/>
    </xf>
    <xf numFmtId="1" fontId="57" fillId="5" borderId="158" xfId="0" applyNumberFormat="1" applyFont="1" applyFill="1" applyBorder="1" applyAlignment="1">
      <alignment horizontal="center" vertical="center" wrapText="1"/>
    </xf>
    <xf numFmtId="1" fontId="57" fillId="5" borderId="19" xfId="0" applyNumberFormat="1" applyFont="1" applyFill="1" applyBorder="1" applyAlignment="1">
      <alignment horizontal="center" vertical="center" wrapText="1"/>
    </xf>
    <xf numFmtId="1" fontId="57" fillId="5" borderId="152" xfId="0" applyNumberFormat="1" applyFont="1" applyFill="1" applyBorder="1" applyAlignment="1">
      <alignment horizontal="center" vertical="center" wrapText="1"/>
    </xf>
    <xf numFmtId="0" fontId="41" fillId="5" borderId="2" xfId="0" applyFont="1" applyFill="1" applyBorder="1" applyAlignment="1" applyProtection="1">
      <alignment horizontal="center" vertical="center"/>
    </xf>
    <xf numFmtId="0" fontId="54" fillId="5" borderId="0" xfId="0" applyFont="1" applyFill="1" applyAlignment="1" applyProtection="1">
      <alignment horizontal="center" vertical="center" wrapText="1"/>
    </xf>
    <xf numFmtId="0" fontId="62" fillId="5" borderId="0" xfId="0" applyFont="1" applyFill="1" applyBorder="1" applyAlignment="1" applyProtection="1">
      <alignment horizontal="center" vertical="center" textRotation="90"/>
    </xf>
    <xf numFmtId="0" fontId="62" fillId="5" borderId="2" xfId="0" applyFont="1" applyFill="1" applyBorder="1" applyAlignment="1" applyProtection="1">
      <alignment horizontal="center" vertical="center" textRotation="90"/>
    </xf>
    <xf numFmtId="0" fontId="48" fillId="5" borderId="15" xfId="0" applyFont="1" applyFill="1" applyBorder="1" applyAlignment="1" applyProtection="1">
      <alignment horizontal="center" textRotation="90"/>
    </xf>
    <xf numFmtId="0" fontId="48" fillId="5" borderId="17" xfId="0" applyFont="1" applyFill="1" applyBorder="1" applyAlignment="1" applyProtection="1">
      <alignment horizontal="center" textRotation="90"/>
    </xf>
    <xf numFmtId="0" fontId="48" fillId="5" borderId="15" xfId="0" applyFont="1" applyFill="1" applyBorder="1" applyAlignment="1" applyProtection="1">
      <alignment horizontal="center" vertical="center" textRotation="90"/>
    </xf>
    <xf numFmtId="0" fontId="48" fillId="5" borderId="17" xfId="0" applyFont="1" applyFill="1" applyBorder="1" applyAlignment="1" applyProtection="1">
      <alignment horizontal="center" vertical="center" textRotation="90"/>
    </xf>
    <xf numFmtId="0" fontId="48" fillId="5" borderId="52" xfId="0" applyFont="1" applyFill="1" applyBorder="1" applyAlignment="1" applyProtection="1">
      <alignment horizontal="center" textRotation="90"/>
    </xf>
    <xf numFmtId="0" fontId="61" fillId="5" borderId="52" xfId="0" applyFont="1" applyFill="1" applyBorder="1" applyAlignment="1" applyProtection="1">
      <alignment horizontal="left" vertical="center" textRotation="90" wrapText="1"/>
    </xf>
    <xf numFmtId="0" fontId="61" fillId="5" borderId="25" xfId="0" applyFont="1" applyFill="1" applyBorder="1" applyAlignment="1" applyProtection="1">
      <alignment horizontal="left" vertical="center" textRotation="90" wrapText="1"/>
    </xf>
    <xf numFmtId="0" fontId="61" fillId="5" borderId="15" xfId="0" applyFont="1" applyFill="1" applyBorder="1" applyAlignment="1" applyProtection="1">
      <alignment horizontal="left" vertical="center" textRotation="90" wrapText="1"/>
    </xf>
    <xf numFmtId="0" fontId="61" fillId="5" borderId="0" xfId="0" applyFont="1" applyFill="1" applyBorder="1" applyAlignment="1" applyProtection="1">
      <alignment horizontal="left" vertical="center" textRotation="90" wrapText="1"/>
    </xf>
    <xf numFmtId="0" fontId="61" fillId="5" borderId="17" xfId="0" applyFont="1" applyFill="1" applyBorder="1" applyAlignment="1" applyProtection="1">
      <alignment horizontal="left" vertical="center" textRotation="90" wrapText="1"/>
    </xf>
    <xf numFmtId="0" fontId="61" fillId="5" borderId="2" xfId="0" applyFont="1" applyFill="1" applyBorder="1" applyAlignment="1" applyProtection="1">
      <alignment horizontal="left" vertical="center" textRotation="90" wrapText="1"/>
    </xf>
    <xf numFmtId="0" fontId="62" fillId="5" borderId="52" xfId="0" applyFont="1" applyFill="1" applyBorder="1" applyAlignment="1" applyProtection="1">
      <alignment horizontal="center" vertical="center" textRotation="90"/>
    </xf>
    <xf numFmtId="0" fontId="62" fillId="5" borderId="15" xfId="0" applyFont="1" applyFill="1" applyBorder="1" applyAlignment="1" applyProtection="1">
      <alignment horizontal="center" vertical="center" textRotation="90"/>
    </xf>
    <xf numFmtId="0" fontId="62" fillId="5" borderId="17" xfId="0" applyFont="1" applyFill="1" applyBorder="1" applyAlignment="1" applyProtection="1">
      <alignment horizontal="center" vertical="center" textRotation="90"/>
    </xf>
    <xf numFmtId="0" fontId="48" fillId="5" borderId="16" xfId="0" applyFont="1" applyFill="1" applyBorder="1" applyAlignment="1" applyProtection="1">
      <alignment horizontal="center" vertical="center" textRotation="90"/>
    </xf>
    <xf numFmtId="0" fontId="63" fillId="5" borderId="13" xfId="0" applyFont="1" applyFill="1" applyBorder="1" applyAlignment="1" applyProtection="1">
      <alignment horizontal="center" vertical="center" textRotation="90"/>
    </xf>
    <xf numFmtId="0" fontId="63" fillId="5" borderId="15" xfId="0" applyFont="1" applyFill="1" applyBorder="1" applyAlignment="1" applyProtection="1">
      <alignment horizontal="center" vertical="center" textRotation="90"/>
    </xf>
    <xf numFmtId="0" fontId="63" fillId="5" borderId="17" xfId="0" applyFont="1" applyFill="1" applyBorder="1" applyAlignment="1" applyProtection="1">
      <alignment horizontal="center" vertical="center" textRotation="90"/>
    </xf>
    <xf numFmtId="0" fontId="54" fillId="5" borderId="0" xfId="0" applyFont="1" applyFill="1" applyAlignment="1">
      <alignment horizontal="center" vertical="center" wrapText="1"/>
    </xf>
    <xf numFmtId="0" fontId="41" fillId="5" borderId="2" xfId="0" applyFont="1" applyFill="1" applyBorder="1" applyAlignment="1">
      <alignment horizontal="center" vertical="center"/>
    </xf>
    <xf numFmtId="0" fontId="50" fillId="37" borderId="100" xfId="0" applyFont="1" applyFill="1" applyBorder="1" applyAlignment="1">
      <alignment horizontal="center" vertical="center" textRotation="90"/>
    </xf>
    <xf numFmtId="0" fontId="50" fillId="37" borderId="102" xfId="0" applyFont="1" applyFill="1" applyBorder="1" applyAlignment="1">
      <alignment horizontal="center" vertical="center" textRotation="90"/>
    </xf>
    <xf numFmtId="0" fontId="50" fillId="37" borderId="101" xfId="0" applyFont="1" applyFill="1" applyBorder="1" applyAlignment="1">
      <alignment horizontal="center" vertical="center" textRotation="90"/>
    </xf>
    <xf numFmtId="0" fontId="44" fillId="6" borderId="18" xfId="0" applyFont="1" applyFill="1" applyBorder="1" applyAlignment="1" applyProtection="1">
      <alignment horizontal="center" vertical="center"/>
      <protection locked="0"/>
    </xf>
    <xf numFmtId="0" fontId="44" fillId="6" borderId="96" xfId="0" applyFont="1" applyFill="1" applyBorder="1" applyAlignment="1" applyProtection="1">
      <alignment horizontal="center" vertical="center"/>
      <protection locked="0"/>
    </xf>
    <xf numFmtId="0" fontId="44" fillId="30" borderId="18" xfId="0" applyFont="1" applyFill="1" applyBorder="1" applyAlignment="1" applyProtection="1">
      <alignment horizontal="center" vertical="center"/>
      <protection locked="0"/>
    </xf>
    <xf numFmtId="0" fontId="44" fillId="30" borderId="96" xfId="0" applyFont="1" applyFill="1" applyBorder="1" applyAlignment="1" applyProtection="1">
      <alignment horizontal="center" vertical="center"/>
      <protection locked="0"/>
    </xf>
    <xf numFmtId="0" fontId="44" fillId="30" borderId="22" xfId="0" applyFont="1" applyFill="1" applyBorder="1" applyAlignment="1" applyProtection="1">
      <alignment horizontal="center" vertical="center"/>
      <protection locked="0"/>
    </xf>
    <xf numFmtId="0" fontId="44" fillId="30" borderId="183" xfId="0" applyFont="1" applyFill="1" applyBorder="1" applyAlignment="1" applyProtection="1">
      <alignment horizontal="center" vertical="center"/>
      <protection locked="0"/>
    </xf>
    <xf numFmtId="0" fontId="64" fillId="43" borderId="18" xfId="0" applyFont="1" applyFill="1" applyBorder="1" applyAlignment="1" applyProtection="1">
      <alignment horizontal="left" vertical="center"/>
      <protection locked="0"/>
    </xf>
    <xf numFmtId="0" fontId="64" fillId="43" borderId="11" xfId="0" applyFont="1" applyFill="1" applyBorder="1" applyAlignment="1" applyProtection="1">
      <alignment horizontal="left" vertical="center"/>
      <protection locked="0"/>
    </xf>
    <xf numFmtId="0" fontId="64" fillId="43" borderId="96" xfId="0" applyFont="1" applyFill="1" applyBorder="1" applyAlignment="1" applyProtection="1">
      <alignment horizontal="left" vertical="center"/>
      <protection locked="0"/>
    </xf>
    <xf numFmtId="0" fontId="64" fillId="6" borderId="45" xfId="0" applyFont="1" applyFill="1" applyBorder="1" applyAlignment="1" applyProtection="1">
      <alignment horizontal="left" vertical="center"/>
      <protection locked="0"/>
    </xf>
    <xf numFmtId="0" fontId="64" fillId="6" borderId="0" xfId="0" applyFont="1" applyFill="1" applyBorder="1" applyAlignment="1" applyProtection="1">
      <alignment horizontal="left" vertical="center"/>
      <protection locked="0"/>
    </xf>
    <xf numFmtId="0" fontId="64" fillId="6" borderId="99" xfId="0" applyFont="1" applyFill="1" applyBorder="1" applyAlignment="1" applyProtection="1">
      <alignment horizontal="left" vertical="center"/>
      <protection locked="0"/>
    </xf>
    <xf numFmtId="0" fontId="65" fillId="13" borderId="68" xfId="0" applyFont="1" applyFill="1" applyBorder="1" applyAlignment="1">
      <alignment horizontal="left" vertical="center" wrapText="1"/>
    </xf>
    <xf numFmtId="0" fontId="65" fillId="13" borderId="118" xfId="0" applyFont="1" applyFill="1" applyBorder="1" applyAlignment="1">
      <alignment horizontal="left" vertical="center" wrapText="1"/>
    </xf>
    <xf numFmtId="0" fontId="46" fillId="6" borderId="19" xfId="0" applyFont="1" applyFill="1" applyBorder="1" applyAlignment="1" applyProtection="1">
      <alignment horizontal="left" vertical="center"/>
      <protection locked="0"/>
    </xf>
    <xf numFmtId="0" fontId="46" fillId="6" borderId="152" xfId="0" applyFont="1" applyFill="1" applyBorder="1" applyAlignment="1" applyProtection="1">
      <alignment horizontal="left" vertical="center"/>
      <protection locked="0"/>
    </xf>
    <xf numFmtId="0" fontId="40" fillId="11" borderId="4" xfId="0" applyFont="1" applyFill="1" applyBorder="1" applyAlignment="1">
      <alignment horizontal="center" vertical="center" wrapText="1"/>
    </xf>
    <xf numFmtId="0" fontId="40" fillId="11" borderId="60" xfId="0" applyFont="1" applyFill="1" applyBorder="1" applyAlignment="1">
      <alignment horizontal="center" vertical="center" wrapText="1"/>
    </xf>
    <xf numFmtId="0" fontId="40" fillId="11" borderId="118" xfId="0" applyFont="1" applyFill="1" applyBorder="1" applyAlignment="1">
      <alignment horizontal="center" vertical="center" wrapText="1"/>
    </xf>
    <xf numFmtId="0" fontId="65" fillId="13" borderId="180" xfId="0" applyFont="1" applyFill="1" applyBorder="1" applyAlignment="1">
      <alignment horizontal="left" vertical="center"/>
    </xf>
    <xf numFmtId="0" fontId="65" fillId="13" borderId="61" xfId="0" applyFont="1" applyFill="1" applyBorder="1" applyAlignment="1">
      <alignment horizontal="left" vertical="center"/>
    </xf>
    <xf numFmtId="0" fontId="65" fillId="13" borderId="185" xfId="0" applyFont="1" applyFill="1" applyBorder="1" applyAlignment="1">
      <alignment horizontal="left" vertical="center"/>
    </xf>
    <xf numFmtId="0" fontId="46" fillId="6" borderId="12" xfId="0" applyFont="1" applyFill="1" applyBorder="1" applyAlignment="1" applyProtection="1">
      <alignment horizontal="left" vertical="center"/>
      <protection locked="0"/>
    </xf>
    <xf numFmtId="0" fontId="46" fillId="6" borderId="28" xfId="0" applyFont="1" applyFill="1" applyBorder="1" applyAlignment="1" applyProtection="1">
      <alignment horizontal="left" vertical="center"/>
      <protection locked="0"/>
    </xf>
    <xf numFmtId="0" fontId="46" fillId="6" borderId="11" xfId="0" applyFont="1" applyFill="1" applyBorder="1" applyAlignment="1" applyProtection="1">
      <alignment horizontal="left" vertical="center"/>
      <protection locked="0"/>
    </xf>
    <xf numFmtId="0" fontId="46" fillId="6" borderId="27" xfId="0" applyFont="1" applyFill="1" applyBorder="1" applyAlignment="1" applyProtection="1">
      <alignment horizontal="left" vertical="center"/>
      <protection locked="0"/>
    </xf>
    <xf numFmtId="0" fontId="44" fillId="35" borderId="24" xfId="0" applyFont="1" applyFill="1" applyBorder="1" applyAlignment="1">
      <alignment horizontal="left" vertical="center"/>
    </xf>
    <xf numFmtId="0" fontId="44" fillId="35" borderId="49" xfId="0" applyFont="1" applyFill="1" applyBorder="1" applyAlignment="1">
      <alignment horizontal="left" vertical="center"/>
    </xf>
    <xf numFmtId="0" fontId="66" fillId="6" borderId="1" xfId="0" applyFont="1" applyFill="1" applyBorder="1" applyAlignment="1">
      <alignment horizontal="left" vertical="center"/>
    </xf>
    <xf numFmtId="0" fontId="40" fillId="10" borderId="24" xfId="0" applyFont="1" applyFill="1" applyBorder="1" applyAlignment="1">
      <alignment horizontal="center" vertical="center"/>
    </xf>
    <xf numFmtId="0" fontId="40" fillId="10" borderId="49" xfId="0" applyFont="1" applyFill="1" applyBorder="1" applyAlignment="1">
      <alignment horizontal="center" vertical="center"/>
    </xf>
    <xf numFmtId="0" fontId="44" fillId="6" borderId="11" xfId="0" applyFont="1" applyFill="1" applyBorder="1" applyAlignment="1" applyProtection="1">
      <alignment horizontal="left" vertical="center"/>
      <protection locked="0"/>
    </xf>
    <xf numFmtId="0" fontId="44" fillId="6" borderId="96" xfId="0" applyFont="1" applyFill="1" applyBorder="1" applyAlignment="1" applyProtection="1">
      <alignment horizontal="left" vertical="center"/>
      <protection locked="0"/>
    </xf>
    <xf numFmtId="0" fontId="44" fillId="41" borderId="11" xfId="0" applyFont="1" applyFill="1" applyBorder="1" applyAlignment="1" applyProtection="1">
      <alignment horizontal="left" vertical="center"/>
      <protection locked="0"/>
    </xf>
    <xf numFmtId="0" fontId="44" fillId="41" borderId="96" xfId="0" applyFont="1" applyFill="1" applyBorder="1" applyAlignment="1" applyProtection="1">
      <alignment horizontal="left" vertical="center"/>
      <protection locked="0"/>
    </xf>
    <xf numFmtId="0" fontId="44" fillId="6" borderId="94" xfId="0" applyFont="1" applyFill="1" applyBorder="1" applyAlignment="1" applyProtection="1">
      <alignment horizontal="left" vertical="center"/>
      <protection locked="0"/>
    </xf>
    <xf numFmtId="0" fontId="44" fillId="6" borderId="95" xfId="0" applyFont="1" applyFill="1" applyBorder="1" applyAlignment="1" applyProtection="1">
      <alignment horizontal="left" vertical="center"/>
      <protection locked="0"/>
    </xf>
    <xf numFmtId="0" fontId="44" fillId="41" borderId="18" xfId="0" applyFont="1" applyFill="1" applyBorder="1" applyAlignment="1" applyProtection="1">
      <alignment horizontal="left" vertical="center"/>
      <protection locked="0"/>
    </xf>
    <xf numFmtId="0" fontId="44" fillId="6" borderId="18" xfId="0" applyFont="1" applyFill="1" applyBorder="1" applyAlignment="1" applyProtection="1">
      <alignment horizontal="left" vertical="center"/>
      <protection locked="0"/>
    </xf>
    <xf numFmtId="0" fontId="46" fillId="6" borderId="21" xfId="0" applyFont="1" applyFill="1" applyBorder="1" applyAlignment="1" applyProtection="1">
      <alignment horizontal="left" vertical="center"/>
      <protection locked="0"/>
    </xf>
    <xf numFmtId="0" fontId="46" fillId="6" borderId="184" xfId="0" applyFont="1" applyFill="1" applyBorder="1" applyAlignment="1" applyProtection="1">
      <alignment horizontal="left" vertical="center"/>
      <protection locked="0"/>
    </xf>
    <xf numFmtId="0" fontId="46" fillId="6" borderId="40" xfId="0" applyFont="1" applyFill="1" applyBorder="1" applyAlignment="1" applyProtection="1">
      <alignment horizontal="left" vertical="center"/>
      <protection locked="0"/>
    </xf>
    <xf numFmtId="0" fontId="46" fillId="6" borderId="163" xfId="0" applyFont="1" applyFill="1" applyBorder="1" applyAlignment="1" applyProtection="1">
      <alignment horizontal="left" vertical="center"/>
      <protection locked="0"/>
    </xf>
    <xf numFmtId="0" fontId="44" fillId="6" borderId="94" xfId="0" applyFont="1" applyFill="1" applyBorder="1" applyAlignment="1" applyProtection="1">
      <alignment horizontal="center" vertical="center"/>
      <protection locked="0"/>
    </xf>
    <xf numFmtId="0" fontId="44" fillId="6" borderId="95" xfId="0" applyFont="1" applyFill="1" applyBorder="1" applyAlignment="1" applyProtection="1">
      <alignment horizontal="center" vertical="center"/>
      <protection locked="0"/>
    </xf>
    <xf numFmtId="0" fontId="44" fillId="41" borderId="12" xfId="0" applyFont="1" applyFill="1" applyBorder="1" applyAlignment="1" applyProtection="1">
      <alignment horizontal="left" vertical="center"/>
      <protection locked="0"/>
    </xf>
    <xf numFmtId="0" fontId="44" fillId="41" borderId="183" xfId="0" applyFont="1" applyFill="1" applyBorder="1" applyAlignment="1" applyProtection="1">
      <alignment horizontal="left" vertical="center"/>
      <protection locked="0"/>
    </xf>
    <xf numFmtId="0" fontId="40" fillId="18" borderId="100" xfId="0" applyFont="1" applyFill="1" applyBorder="1" applyAlignment="1">
      <alignment horizontal="center" vertical="center" wrapText="1"/>
    </xf>
    <xf numFmtId="0" fontId="40" fillId="18" borderId="102" xfId="0" applyFont="1" applyFill="1" applyBorder="1" applyAlignment="1">
      <alignment horizontal="center" vertical="center" wrapText="1"/>
    </xf>
    <xf numFmtId="0" fontId="64" fillId="6" borderId="44" xfId="0" applyFont="1" applyFill="1" applyBorder="1" applyAlignment="1" applyProtection="1">
      <alignment horizontal="left" vertical="center"/>
      <protection locked="0"/>
    </xf>
    <xf numFmtId="0" fontId="64" fillId="6" borderId="14" xfId="0" applyFont="1" applyFill="1" applyBorder="1" applyAlignment="1" applyProtection="1">
      <alignment horizontal="left" vertical="center"/>
      <protection locked="0"/>
    </xf>
    <xf numFmtId="0" fontId="64" fillId="6" borderId="170" xfId="0" applyFont="1" applyFill="1" applyBorder="1" applyAlignment="1" applyProtection="1">
      <alignment horizontal="left" vertical="center"/>
      <protection locked="0"/>
    </xf>
    <xf numFmtId="0" fontId="44" fillId="44" borderId="24" xfId="0" applyFont="1" applyFill="1" applyBorder="1" applyAlignment="1">
      <alignment horizontal="center" vertical="center"/>
    </xf>
    <xf numFmtId="0" fontId="44" fillId="44" borderId="55" xfId="0" applyFont="1" applyFill="1" applyBorder="1" applyAlignment="1">
      <alignment horizontal="center" vertical="center"/>
    </xf>
    <xf numFmtId="0" fontId="64" fillId="43" borderId="22" xfId="0" applyFont="1" applyFill="1" applyBorder="1" applyAlignment="1" applyProtection="1">
      <alignment horizontal="left" vertical="center"/>
      <protection locked="0"/>
    </xf>
    <xf numFmtId="0" fontId="64" fillId="43" borderId="12" xfId="0" applyFont="1" applyFill="1" applyBorder="1" applyAlignment="1" applyProtection="1">
      <alignment horizontal="left" vertical="center"/>
      <protection locked="0"/>
    </xf>
    <xf numFmtId="0" fontId="64" fillId="43" borderId="183" xfId="0" applyFont="1" applyFill="1" applyBorder="1" applyAlignment="1" applyProtection="1">
      <alignment horizontal="left" vertical="center"/>
      <protection locked="0"/>
    </xf>
    <xf numFmtId="0" fontId="31" fillId="5" borderId="0" xfId="0" applyFont="1" applyFill="1" applyAlignment="1">
      <alignment horizontal="left" vertical="center" wrapText="1"/>
    </xf>
    <xf numFmtId="0" fontId="9" fillId="36" borderId="0" xfId="0" applyFont="1" applyFill="1" applyAlignment="1" applyProtection="1">
      <alignment horizontal="left" vertical="center" wrapText="1"/>
    </xf>
    <xf numFmtId="0" fontId="10" fillId="36" borderId="0" xfId="0" applyFont="1" applyFill="1" applyAlignment="1" applyProtection="1">
      <alignment horizontal="left" vertical="center" wrapText="1"/>
    </xf>
    <xf numFmtId="0" fontId="7" fillId="36" borderId="0" xfId="0" applyFont="1" applyFill="1" applyAlignment="1" applyProtection="1">
      <alignment horizontal="left" vertical="center" wrapText="1"/>
    </xf>
    <xf numFmtId="0" fontId="29" fillId="5" borderId="0" xfId="0" applyFont="1" applyFill="1" applyAlignment="1">
      <alignment horizontal="left" vertical="center" wrapText="1"/>
    </xf>
  </cellXfs>
  <cellStyles count="4">
    <cellStyle name="Currency" xfId="1" builtinId="4"/>
    <cellStyle name="Hyperlink" xfId="2" builtinId="8"/>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1.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1.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2.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2.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3.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3.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3.xml"/></Relationships>
</file>

<file path=xl/worksheets/_rels/sheet4.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4.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4.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4.xml"/></Relationships>
</file>

<file path=xl/worksheets/_rels/sheet5.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5.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5.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5.xml"/></Relationships>
</file>

<file path=xl/worksheets/_rels/sheet6.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6.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6.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6.xml"/></Relationships>
</file>

<file path=xl/worksheets/_rels/sheet7.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7.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7.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7.xml"/></Relationships>
</file>

<file path=xl/worksheets/_rels/sheet8.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8.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8.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8.xml"/></Relationships>
</file>

<file path=xl/worksheets/_rels/sheet9.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9.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9.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10.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10.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11.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11.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8" Type="http://schemas.openxmlformats.org/officeDocument/2006/relationships/hyperlink" Target="http://digitalcitizen.ca/" TargetMode="External"/><Relationship Id="rId13" Type="http://schemas.openxmlformats.org/officeDocument/2006/relationships/hyperlink" Target="http://digitalcitizen.ca/" TargetMode="External"/><Relationship Id="rId18" Type="http://schemas.openxmlformats.org/officeDocument/2006/relationships/hyperlink" Target="http://digitalcitizen.ca/" TargetMode="External"/><Relationship Id="rId3" Type="http://schemas.openxmlformats.org/officeDocument/2006/relationships/hyperlink" Target="http://digitalcitizen.ca/" TargetMode="External"/><Relationship Id="rId21" Type="http://schemas.openxmlformats.org/officeDocument/2006/relationships/vmlDrawing" Target="../drawings/vmlDrawing12.vml"/><Relationship Id="rId7" Type="http://schemas.openxmlformats.org/officeDocument/2006/relationships/hyperlink" Target="http://digitalcitizen.ca/" TargetMode="External"/><Relationship Id="rId12" Type="http://schemas.openxmlformats.org/officeDocument/2006/relationships/hyperlink" Target="http://digitalcitizen.ca/" TargetMode="External"/><Relationship Id="rId17" Type="http://schemas.openxmlformats.org/officeDocument/2006/relationships/hyperlink" Target="http://digitalcitizen.ca/" TargetMode="External"/><Relationship Id="rId2" Type="http://schemas.openxmlformats.org/officeDocument/2006/relationships/hyperlink" Target="http://digitalcitizen.ca/" TargetMode="External"/><Relationship Id="rId16" Type="http://schemas.openxmlformats.org/officeDocument/2006/relationships/hyperlink" Target="http://digitalcitizen.ca/" TargetMode="External"/><Relationship Id="rId20" Type="http://schemas.openxmlformats.org/officeDocument/2006/relationships/printerSettings" Target="../printerSettings/printerSettings12.bin"/><Relationship Id="rId1" Type="http://schemas.openxmlformats.org/officeDocument/2006/relationships/hyperlink" Target="http://digitalcitizen.ca/" TargetMode="External"/><Relationship Id="rId6" Type="http://schemas.openxmlformats.org/officeDocument/2006/relationships/hyperlink" Target="http://digitalcitizen.ca/" TargetMode="External"/><Relationship Id="rId11" Type="http://schemas.openxmlformats.org/officeDocument/2006/relationships/hyperlink" Target="http://digitalcitizen.ca/" TargetMode="External"/><Relationship Id="rId5" Type="http://schemas.openxmlformats.org/officeDocument/2006/relationships/hyperlink" Target="http://digitalcitizen.ca/" TargetMode="External"/><Relationship Id="rId15" Type="http://schemas.openxmlformats.org/officeDocument/2006/relationships/hyperlink" Target="http://digitalcitizen.ca/" TargetMode="External"/><Relationship Id="rId10" Type="http://schemas.openxmlformats.org/officeDocument/2006/relationships/hyperlink" Target="http://digitalcitizen.ca/" TargetMode="External"/><Relationship Id="rId19" Type="http://schemas.openxmlformats.org/officeDocument/2006/relationships/hyperlink" Target="http://digitalcitizen.ca/" TargetMode="External"/><Relationship Id="rId4" Type="http://schemas.openxmlformats.org/officeDocument/2006/relationships/hyperlink" Target="http://digitalcitizen.ca/" TargetMode="External"/><Relationship Id="rId9" Type="http://schemas.openxmlformats.org/officeDocument/2006/relationships/hyperlink" Target="http://digitalcitizen.ca/" TargetMode="External"/><Relationship Id="rId14" Type="http://schemas.openxmlformats.org/officeDocument/2006/relationships/hyperlink" Target="http://digitalcitizen.ca/" TargetMode="External"/><Relationship Id="rId22"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A3" sqref="A3"/>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54</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IF(SETUP!H83=1,SETUP!E96,DEC!K6)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527"/>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1926"/>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32"/>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32"/>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4"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si="3"/>
        <v/>
      </c>
      <c r="L111" s="73" t="str">
        <f t="shared" si="3"/>
        <v/>
      </c>
      <c r="M111" s="74" t="str">
        <f t="shared" si="3"/>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3"/>
        <v/>
      </c>
      <c r="L112" s="69" t="str">
        <f t="shared" si="3"/>
        <v/>
      </c>
      <c r="M112" s="70" t="str">
        <f t="shared" si="3"/>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3"/>
        <v/>
      </c>
      <c r="L113" s="73" t="str">
        <f t="shared" si="3"/>
        <v/>
      </c>
      <c r="M113" s="74" t="str">
        <f t="shared" si="3"/>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3"/>
        <v/>
      </c>
      <c r="L114" s="69" t="str">
        <f t="shared" si="3"/>
        <v/>
      </c>
      <c r="M114" s="70" t="str">
        <f t="shared" si="3"/>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ref="K115:M134" si="5">IF(K28&lt;&gt;"",K28,"")</f>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si="5"/>
        <v/>
      </c>
      <c r="L127" s="73" t="str">
        <f t="shared" si="5"/>
        <v/>
      </c>
      <c r="M127" s="74" t="str">
        <f t="shared" si="5"/>
        <v/>
      </c>
      <c r="N127" s="226" t="str">
        <f t="shared" ref="N127:N144" si="6">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5"/>
        <v/>
      </c>
      <c r="L128" s="69" t="str">
        <f t="shared" si="5"/>
        <v/>
      </c>
      <c r="M128" s="70" t="str">
        <f t="shared" si="5"/>
        <v/>
      </c>
      <c r="N128" s="225" t="str">
        <f t="shared" si="6"/>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5"/>
        <v/>
      </c>
      <c r="L129" s="73" t="str">
        <f t="shared" si="5"/>
        <v/>
      </c>
      <c r="M129" s="74" t="str">
        <f t="shared" si="5"/>
        <v/>
      </c>
      <c r="N129" s="226" t="str">
        <f t="shared" si="6"/>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5"/>
        <v/>
      </c>
      <c r="L130" s="69" t="str">
        <f t="shared" si="5"/>
        <v/>
      </c>
      <c r="M130" s="70" t="str">
        <f t="shared" si="5"/>
        <v/>
      </c>
      <c r="N130" s="225" t="str">
        <f t="shared" si="6"/>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5"/>
        <v/>
      </c>
      <c r="L131" s="73" t="str">
        <f t="shared" si="5"/>
        <v/>
      </c>
      <c r="M131" s="74" t="str">
        <f t="shared" si="5"/>
        <v/>
      </c>
      <c r="N131" s="226" t="str">
        <f t="shared" si="6"/>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5"/>
        <v/>
      </c>
      <c r="L132" s="69" t="str">
        <f t="shared" si="5"/>
        <v/>
      </c>
      <c r="M132" s="70" t="str">
        <f t="shared" si="5"/>
        <v/>
      </c>
      <c r="N132" s="225" t="str">
        <f t="shared" si="6"/>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5"/>
        <v/>
      </c>
      <c r="L133" s="73" t="str">
        <f t="shared" si="5"/>
        <v/>
      </c>
      <c r="M133" s="74" t="str">
        <f t="shared" si="5"/>
        <v/>
      </c>
      <c r="N133" s="226" t="str">
        <f t="shared" si="6"/>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5"/>
        <v/>
      </c>
      <c r="L134" s="69" t="str">
        <f t="shared" si="5"/>
        <v/>
      </c>
      <c r="M134" s="70" t="str">
        <f t="shared" si="5"/>
        <v/>
      </c>
      <c r="N134" s="225" t="str">
        <f t="shared" si="6"/>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ref="K135:M144" si="7">IF(K48&lt;&gt;"",K48,"")</f>
        <v/>
      </c>
      <c r="L135" s="73" t="str">
        <f t="shared" si="7"/>
        <v/>
      </c>
      <c r="M135" s="74" t="str">
        <f t="shared" si="7"/>
        <v/>
      </c>
      <c r="N135" s="226" t="str">
        <f t="shared" si="6"/>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7"/>
        <v/>
      </c>
      <c r="L136" s="69" t="str">
        <f t="shared" si="7"/>
        <v/>
      </c>
      <c r="M136" s="70" t="str">
        <f t="shared" si="7"/>
        <v/>
      </c>
      <c r="N136" s="225" t="str">
        <f t="shared" si="6"/>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7"/>
        <v/>
      </c>
      <c r="L137" s="73" t="str">
        <f t="shared" si="7"/>
        <v/>
      </c>
      <c r="M137" s="74" t="str">
        <f t="shared" si="7"/>
        <v/>
      </c>
      <c r="N137" s="226" t="str">
        <f t="shared" si="6"/>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7"/>
        <v/>
      </c>
      <c r="L138" s="69" t="str">
        <f t="shared" si="7"/>
        <v/>
      </c>
      <c r="M138" s="70" t="str">
        <f t="shared" si="7"/>
        <v/>
      </c>
      <c r="N138" s="225" t="str">
        <f t="shared" si="6"/>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7"/>
        <v/>
      </c>
      <c r="L139" s="79" t="str">
        <f t="shared" si="7"/>
        <v/>
      </c>
      <c r="M139" s="80" t="str">
        <f t="shared" si="7"/>
        <v/>
      </c>
      <c r="N139" s="227" t="str">
        <f t="shared" si="6"/>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7"/>
        <v/>
      </c>
      <c r="L140" s="84" t="str">
        <f t="shared" si="7"/>
        <v/>
      </c>
      <c r="M140" s="85" t="str">
        <f t="shared" si="7"/>
        <v/>
      </c>
      <c r="N140" s="228" t="str">
        <f t="shared" si="6"/>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7"/>
        <v/>
      </c>
      <c r="L141" s="89" t="str">
        <f t="shared" si="7"/>
        <v/>
      </c>
      <c r="M141" s="90" t="str">
        <f t="shared" si="7"/>
        <v/>
      </c>
      <c r="N141" s="229" t="str">
        <f t="shared" si="6"/>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7"/>
        <v/>
      </c>
      <c r="L142" s="94" t="str">
        <f t="shared" si="7"/>
        <v/>
      </c>
      <c r="M142" s="95" t="str">
        <f t="shared" si="7"/>
        <v/>
      </c>
      <c r="N142" s="230" t="str">
        <f t="shared" si="6"/>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si="7"/>
        <v/>
      </c>
      <c r="L143" s="89" t="str">
        <f t="shared" si="7"/>
        <v/>
      </c>
      <c r="M143" s="90" t="str">
        <f t="shared" si="7"/>
        <v/>
      </c>
      <c r="N143" s="229" t="str">
        <f t="shared" si="6"/>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7"/>
        <v/>
      </c>
      <c r="L144" s="100" t="str">
        <f t="shared" si="7"/>
        <v/>
      </c>
      <c r="M144" s="101" t="str">
        <f t="shared" si="7"/>
        <v/>
      </c>
      <c r="N144" s="231" t="str">
        <f t="shared" si="6"/>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32"/>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32"/>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8">IF(K60&lt;&gt;"",K60,"")</f>
        <v/>
      </c>
      <c r="L147" s="150" t="str">
        <f t="shared" si="8"/>
        <v/>
      </c>
      <c r="M147" s="151" t="str">
        <f t="shared" si="8"/>
        <v/>
      </c>
      <c r="N147" s="243" t="str">
        <f t="shared" ref="N147:N159" si="9">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8"/>
        <v/>
      </c>
      <c r="L148" s="73" t="str">
        <f t="shared" si="8"/>
        <v/>
      </c>
      <c r="M148" s="74" t="str">
        <f t="shared" si="8"/>
        <v/>
      </c>
      <c r="N148" s="244" t="str">
        <f t="shared" si="9"/>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8"/>
        <v/>
      </c>
      <c r="L149" s="154" t="str">
        <f t="shared" si="8"/>
        <v/>
      </c>
      <c r="M149" s="155" t="str">
        <f t="shared" si="8"/>
        <v/>
      </c>
      <c r="N149" s="245" t="str">
        <f t="shared" si="9"/>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8"/>
        <v/>
      </c>
      <c r="L150" s="73" t="str">
        <f t="shared" si="8"/>
        <v/>
      </c>
      <c r="M150" s="74" t="str">
        <f t="shared" si="8"/>
        <v/>
      </c>
      <c r="N150" s="244" t="str">
        <f t="shared" si="9"/>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8"/>
        <v/>
      </c>
      <c r="L151" s="154" t="str">
        <f t="shared" si="8"/>
        <v/>
      </c>
      <c r="M151" s="155" t="str">
        <f t="shared" si="8"/>
        <v/>
      </c>
      <c r="N151" s="245" t="str">
        <f t="shared" si="9"/>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8"/>
        <v/>
      </c>
      <c r="L152" s="73" t="str">
        <f t="shared" si="8"/>
        <v/>
      </c>
      <c r="M152" s="74" t="str">
        <f t="shared" si="8"/>
        <v/>
      </c>
      <c r="N152" s="244" t="str">
        <f t="shared" si="9"/>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8"/>
        <v/>
      </c>
      <c r="L153" s="154" t="str">
        <f t="shared" si="8"/>
        <v/>
      </c>
      <c r="M153" s="155" t="str">
        <f t="shared" si="8"/>
        <v/>
      </c>
      <c r="N153" s="245" t="str">
        <f t="shared" si="9"/>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8"/>
        <v/>
      </c>
      <c r="L154" s="73" t="str">
        <f t="shared" si="8"/>
        <v/>
      </c>
      <c r="M154" s="74" t="str">
        <f t="shared" si="8"/>
        <v/>
      </c>
      <c r="N154" s="244" t="str">
        <f t="shared" si="9"/>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8"/>
        <v/>
      </c>
      <c r="L155" s="154" t="str">
        <f t="shared" si="8"/>
        <v/>
      </c>
      <c r="M155" s="155" t="str">
        <f t="shared" si="8"/>
        <v/>
      </c>
      <c r="N155" s="245" t="str">
        <f t="shared" si="9"/>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8"/>
        <v/>
      </c>
      <c r="L156" s="79" t="str">
        <f t="shared" si="8"/>
        <v/>
      </c>
      <c r="M156" s="80" t="str">
        <f t="shared" si="8"/>
        <v/>
      </c>
      <c r="N156" s="246" t="str">
        <f t="shared" si="9"/>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8"/>
        <v/>
      </c>
      <c r="L157" s="113" t="str">
        <f t="shared" si="8"/>
        <v/>
      </c>
      <c r="M157" s="114" t="str">
        <f t="shared" si="8"/>
        <v/>
      </c>
      <c r="N157" s="247" t="str">
        <f t="shared" si="9"/>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8"/>
        <v/>
      </c>
      <c r="L158" s="89" t="str">
        <f t="shared" si="8"/>
        <v/>
      </c>
      <c r="M158" s="90" t="str">
        <f t="shared" si="8"/>
        <v/>
      </c>
      <c r="N158" s="248" t="str">
        <f t="shared" si="9"/>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8"/>
        <v/>
      </c>
      <c r="L159" s="119" t="str">
        <f t="shared" si="8"/>
        <v/>
      </c>
      <c r="M159" s="120" t="str">
        <f t="shared" si="8"/>
        <v/>
      </c>
      <c r="N159" s="249" t="str">
        <f t="shared" si="9"/>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0">IF(K75&lt;&gt;"",K75,"")</f>
        <v/>
      </c>
      <c r="L162" s="158" t="str">
        <f t="shared" si="10"/>
        <v/>
      </c>
      <c r="M162" s="159" t="str">
        <f t="shared" si="10"/>
        <v/>
      </c>
      <c r="N162" s="234" t="str">
        <f t="shared" ref="N162:N172" si="11">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0"/>
        <v/>
      </c>
      <c r="L163" s="73" t="str">
        <f t="shared" si="10"/>
        <v/>
      </c>
      <c r="M163" s="74" t="str">
        <f t="shared" si="10"/>
        <v/>
      </c>
      <c r="N163" s="226" t="str">
        <f t="shared" si="11"/>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0"/>
        <v/>
      </c>
      <c r="L164" s="162" t="str">
        <f t="shared" si="10"/>
        <v/>
      </c>
      <c r="M164" s="163" t="str">
        <f t="shared" si="10"/>
        <v/>
      </c>
      <c r="N164" s="235" t="str">
        <f t="shared" si="11"/>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0"/>
        <v/>
      </c>
      <c r="L165" s="73" t="str">
        <f t="shared" si="10"/>
        <v/>
      </c>
      <c r="M165" s="74" t="str">
        <f t="shared" si="10"/>
        <v/>
      </c>
      <c r="N165" s="226" t="str">
        <f t="shared" si="11"/>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0"/>
        <v/>
      </c>
      <c r="L166" s="162" t="str">
        <f t="shared" si="10"/>
        <v/>
      </c>
      <c r="M166" s="163" t="str">
        <f t="shared" si="10"/>
        <v/>
      </c>
      <c r="N166" s="235" t="str">
        <f t="shared" si="11"/>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0"/>
        <v/>
      </c>
      <c r="L167" s="73" t="str">
        <f t="shared" si="10"/>
        <v/>
      </c>
      <c r="M167" s="74" t="str">
        <f t="shared" si="10"/>
        <v/>
      </c>
      <c r="N167" s="226" t="str">
        <f t="shared" si="11"/>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0"/>
        <v/>
      </c>
      <c r="L168" s="162" t="str">
        <f t="shared" si="10"/>
        <v/>
      </c>
      <c r="M168" s="163" t="str">
        <f t="shared" si="10"/>
        <v/>
      </c>
      <c r="N168" s="235" t="str">
        <f t="shared" si="11"/>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0"/>
        <v/>
      </c>
      <c r="L169" s="79" t="str">
        <f t="shared" si="10"/>
        <v/>
      </c>
      <c r="M169" s="80" t="str">
        <f t="shared" si="10"/>
        <v/>
      </c>
      <c r="N169" s="227" t="str">
        <f t="shared" si="11"/>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0"/>
        <v/>
      </c>
      <c r="L170" s="166" t="str">
        <f t="shared" si="10"/>
        <v/>
      </c>
      <c r="M170" s="167" t="str">
        <f t="shared" si="10"/>
        <v/>
      </c>
      <c r="N170" s="236" t="str">
        <f t="shared" si="11"/>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0"/>
        <v/>
      </c>
      <c r="L171" s="73" t="str">
        <f t="shared" si="10"/>
        <v/>
      </c>
      <c r="M171" s="74" t="str">
        <f t="shared" si="10"/>
        <v/>
      </c>
      <c r="N171" s="226" t="str">
        <f t="shared" si="11"/>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0"/>
        <v/>
      </c>
      <c r="L172" s="170" t="str">
        <f t="shared" si="10"/>
        <v/>
      </c>
      <c r="M172" s="171" t="str">
        <f t="shared" si="10"/>
        <v/>
      </c>
      <c r="N172" s="237" t="str">
        <f t="shared" si="11"/>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201" si="12">IF(K95&lt;&gt;"",K95,"")</f>
        <v/>
      </c>
      <c r="L182" s="64" t="str">
        <f t="shared" si="12"/>
        <v/>
      </c>
      <c r="M182" s="65" t="str">
        <f t="shared" si="12"/>
        <v/>
      </c>
      <c r="N182" s="224" t="str">
        <f t="shared" ref="N182:N213" si="13">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2"/>
        <v/>
      </c>
      <c r="L183" s="69" t="str">
        <f t="shared" si="12"/>
        <v/>
      </c>
      <c r="M183" s="70" t="str">
        <f t="shared" si="12"/>
        <v/>
      </c>
      <c r="N183" s="225" t="str">
        <f t="shared" si="13"/>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2"/>
        <v/>
      </c>
      <c r="L184" s="73" t="str">
        <f t="shared" si="12"/>
        <v/>
      </c>
      <c r="M184" s="74" t="str">
        <f t="shared" si="12"/>
        <v/>
      </c>
      <c r="N184" s="226" t="str">
        <f t="shared" si="13"/>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2"/>
        <v/>
      </c>
      <c r="L185" s="69" t="str">
        <f t="shared" si="12"/>
        <v/>
      </c>
      <c r="M185" s="70" t="str">
        <f t="shared" si="12"/>
        <v/>
      </c>
      <c r="N185" s="225" t="str">
        <f t="shared" si="13"/>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2"/>
        <v/>
      </c>
      <c r="L186" s="73" t="str">
        <f t="shared" si="12"/>
        <v/>
      </c>
      <c r="M186" s="74" t="str">
        <f t="shared" si="12"/>
        <v/>
      </c>
      <c r="N186" s="226" t="str">
        <f t="shared" si="13"/>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2"/>
        <v/>
      </c>
      <c r="L187" s="69" t="str">
        <f t="shared" si="12"/>
        <v/>
      </c>
      <c r="M187" s="70" t="str">
        <f t="shared" si="12"/>
        <v/>
      </c>
      <c r="N187" s="225" t="str">
        <f t="shared" si="13"/>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2"/>
        <v/>
      </c>
      <c r="L188" s="73" t="str">
        <f t="shared" si="12"/>
        <v/>
      </c>
      <c r="M188" s="74" t="str">
        <f t="shared" si="12"/>
        <v/>
      </c>
      <c r="N188" s="226" t="str">
        <f t="shared" si="13"/>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2"/>
        <v/>
      </c>
      <c r="L189" s="69" t="str">
        <f t="shared" si="12"/>
        <v/>
      </c>
      <c r="M189" s="70" t="str">
        <f t="shared" si="12"/>
        <v/>
      </c>
      <c r="N189" s="225" t="str">
        <f t="shared" si="13"/>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2"/>
        <v/>
      </c>
      <c r="L190" s="73" t="str">
        <f t="shared" si="12"/>
        <v/>
      </c>
      <c r="M190" s="74" t="str">
        <f t="shared" si="12"/>
        <v/>
      </c>
      <c r="N190" s="226" t="str">
        <f t="shared" si="13"/>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2"/>
        <v/>
      </c>
      <c r="L191" s="69" t="str">
        <f t="shared" si="12"/>
        <v/>
      </c>
      <c r="M191" s="70" t="str">
        <f t="shared" si="12"/>
        <v/>
      </c>
      <c r="N191" s="225" t="str">
        <f t="shared" si="13"/>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2"/>
        <v/>
      </c>
      <c r="L192" s="73" t="str">
        <f t="shared" si="12"/>
        <v/>
      </c>
      <c r="M192" s="74" t="str">
        <f t="shared" si="12"/>
        <v/>
      </c>
      <c r="N192" s="226" t="str">
        <f t="shared" si="13"/>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2"/>
        <v/>
      </c>
      <c r="L193" s="69" t="str">
        <f t="shared" si="12"/>
        <v/>
      </c>
      <c r="M193" s="70" t="str">
        <f t="shared" si="12"/>
        <v/>
      </c>
      <c r="N193" s="225" t="str">
        <f t="shared" si="13"/>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2"/>
        <v/>
      </c>
      <c r="L194" s="73" t="str">
        <f t="shared" si="12"/>
        <v/>
      </c>
      <c r="M194" s="74" t="str">
        <f t="shared" si="12"/>
        <v/>
      </c>
      <c r="N194" s="226" t="str">
        <f t="shared" si="13"/>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2"/>
        <v/>
      </c>
      <c r="L195" s="69" t="str">
        <f t="shared" si="12"/>
        <v/>
      </c>
      <c r="M195" s="70" t="str">
        <f t="shared" si="12"/>
        <v/>
      </c>
      <c r="N195" s="225" t="str">
        <f t="shared" si="13"/>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2"/>
        <v/>
      </c>
      <c r="L196" s="73" t="str">
        <f t="shared" si="12"/>
        <v/>
      </c>
      <c r="M196" s="74" t="str">
        <f t="shared" si="12"/>
        <v/>
      </c>
      <c r="N196" s="226" t="str">
        <f t="shared" si="13"/>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2"/>
        <v/>
      </c>
      <c r="L197" s="69" t="str">
        <f t="shared" si="12"/>
        <v/>
      </c>
      <c r="M197" s="70" t="str">
        <f t="shared" si="12"/>
        <v/>
      </c>
      <c r="N197" s="225" t="str">
        <f t="shared" si="13"/>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si="12"/>
        <v/>
      </c>
      <c r="L198" s="73" t="str">
        <f t="shared" si="12"/>
        <v/>
      </c>
      <c r="M198" s="74" t="str">
        <f t="shared" si="12"/>
        <v/>
      </c>
      <c r="N198" s="226" t="str">
        <f t="shared" si="13"/>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2"/>
        <v/>
      </c>
      <c r="L199" s="69" t="str">
        <f t="shared" si="12"/>
        <v/>
      </c>
      <c r="M199" s="70" t="str">
        <f t="shared" si="12"/>
        <v/>
      </c>
      <c r="N199" s="225" t="str">
        <f t="shared" si="13"/>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2"/>
        <v/>
      </c>
      <c r="L200" s="73" t="str">
        <f t="shared" si="12"/>
        <v/>
      </c>
      <c r="M200" s="74" t="str">
        <f t="shared" si="12"/>
        <v/>
      </c>
      <c r="N200" s="226" t="str">
        <f t="shared" si="13"/>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2"/>
        <v/>
      </c>
      <c r="L201" s="69" t="str">
        <f t="shared" si="12"/>
        <v/>
      </c>
      <c r="M201" s="70" t="str">
        <f t="shared" si="12"/>
        <v/>
      </c>
      <c r="N201" s="225" t="str">
        <f t="shared" si="13"/>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ref="K202:M221" si="14">IF(K115&lt;&gt;"",K115,"")</f>
        <v/>
      </c>
      <c r="L202" s="73" t="str">
        <f t="shared" si="14"/>
        <v/>
      </c>
      <c r="M202" s="74" t="str">
        <f t="shared" si="14"/>
        <v/>
      </c>
      <c r="N202" s="226" t="str">
        <f t="shared" si="13"/>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4"/>
        <v/>
      </c>
      <c r="L203" s="69" t="str">
        <f t="shared" si="14"/>
        <v/>
      </c>
      <c r="M203" s="70" t="str">
        <f t="shared" si="14"/>
        <v/>
      </c>
      <c r="N203" s="225" t="str">
        <f t="shared" si="13"/>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4"/>
        <v/>
      </c>
      <c r="L204" s="73" t="str">
        <f t="shared" si="14"/>
        <v/>
      </c>
      <c r="M204" s="74" t="str">
        <f t="shared" si="14"/>
        <v/>
      </c>
      <c r="N204" s="226" t="str">
        <f t="shared" si="13"/>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4"/>
        <v/>
      </c>
      <c r="L205" s="69" t="str">
        <f t="shared" si="14"/>
        <v/>
      </c>
      <c r="M205" s="70" t="str">
        <f t="shared" si="14"/>
        <v/>
      </c>
      <c r="N205" s="225" t="str">
        <f t="shared" si="13"/>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4"/>
        <v/>
      </c>
      <c r="L206" s="73" t="str">
        <f t="shared" si="14"/>
        <v/>
      </c>
      <c r="M206" s="74" t="str">
        <f t="shared" si="14"/>
        <v/>
      </c>
      <c r="N206" s="226" t="str">
        <f t="shared" si="13"/>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4"/>
        <v/>
      </c>
      <c r="L207" s="69" t="str">
        <f t="shared" si="14"/>
        <v/>
      </c>
      <c r="M207" s="70" t="str">
        <f t="shared" si="14"/>
        <v/>
      </c>
      <c r="N207" s="225" t="str">
        <f t="shared" si="13"/>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4"/>
        <v/>
      </c>
      <c r="L208" s="73" t="str">
        <f t="shared" si="14"/>
        <v/>
      </c>
      <c r="M208" s="74" t="str">
        <f t="shared" si="14"/>
        <v/>
      </c>
      <c r="N208" s="226" t="str">
        <f t="shared" si="13"/>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4"/>
        <v/>
      </c>
      <c r="L209" s="69" t="str">
        <f t="shared" si="14"/>
        <v/>
      </c>
      <c r="M209" s="70" t="str">
        <f t="shared" si="14"/>
        <v/>
      </c>
      <c r="N209" s="225" t="str">
        <f t="shared" si="13"/>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4"/>
        <v/>
      </c>
      <c r="L210" s="73" t="str">
        <f t="shared" si="14"/>
        <v/>
      </c>
      <c r="M210" s="74" t="str">
        <f t="shared" si="14"/>
        <v/>
      </c>
      <c r="N210" s="226" t="str">
        <f t="shared" si="13"/>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4"/>
        <v/>
      </c>
      <c r="L211" s="69" t="str">
        <f t="shared" si="14"/>
        <v/>
      </c>
      <c r="M211" s="70" t="str">
        <f t="shared" si="14"/>
        <v/>
      </c>
      <c r="N211" s="225" t="str">
        <f t="shared" si="13"/>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4"/>
        <v/>
      </c>
      <c r="L212" s="73" t="str">
        <f t="shared" si="14"/>
        <v/>
      </c>
      <c r="M212" s="74" t="str">
        <f t="shared" si="14"/>
        <v/>
      </c>
      <c r="N212" s="226" t="str">
        <f t="shared" si="13"/>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4"/>
        <v/>
      </c>
      <c r="L213" s="69" t="str">
        <f t="shared" si="14"/>
        <v/>
      </c>
      <c r="M213" s="70" t="str">
        <f t="shared" si="14"/>
        <v/>
      </c>
      <c r="N213" s="225" t="str">
        <f t="shared" si="13"/>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si="14"/>
        <v/>
      </c>
      <c r="L214" s="73" t="str">
        <f t="shared" si="14"/>
        <v/>
      </c>
      <c r="M214" s="74" t="str">
        <f t="shared" si="14"/>
        <v/>
      </c>
      <c r="N214" s="226" t="str">
        <f t="shared" ref="N214:N231" si="15">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4"/>
        <v/>
      </c>
      <c r="L215" s="69" t="str">
        <f t="shared" si="14"/>
        <v/>
      </c>
      <c r="M215" s="70" t="str">
        <f t="shared" si="14"/>
        <v/>
      </c>
      <c r="N215" s="225" t="str">
        <f t="shared" si="15"/>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4"/>
        <v/>
      </c>
      <c r="L216" s="73" t="str">
        <f t="shared" si="14"/>
        <v/>
      </c>
      <c r="M216" s="74" t="str">
        <f t="shared" si="14"/>
        <v/>
      </c>
      <c r="N216" s="226" t="str">
        <f t="shared" si="15"/>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4"/>
        <v/>
      </c>
      <c r="L217" s="69" t="str">
        <f t="shared" si="14"/>
        <v/>
      </c>
      <c r="M217" s="70" t="str">
        <f t="shared" si="14"/>
        <v/>
      </c>
      <c r="N217" s="225" t="str">
        <f t="shared" si="15"/>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4"/>
        <v/>
      </c>
      <c r="L218" s="73" t="str">
        <f t="shared" si="14"/>
        <v/>
      </c>
      <c r="M218" s="74" t="str">
        <f t="shared" si="14"/>
        <v/>
      </c>
      <c r="N218" s="226" t="str">
        <f t="shared" si="15"/>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4"/>
        <v/>
      </c>
      <c r="L219" s="69" t="str">
        <f t="shared" si="14"/>
        <v/>
      </c>
      <c r="M219" s="70" t="str">
        <f t="shared" si="14"/>
        <v/>
      </c>
      <c r="N219" s="225" t="str">
        <f t="shared" si="15"/>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4"/>
        <v/>
      </c>
      <c r="L220" s="73" t="str">
        <f t="shared" si="14"/>
        <v/>
      </c>
      <c r="M220" s="74" t="str">
        <f t="shared" si="14"/>
        <v/>
      </c>
      <c r="N220" s="226" t="str">
        <f t="shared" si="15"/>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4"/>
        <v/>
      </c>
      <c r="L221" s="69" t="str">
        <f t="shared" si="14"/>
        <v/>
      </c>
      <c r="M221" s="70" t="str">
        <f t="shared" si="14"/>
        <v/>
      </c>
      <c r="N221" s="225" t="str">
        <f t="shared" si="15"/>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ref="K222:M231" si="16">IF(K135&lt;&gt;"",K135,"")</f>
        <v/>
      </c>
      <c r="L222" s="73" t="str">
        <f t="shared" si="16"/>
        <v/>
      </c>
      <c r="M222" s="74" t="str">
        <f t="shared" si="16"/>
        <v/>
      </c>
      <c r="N222" s="226" t="str">
        <f t="shared" si="15"/>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5"/>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5"/>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5"/>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5"/>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5"/>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5"/>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5"/>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si="16"/>
        <v/>
      </c>
      <c r="L230" s="89" t="str">
        <f t="shared" si="16"/>
        <v/>
      </c>
      <c r="M230" s="90" t="str">
        <f t="shared" si="16"/>
        <v/>
      </c>
      <c r="N230" s="229" t="str">
        <f t="shared" si="15"/>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6"/>
        <v/>
      </c>
      <c r="L231" s="100" t="str">
        <f t="shared" si="16"/>
        <v/>
      </c>
      <c r="M231" s="101" t="str">
        <f t="shared" si="16"/>
        <v/>
      </c>
      <c r="N231" s="231" t="str">
        <f t="shared" si="15"/>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32"/>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32"/>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7">IF(K147&lt;&gt;"",K147,"")</f>
        <v/>
      </c>
      <c r="L234" s="150" t="str">
        <f t="shared" si="17"/>
        <v/>
      </c>
      <c r="M234" s="151" t="str">
        <f t="shared" si="17"/>
        <v/>
      </c>
      <c r="N234" s="243" t="str">
        <f t="shared" ref="N234:N246" si="18">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7"/>
        <v/>
      </c>
      <c r="L235" s="73" t="str">
        <f t="shared" si="17"/>
        <v/>
      </c>
      <c r="M235" s="74" t="str">
        <f t="shared" si="17"/>
        <v/>
      </c>
      <c r="N235" s="244" t="str">
        <f t="shared" si="18"/>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7"/>
        <v/>
      </c>
      <c r="L236" s="154" t="str">
        <f t="shared" si="17"/>
        <v/>
      </c>
      <c r="M236" s="155" t="str">
        <f t="shared" si="17"/>
        <v/>
      </c>
      <c r="N236" s="245" t="str">
        <f t="shared" si="18"/>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7"/>
        <v/>
      </c>
      <c r="L237" s="73" t="str">
        <f t="shared" si="17"/>
        <v/>
      </c>
      <c r="M237" s="74" t="str">
        <f t="shared" si="17"/>
        <v/>
      </c>
      <c r="N237" s="244" t="str">
        <f t="shared" si="18"/>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7"/>
        <v/>
      </c>
      <c r="L238" s="154" t="str">
        <f t="shared" si="17"/>
        <v/>
      </c>
      <c r="M238" s="155" t="str">
        <f t="shared" si="17"/>
        <v/>
      </c>
      <c r="N238" s="245" t="str">
        <f t="shared" si="18"/>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7"/>
        <v/>
      </c>
      <c r="L239" s="73" t="str">
        <f t="shared" si="17"/>
        <v/>
      </c>
      <c r="M239" s="74" t="str">
        <f t="shared" si="17"/>
        <v/>
      </c>
      <c r="N239" s="244" t="str">
        <f t="shared" si="18"/>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7"/>
        <v/>
      </c>
      <c r="L240" s="154" t="str">
        <f t="shared" si="17"/>
        <v/>
      </c>
      <c r="M240" s="155" t="str">
        <f t="shared" si="17"/>
        <v/>
      </c>
      <c r="N240" s="245" t="str">
        <f t="shared" si="18"/>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7"/>
        <v/>
      </c>
      <c r="L241" s="73" t="str">
        <f t="shared" si="17"/>
        <v/>
      </c>
      <c r="M241" s="74" t="str">
        <f t="shared" si="17"/>
        <v/>
      </c>
      <c r="N241" s="244" t="str">
        <f t="shared" si="18"/>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7"/>
        <v/>
      </c>
      <c r="L242" s="154" t="str">
        <f t="shared" si="17"/>
        <v/>
      </c>
      <c r="M242" s="155" t="str">
        <f t="shared" si="17"/>
        <v/>
      </c>
      <c r="N242" s="245" t="str">
        <f t="shared" si="18"/>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7"/>
        <v/>
      </c>
      <c r="L243" s="79" t="str">
        <f t="shared" si="17"/>
        <v/>
      </c>
      <c r="M243" s="80" t="str">
        <f t="shared" si="17"/>
        <v/>
      </c>
      <c r="N243" s="246" t="str">
        <f t="shared" si="18"/>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7"/>
        <v/>
      </c>
      <c r="L244" s="113" t="str">
        <f t="shared" si="17"/>
        <v/>
      </c>
      <c r="M244" s="114" t="str">
        <f t="shared" si="17"/>
        <v/>
      </c>
      <c r="N244" s="247" t="str">
        <f t="shared" si="18"/>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7"/>
        <v/>
      </c>
      <c r="L245" s="89" t="str">
        <f t="shared" si="17"/>
        <v/>
      </c>
      <c r="M245" s="90" t="str">
        <f t="shared" si="17"/>
        <v/>
      </c>
      <c r="N245" s="248" t="str">
        <f t="shared" si="18"/>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7"/>
        <v/>
      </c>
      <c r="L246" s="119" t="str">
        <f t="shared" si="17"/>
        <v/>
      </c>
      <c r="M246" s="120" t="str">
        <f t="shared" si="17"/>
        <v/>
      </c>
      <c r="N246" s="249" t="str">
        <f t="shared" si="18"/>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19">IF(K162&lt;&gt;"",K162,"")</f>
        <v/>
      </c>
      <c r="L249" s="158" t="str">
        <f t="shared" si="19"/>
        <v/>
      </c>
      <c r="M249" s="159" t="str">
        <f t="shared" si="19"/>
        <v/>
      </c>
      <c r="N249" s="234" t="str">
        <f t="shared" ref="N249:N259" si="20">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19"/>
        <v/>
      </c>
      <c r="L250" s="73" t="str">
        <f t="shared" si="19"/>
        <v/>
      </c>
      <c r="M250" s="74" t="str">
        <f t="shared" si="19"/>
        <v/>
      </c>
      <c r="N250" s="226" t="str">
        <f t="shared" si="20"/>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19"/>
        <v/>
      </c>
      <c r="L251" s="162" t="str">
        <f t="shared" si="19"/>
        <v/>
      </c>
      <c r="M251" s="163" t="str">
        <f t="shared" si="19"/>
        <v/>
      </c>
      <c r="N251" s="235" t="str">
        <f t="shared" si="20"/>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19"/>
        <v/>
      </c>
      <c r="L252" s="73" t="str">
        <f t="shared" si="19"/>
        <v/>
      </c>
      <c r="M252" s="74" t="str">
        <f t="shared" si="19"/>
        <v/>
      </c>
      <c r="N252" s="226" t="str">
        <f t="shared" si="20"/>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19"/>
        <v/>
      </c>
      <c r="L253" s="162" t="str">
        <f t="shared" si="19"/>
        <v/>
      </c>
      <c r="M253" s="163" t="str">
        <f t="shared" si="19"/>
        <v/>
      </c>
      <c r="N253" s="235" t="str">
        <f t="shared" si="20"/>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19"/>
        <v/>
      </c>
      <c r="L254" s="73" t="str">
        <f t="shared" si="19"/>
        <v/>
      </c>
      <c r="M254" s="74" t="str">
        <f t="shared" si="19"/>
        <v/>
      </c>
      <c r="N254" s="226" t="str">
        <f t="shared" si="20"/>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19"/>
        <v/>
      </c>
      <c r="L255" s="162" t="str">
        <f t="shared" si="19"/>
        <v/>
      </c>
      <c r="M255" s="163" t="str">
        <f t="shared" si="19"/>
        <v/>
      </c>
      <c r="N255" s="235" t="str">
        <f t="shared" si="20"/>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19"/>
        <v/>
      </c>
      <c r="L256" s="79" t="str">
        <f t="shared" si="19"/>
        <v/>
      </c>
      <c r="M256" s="80" t="str">
        <f t="shared" si="19"/>
        <v/>
      </c>
      <c r="N256" s="227" t="str">
        <f t="shared" si="20"/>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19"/>
        <v/>
      </c>
      <c r="L257" s="166" t="str">
        <f t="shared" si="19"/>
        <v/>
      </c>
      <c r="M257" s="167" t="str">
        <f t="shared" si="19"/>
        <v/>
      </c>
      <c r="N257" s="236" t="str">
        <f t="shared" si="20"/>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19"/>
        <v/>
      </c>
      <c r="L258" s="73" t="str">
        <f t="shared" si="19"/>
        <v/>
      </c>
      <c r="M258" s="74" t="str">
        <f t="shared" si="19"/>
        <v/>
      </c>
      <c r="N258" s="226" t="str">
        <f t="shared" si="20"/>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19"/>
        <v/>
      </c>
      <c r="L259" s="170" t="str">
        <f t="shared" si="19"/>
        <v/>
      </c>
      <c r="M259" s="171" t="str">
        <f t="shared" si="19"/>
        <v/>
      </c>
      <c r="N259" s="237" t="str">
        <f t="shared" si="20"/>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567" sheet="1" formatCells="0" selectLockedCells="1"/>
  <mergeCells count="47">
    <mergeCell ref="E2:F2"/>
    <mergeCell ref="P271:P285"/>
    <mergeCell ref="P256:P270"/>
    <mergeCell ref="L5:N6"/>
    <mergeCell ref="L92:N93"/>
    <mergeCell ref="L179:N180"/>
    <mergeCell ref="P181:P195"/>
    <mergeCell ref="P196:P210"/>
    <mergeCell ref="P211:P225"/>
    <mergeCell ref="P226:P240"/>
    <mergeCell ref="P241:P255"/>
    <mergeCell ref="P91:P105"/>
    <mergeCell ref="P106:P120"/>
    <mergeCell ref="P121:P135"/>
    <mergeCell ref="P136:P150"/>
    <mergeCell ref="P151:P165"/>
    <mergeCell ref="P166:P180"/>
    <mergeCell ref="P1:P15"/>
    <mergeCell ref="P16:P30"/>
    <mergeCell ref="P31:P45"/>
    <mergeCell ref="P46:P60"/>
    <mergeCell ref="P61:P75"/>
    <mergeCell ref="P76:P90"/>
    <mergeCell ref="O128:O144"/>
    <mergeCell ref="I1:J2"/>
    <mergeCell ref="K1:K2"/>
    <mergeCell ref="L1:L2"/>
    <mergeCell ref="M1:M2"/>
    <mergeCell ref="O8:O24"/>
    <mergeCell ref="O25:O40"/>
    <mergeCell ref="N1:N2"/>
    <mergeCell ref="O112:O127"/>
    <mergeCell ref="G1:G2"/>
    <mergeCell ref="O41:O57"/>
    <mergeCell ref="O60:O72"/>
    <mergeCell ref="O75:O85"/>
    <mergeCell ref="O95:O111"/>
    <mergeCell ref="O301:O311"/>
    <mergeCell ref="O291:O299"/>
    <mergeCell ref="O234:O246"/>
    <mergeCell ref="O249:O259"/>
    <mergeCell ref="O264:O289"/>
    <mergeCell ref="O147:O159"/>
    <mergeCell ref="O162:O172"/>
    <mergeCell ref="O182:O198"/>
    <mergeCell ref="O199:O214"/>
    <mergeCell ref="O215:O231"/>
  </mergeCells>
  <phoneticPr fontId="0" type="noConversion"/>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234:I243 J257:J259 J170:J172 I147:I156 J83:J85 I60:I69 D9:D26 D4 D5 D6 D7 D8" unlockedFormula="1"/>
  </ignoredErrors>
  <legacyDrawing r:id="rId2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A3" sqref="A3"/>
    </sheetView>
  </sheetViews>
  <sheetFormatPr defaultColWidth="11.42578125" defaultRowHeight="13.5"/>
  <cols>
    <col min="1" max="1" width="4.85546875" style="3" customWidth="1"/>
    <col min="2" max="2" width="4.5703125" style="3" customWidth="1"/>
    <col min="3" max="3" width="4.140625" style="3" customWidth="1"/>
    <col min="4" max="4" width="51" style="2" customWidth="1"/>
    <col min="5" max="5" width="9.140625" style="4" customWidth="1"/>
    <col min="6" max="6" width="9.710937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55</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IF(SETUP!H83=2,SETUP!E96,JAN!K6)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527"/>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 t="shared" si="11"/>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 t="shared" si="11"/>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 t="shared" si="11"/>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667" sheet="1"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I69 I147:I156 I234:I243 J257:J259 J170:J172 J83:J85 D4:D26 D3" unlockedFormula="1"/>
  </ignoredErrors>
  <legacyDrawing r:id="rId2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G7" sqref="G7:G91"/>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56</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IF(SETUP!H83=3,SETUP!E96,FEB!K6)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1663"/>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 t="shared" si="11"/>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 t="shared" si="11"/>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 t="shared" si="11"/>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I69 I147:I266 J257:J259 J170:J172 J83:J85 D3:D11 D13:D26" unlockedFormula="1"/>
  </ignoredErrors>
  <legacyDrawing r:id="rId2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A3" sqref="A3"/>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57</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IF(SETUP!H83=4,SETUP!E96,MAR!K6)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527"/>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 t="shared" si="11"/>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 t="shared" si="11"/>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 t="shared" si="11"/>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EE7" sheet="1"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I277 J23:J259 D3:D26" unlockedFormula="1"/>
  </ignoredErrors>
  <legacyDrawing r:id="rId2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A3" sqref="A3"/>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58</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IF(SETUP!H83=5,SETUP!E96,APR!K6)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527"/>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 t="shared" si="11"/>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 t="shared" si="11"/>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 t="shared" si="11"/>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FE7" sheet="1"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I272 J8:J259 D3:D26" unlockedFormula="1"/>
  </ignoredErrors>
  <legacyDrawing r:id="rId2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A3" sqref="A3"/>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59</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IF(SETUP!H83=6,SETUP!E96,MAY!K6)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527"/>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57" t="s">
        <v>42</v>
      </c>
      <c r="K94" s="58" t="str">
        <f>IF($K$7&lt;0,$K$7,"")</f>
        <v/>
      </c>
      <c r="L94" s="59" t="str">
        <f>IF($L$7&lt;&gt;"",$L$7,"")</f>
        <v/>
      </c>
      <c r="M94" s="60" t="str">
        <f>IF($M$7&lt;&gt;"",$M$7,"")</f>
        <v/>
      </c>
      <c r="N94" s="223"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 t="shared" si="11"/>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 t="shared" si="11"/>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 t="shared" si="11"/>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0E7" sheet="1"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J269 D3:D26" unlockedFormula="1"/>
  </ignoredErrors>
  <legacyDrawing r:id="rId2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A3" sqref="A3"/>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60</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IF(SETUP!H83=7,SETUP!E96,JUN!K6)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527"/>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 t="shared" si="11"/>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 t="shared" si="11"/>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 t="shared" si="11"/>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1E7" sheet="1"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J274 D3:D26" unlockedFormula="1"/>
  </ignoredErrors>
  <legacyDrawing r:id="rId2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A3" sqref="A3"/>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61</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IF(SETUP!H83=8,SETUP!E96,JUL!K6)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527"/>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1663"/>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1663"/>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1663"/>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1663"/>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1663"/>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1663"/>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 t="shared" si="11"/>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 t="shared" si="11"/>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 t="shared" si="11"/>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2E7" sheet="1"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J260 D3:D26" unlockedFormula="1"/>
  </ignoredErrors>
  <legacyDrawing r:id="rId2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A3" sqref="A3"/>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62</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IF(SETUP!H83=9,SETUP!E96,AUG!K6)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1663"/>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 t="shared" si="11"/>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 t="shared" si="11"/>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 t="shared" si="11"/>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3E7" sheet="1"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J274 D3:D26" unlockedFormula="1"/>
  </ignoredErrors>
  <legacyDrawing r:id="rId2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A3" sqref="A3"/>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63</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IF(SETUP!H83=10,SETUP!E96,SEP!K6)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527"/>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 t="shared" si="11"/>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 t="shared" si="11"/>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 t="shared" si="11"/>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4E7" sheet="1"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J274 D3:D26" unlockedFormula="1"/>
  </ignoredErrors>
  <legacyDrawing r:id="rId2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3" activePane="bottomRight" state="frozen"/>
      <selection pane="topRight" activeCell="D1" sqref="D1"/>
      <selection pane="bottomLeft" activeCell="A3" sqref="A3"/>
      <selection pane="bottomRight" activeCell="A3" sqref="A3"/>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64</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IF(SETUP!H83=11,SETUP!E96,OCT!K6)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527"/>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 t="shared" si="11"/>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 t="shared" si="11"/>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 t="shared" si="11"/>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5E7" sheet="1"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J272 D3:D26" unlockedFormula="1"/>
  </ignoredErrors>
  <legacyDrawing r:id="rId2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C600"/>
  <sheetViews>
    <sheetView zoomScale="130" zoomScaleNormal="130" workbookViewId="0">
      <pane xSplit="3" ySplit="2" topLeftCell="D23" activePane="bottomRight" state="frozen"/>
      <selection pane="topRight" activeCell="D1" sqref="D1"/>
      <selection pane="bottomLeft" activeCell="A3" sqref="A3"/>
      <selection pane="bottomRight" activeCell="B3" sqref="B3"/>
    </sheetView>
  </sheetViews>
  <sheetFormatPr defaultColWidth="11.42578125" defaultRowHeight="13.5"/>
  <cols>
    <col min="1" max="1" width="4.85546875" style="3" customWidth="1"/>
    <col min="2" max="2" width="4.5703125" style="3" customWidth="1"/>
    <col min="3" max="3" width="4.140625" style="3" customWidth="1"/>
    <col min="4" max="4" width="53.28515625" style="2" customWidth="1"/>
    <col min="5" max="5" width="8.42578125" style="4" customWidth="1"/>
    <col min="6" max="6" width="8.140625" style="4" customWidth="1"/>
    <col min="7" max="7" width="7.28515625" style="11" customWidth="1"/>
    <col min="8" max="8" width="1.28515625" style="136" customWidth="1"/>
    <col min="9" max="9" width="3.85546875" style="141" customWidth="1"/>
    <col min="10" max="10" width="25.5703125" style="142" customWidth="1"/>
    <col min="11" max="11" width="9" style="142" customWidth="1"/>
    <col min="12" max="12" width="6.28515625" style="143" customWidth="1"/>
    <col min="13" max="13" width="6.85546875" style="144" customWidth="1"/>
    <col min="14" max="14" width="7.7109375" style="144" customWidth="1"/>
    <col min="15" max="15" width="2.85546875" style="8" customWidth="1"/>
    <col min="16" max="16" width="2.85546875" style="251" customWidth="1"/>
    <col min="17" max="50" width="8.85546875" style="8" customWidth="1"/>
    <col min="51" max="70" width="11.42578125" style="8"/>
    <col min="71" max="81" width="11.42578125" style="9"/>
    <col min="82" max="16384" width="11.42578125" style="1"/>
  </cols>
  <sheetData>
    <row r="1" spans="1:81" s="15" customFormat="1" ht="18" customHeight="1" thickTop="1" thickBot="1">
      <c r="A1" s="34" t="s">
        <v>9</v>
      </c>
      <c r="B1" s="35" t="s">
        <v>7</v>
      </c>
      <c r="C1" s="35" t="s">
        <v>10</v>
      </c>
      <c r="D1" s="36" t="s">
        <v>65</v>
      </c>
      <c r="E1" s="37" t="s">
        <v>35</v>
      </c>
      <c r="F1" s="38" t="s">
        <v>36</v>
      </c>
      <c r="G1" s="1937" t="str">
        <f>SETUP!H89</f>
        <v>X</v>
      </c>
      <c r="H1" s="145"/>
      <c r="I1" s="1939" t="s">
        <v>6</v>
      </c>
      <c r="J1" s="1940"/>
      <c r="K1" s="1943" t="s">
        <v>34</v>
      </c>
      <c r="L1" s="1945" t="s">
        <v>37</v>
      </c>
      <c r="M1" s="1943" t="s">
        <v>21</v>
      </c>
      <c r="N1" s="1947" t="s">
        <v>50</v>
      </c>
      <c r="O1" s="30"/>
      <c r="P1" s="1949" t="s">
        <v>49</v>
      </c>
      <c r="Q1" s="14"/>
      <c r="R1" s="14"/>
      <c r="S1" s="14"/>
      <c r="T1" s="14"/>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4"/>
      <c r="BT1" s="14"/>
      <c r="BU1" s="14"/>
      <c r="BV1" s="14"/>
      <c r="BW1" s="14"/>
      <c r="BX1" s="14"/>
      <c r="BY1" s="14"/>
      <c r="BZ1" s="14"/>
      <c r="CA1" s="14"/>
      <c r="CB1" s="14"/>
      <c r="CC1" s="14"/>
    </row>
    <row r="2" spans="1:81" s="28" customFormat="1" ht="18" customHeight="1" thickBot="1">
      <c r="A2" s="39"/>
      <c r="B2" s="40"/>
      <c r="C2" s="40"/>
      <c r="D2" s="41" t="s">
        <v>20</v>
      </c>
      <c r="E2" s="1950" t="str">
        <f>IF(SETUP!H83=12,SETUP!E96,NOV!K6)</f>
        <v/>
      </c>
      <c r="F2" s="1951"/>
      <c r="G2" s="1938"/>
      <c r="H2" s="145"/>
      <c r="I2" s="1941"/>
      <c r="J2" s="1942"/>
      <c r="K2" s="1944"/>
      <c r="L2" s="1946"/>
      <c r="M2" s="1944"/>
      <c r="N2" s="1948"/>
      <c r="O2" s="30"/>
      <c r="P2" s="1949"/>
      <c r="Q2" s="26"/>
      <c r="R2" s="26"/>
      <c r="S2" s="26"/>
      <c r="T2" s="26"/>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6"/>
      <c r="BT2" s="26"/>
      <c r="BU2" s="26"/>
      <c r="BV2" s="26"/>
      <c r="BW2" s="26"/>
      <c r="BX2" s="26"/>
      <c r="BY2" s="26"/>
      <c r="BZ2" s="26"/>
      <c r="CA2" s="26"/>
      <c r="CB2" s="26"/>
      <c r="CC2" s="26"/>
    </row>
    <row r="3" spans="1:81" s="20" customFormat="1" ht="15.95" customHeight="1" thickTop="1" thickBot="1">
      <c r="A3" s="521"/>
      <c r="B3" s="522"/>
      <c r="C3" s="1662"/>
      <c r="D3" s="538" t="str">
        <f>IF(SETUP!$B$116&lt;&gt;"",SETUP!$B$116,"")</f>
        <v/>
      </c>
      <c r="E3" s="523"/>
      <c r="F3" s="524"/>
      <c r="G3" s="525"/>
      <c r="H3" s="145"/>
      <c r="I3" s="42"/>
      <c r="J3" s="43" t="s">
        <v>18</v>
      </c>
      <c r="K3" s="44" t="str">
        <f>IF(SUM(F3:F290)&gt;0.005,SUM(F3:F290),"")</f>
        <v/>
      </c>
      <c r="L3" s="45" t="str">
        <f>IF(COUNTIF(F3:F290,"&gt;0.005")&gt;0.005,COUNTIF(F3:F290,"&gt;0.005"),"")</f>
        <v/>
      </c>
      <c r="M3" s="46"/>
      <c r="N3" s="221" t="str">
        <f>IF(SUM(F3:F290)&gt;0.005,K3/L3,"")</f>
        <v/>
      </c>
      <c r="O3" s="29"/>
      <c r="P3" s="1949"/>
      <c r="Q3" s="18"/>
      <c r="R3" s="18"/>
      <c r="S3" s="18"/>
      <c r="T3" s="18"/>
      <c r="U3" s="19"/>
      <c r="V3" s="19"/>
      <c r="W3" s="19"/>
      <c r="X3" s="19"/>
      <c r="Y3" s="19"/>
      <c r="Z3" s="19"/>
      <c r="AA3" s="19"/>
      <c r="AB3" s="19"/>
      <c r="AC3" s="19"/>
      <c r="AD3" s="19"/>
      <c r="AE3" s="19"/>
      <c r="AF3" s="19"/>
      <c r="AG3" s="19"/>
      <c r="AH3" s="19"/>
      <c r="AI3" s="19"/>
      <c r="AJ3" s="19"/>
      <c r="AK3" s="19"/>
      <c r="AL3" s="19"/>
      <c r="AM3" s="19"/>
      <c r="AN3" s="19"/>
      <c r="AO3" s="19"/>
      <c r="AP3" s="19"/>
      <c r="AQ3" s="19"/>
      <c r="AR3" s="19"/>
      <c r="AS3" s="19"/>
      <c r="AT3" s="19"/>
      <c r="AU3" s="19"/>
      <c r="AV3" s="19"/>
      <c r="AW3" s="19"/>
      <c r="AX3" s="19"/>
      <c r="AY3" s="19"/>
      <c r="AZ3" s="17"/>
      <c r="BA3" s="17"/>
      <c r="BB3" s="17"/>
      <c r="BC3" s="17"/>
      <c r="BD3" s="17"/>
      <c r="BE3" s="17"/>
      <c r="BF3" s="17"/>
      <c r="BG3" s="17"/>
      <c r="BH3" s="17"/>
      <c r="BI3" s="17"/>
      <c r="BJ3" s="17"/>
      <c r="BK3" s="17"/>
      <c r="BL3" s="17"/>
      <c r="BM3" s="17"/>
      <c r="BN3" s="17"/>
      <c r="BO3" s="17"/>
      <c r="BP3" s="17"/>
      <c r="BQ3" s="17"/>
      <c r="BR3" s="17"/>
      <c r="BS3" s="18"/>
      <c r="BT3" s="18"/>
      <c r="BU3" s="18"/>
      <c r="BV3" s="18"/>
      <c r="BW3" s="18"/>
      <c r="BX3" s="18"/>
      <c r="BY3" s="18"/>
      <c r="BZ3" s="18"/>
      <c r="CA3" s="18"/>
      <c r="CB3" s="18"/>
      <c r="CC3" s="18"/>
    </row>
    <row r="4" spans="1:81" s="20" customFormat="1" ht="15.95" customHeight="1" thickBot="1">
      <c r="A4" s="526"/>
      <c r="B4" s="527"/>
      <c r="C4" s="1663"/>
      <c r="D4" s="539" t="str">
        <f>IF(SETUP!$B$117&lt;&gt;"",SETUP!$B$117,"")</f>
        <v/>
      </c>
      <c r="E4" s="528"/>
      <c r="F4" s="529"/>
      <c r="G4" s="530"/>
      <c r="H4" s="145"/>
      <c r="I4" s="47"/>
      <c r="J4" s="48" t="s">
        <v>16</v>
      </c>
      <c r="K4" s="49" t="str">
        <f>IF(SUM(E3:E290)&gt;0.005,-SUM(E3:E290),"")</f>
        <v/>
      </c>
      <c r="L4" s="50" t="str">
        <f>IF(COUNTIF(E3:E290,"&gt;0.005")&gt;0.005,COUNTIF(E3:E290,"&gt;0.005"),"")</f>
        <v/>
      </c>
      <c r="M4" s="51" t="str">
        <f>IF(ISERROR(IF(K3&gt;1,-K4/K3,"")),"",K4/K3)</f>
        <v/>
      </c>
      <c r="N4" s="222" t="str">
        <f>IF(SUM(E3:E290)&gt;0.005,K4/L4,"")</f>
        <v/>
      </c>
      <c r="O4" s="29"/>
      <c r="P4" s="1949"/>
      <c r="Q4" s="18"/>
      <c r="R4" s="18"/>
      <c r="S4" s="18"/>
      <c r="T4" s="18"/>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7"/>
      <c r="BA4" s="17"/>
      <c r="BB4" s="17"/>
      <c r="BC4" s="17"/>
      <c r="BD4" s="17"/>
      <c r="BE4" s="17"/>
      <c r="BF4" s="17"/>
      <c r="BG4" s="17"/>
      <c r="BH4" s="17"/>
      <c r="BI4" s="17"/>
      <c r="BJ4" s="17"/>
      <c r="BK4" s="17"/>
      <c r="BL4" s="17"/>
      <c r="BM4" s="17"/>
      <c r="BN4" s="17"/>
      <c r="BO4" s="17"/>
      <c r="BP4" s="17"/>
      <c r="BQ4" s="17"/>
      <c r="BR4" s="17"/>
      <c r="BS4" s="18"/>
      <c r="BT4" s="18"/>
      <c r="BU4" s="18"/>
      <c r="BV4" s="18"/>
      <c r="BW4" s="18"/>
      <c r="BX4" s="18"/>
      <c r="BY4" s="18"/>
      <c r="BZ4" s="18"/>
      <c r="CA4" s="18"/>
      <c r="CB4" s="18"/>
      <c r="CC4" s="18"/>
    </row>
    <row r="5" spans="1:81" s="20" customFormat="1" ht="15.95" customHeight="1" thickBot="1">
      <c r="A5" s="526"/>
      <c r="B5" s="527"/>
      <c r="C5" s="1663"/>
      <c r="D5" s="539" t="str">
        <f>IF(SETUP!$B$118&lt;&gt;"",SETUP!$B$118,"")</f>
        <v/>
      </c>
      <c r="E5" s="528"/>
      <c r="F5" s="529"/>
      <c r="G5" s="530"/>
      <c r="H5" s="145"/>
      <c r="I5" s="47"/>
      <c r="J5" s="52" t="s">
        <v>40</v>
      </c>
      <c r="K5" s="53" t="str">
        <f>IF(OR(SUM(F3:F290)&gt;0.005,K4&lt;-0.005),SUM(K3:K4),"")</f>
        <v/>
      </c>
      <c r="L5" s="1952" t="str">
        <f>IF(OR(-SUM(F3:F290)-SUM(E3:E290)&gt;0.005,SUM(F3:F290)-SUM(K60:K69)&gt;0.005,-SUM(E3:E290)-SUM(K83:K85)&gt;0.005),("Check unclassified entries in "&amp;IF(-SUM(K8:K52)-K4&gt;0.005,"Expenditures ","")&amp;IF(K3-SUM(K60:K69)&gt;0.005,"Income ","")&amp;IF(-K4-SUM(K83:K85)&gt;0.005,"Payment","")),"")</f>
        <v/>
      </c>
      <c r="M5" s="1952"/>
      <c r="N5" s="1953"/>
      <c r="O5" s="29"/>
      <c r="P5" s="1949"/>
      <c r="Q5" s="19"/>
      <c r="R5" s="19"/>
      <c r="S5" s="19"/>
      <c r="T5" s="19"/>
      <c r="U5" s="19"/>
      <c r="V5" s="19"/>
      <c r="W5" s="19"/>
      <c r="X5" s="19"/>
      <c r="Y5" s="19"/>
      <c r="Z5" s="19"/>
      <c r="AA5" s="19"/>
      <c r="AB5" s="19"/>
      <c r="AC5" s="19"/>
      <c r="AD5" s="19"/>
      <c r="AE5" s="19"/>
      <c r="AF5" s="19"/>
      <c r="AG5" s="19"/>
      <c r="AH5" s="19"/>
      <c r="AI5" s="19"/>
      <c r="AJ5" s="19"/>
      <c r="AK5" s="19"/>
      <c r="AL5" s="19"/>
      <c r="AM5" s="19"/>
      <c r="AN5" s="19"/>
      <c r="AO5" s="19"/>
      <c r="AP5" s="19"/>
      <c r="AQ5" s="19"/>
      <c r="AR5" s="19"/>
      <c r="AS5" s="19"/>
      <c r="AT5" s="19"/>
      <c r="AU5" s="19"/>
      <c r="AV5" s="19"/>
      <c r="AW5" s="19"/>
      <c r="AX5" s="19"/>
      <c r="AY5" s="19"/>
      <c r="AZ5" s="17"/>
      <c r="BA5" s="17"/>
      <c r="BB5" s="17"/>
      <c r="BC5" s="17"/>
      <c r="BD5" s="17"/>
      <c r="BE5" s="17"/>
      <c r="BF5" s="17"/>
      <c r="BG5" s="17"/>
      <c r="BH5" s="17"/>
      <c r="BI5" s="17"/>
      <c r="BJ5" s="17"/>
      <c r="BK5" s="17"/>
      <c r="BL5" s="17"/>
      <c r="BM5" s="17"/>
      <c r="BN5" s="17"/>
      <c r="BO5" s="17"/>
      <c r="BP5" s="17"/>
      <c r="BQ5" s="17"/>
      <c r="BR5" s="17"/>
      <c r="BS5" s="18"/>
      <c r="BT5" s="18"/>
      <c r="BU5" s="18"/>
      <c r="BV5" s="18"/>
      <c r="BW5" s="18"/>
      <c r="BX5" s="18"/>
      <c r="BY5" s="18"/>
      <c r="BZ5" s="18"/>
      <c r="CA5" s="18"/>
      <c r="CB5" s="18"/>
      <c r="CC5" s="18"/>
    </row>
    <row r="6" spans="1:81" s="20" customFormat="1" ht="15.95" customHeight="1" thickBot="1">
      <c r="A6" s="526"/>
      <c r="B6" s="527"/>
      <c r="C6" s="1663"/>
      <c r="D6" s="539" t="str">
        <f>IF(SETUP!$B$119&lt;&gt;"",SETUP!$B$119,"")</f>
        <v/>
      </c>
      <c r="E6" s="528"/>
      <c r="F6" s="529"/>
      <c r="G6" s="530"/>
      <c r="H6" s="145"/>
      <c r="I6" s="47"/>
      <c r="J6" s="54" t="s">
        <v>5</v>
      </c>
      <c r="K6" s="55" t="str">
        <f>IF(OR(SUM(F3:F290)&gt;0.005,K4&lt;-0.005),SUM(E2,K5),"")</f>
        <v/>
      </c>
      <c r="L6" s="1954"/>
      <c r="M6" s="1954"/>
      <c r="N6" s="1955"/>
      <c r="O6" s="29"/>
      <c r="P6" s="1949"/>
      <c r="Q6" s="19"/>
      <c r="R6" s="19"/>
      <c r="S6" s="19"/>
      <c r="T6" s="19"/>
      <c r="U6" s="19"/>
      <c r="V6" s="19"/>
      <c r="W6" s="19"/>
      <c r="X6" s="19"/>
      <c r="Y6" s="19"/>
      <c r="Z6" s="19"/>
      <c r="AA6" s="19"/>
      <c r="AB6" s="19"/>
      <c r="AC6" s="19"/>
      <c r="AD6" s="19"/>
      <c r="AE6" s="19"/>
      <c r="AF6" s="19"/>
      <c r="AG6" s="19"/>
      <c r="AH6" s="19"/>
      <c r="AI6" s="19"/>
      <c r="AJ6" s="19"/>
      <c r="AK6" s="19"/>
      <c r="AL6" s="19"/>
      <c r="AM6" s="19"/>
      <c r="AN6" s="19"/>
      <c r="AO6" s="19"/>
      <c r="AP6" s="19"/>
      <c r="AQ6" s="19"/>
      <c r="AR6" s="19"/>
      <c r="AS6" s="19"/>
      <c r="AT6" s="19"/>
      <c r="AU6" s="19"/>
      <c r="AV6" s="19"/>
      <c r="AW6" s="19"/>
      <c r="AX6" s="19"/>
      <c r="AY6" s="19"/>
      <c r="AZ6" s="17"/>
      <c r="BA6" s="17"/>
      <c r="BB6" s="17"/>
      <c r="BC6" s="17"/>
      <c r="BD6" s="17"/>
      <c r="BE6" s="17"/>
      <c r="BF6" s="17"/>
      <c r="BG6" s="17"/>
      <c r="BH6" s="17"/>
      <c r="BI6" s="17"/>
      <c r="BJ6" s="17"/>
      <c r="BK6" s="17"/>
      <c r="BL6" s="17"/>
      <c r="BM6" s="17"/>
      <c r="BN6" s="17"/>
      <c r="BO6" s="17"/>
      <c r="BP6" s="17"/>
      <c r="BQ6" s="17"/>
      <c r="BR6" s="17"/>
      <c r="BS6" s="18"/>
      <c r="BT6" s="18"/>
      <c r="BU6" s="18"/>
      <c r="BV6" s="18"/>
      <c r="BW6" s="18"/>
      <c r="BX6" s="18"/>
      <c r="BY6" s="18"/>
      <c r="BZ6" s="18"/>
      <c r="CA6" s="18"/>
      <c r="CB6" s="18"/>
      <c r="CC6" s="18"/>
    </row>
    <row r="7" spans="1:81" s="20" customFormat="1" ht="15.95" customHeight="1" thickBot="1">
      <c r="A7" s="526"/>
      <c r="B7" s="527"/>
      <c r="C7" s="1663"/>
      <c r="D7" s="539" t="str">
        <f>IF(SETUP!$B$120&lt;&gt;"",SETUP!$B$120,"")</f>
        <v/>
      </c>
      <c r="E7" s="528"/>
      <c r="F7" s="529"/>
      <c r="G7" s="530"/>
      <c r="H7" s="145"/>
      <c r="I7" s="56"/>
      <c r="J7" s="327" t="s">
        <v>42</v>
      </c>
      <c r="K7" s="328" t="str">
        <f>IF(SUM(G3:G290)&gt;0.005,-SUM(G3:G290),"")</f>
        <v/>
      </c>
      <c r="L7" s="329" t="str">
        <f>IF(COUNTIF(G3:G290,"&gt;0.005")&gt;0.005,COUNTIF(G3:G290,"&gt;0.005"),"")</f>
        <v/>
      </c>
      <c r="M7" s="330" t="str">
        <f>IF(SUM(G3:G290)&gt;0.005,K7/K4,"")</f>
        <v/>
      </c>
      <c r="N7" s="331" t="str">
        <f>IF(K7&lt;0,K7/L7,"")</f>
        <v/>
      </c>
      <c r="O7" s="29"/>
      <c r="P7" s="1949"/>
      <c r="Q7" s="19"/>
      <c r="R7" s="19"/>
      <c r="S7" s="19"/>
      <c r="T7" s="19"/>
      <c r="U7" s="19"/>
      <c r="V7" s="19"/>
      <c r="W7" s="19"/>
      <c r="X7" s="19"/>
      <c r="Y7" s="19"/>
      <c r="Z7" s="19"/>
      <c r="AA7" s="19"/>
      <c r="AB7" s="19"/>
      <c r="AC7" s="19"/>
      <c r="AD7" s="19"/>
      <c r="AE7" s="19"/>
      <c r="AF7" s="19"/>
      <c r="AG7" s="19"/>
      <c r="AH7" s="19"/>
      <c r="AI7" s="19"/>
      <c r="AJ7" s="19"/>
      <c r="AK7" s="19"/>
      <c r="AL7" s="19"/>
      <c r="AM7" s="19"/>
      <c r="AN7" s="19"/>
      <c r="AO7" s="19"/>
      <c r="AP7" s="19"/>
      <c r="AQ7" s="19"/>
      <c r="AR7" s="19"/>
      <c r="AS7" s="19"/>
      <c r="AT7" s="19"/>
      <c r="AU7" s="19"/>
      <c r="AV7" s="19"/>
      <c r="AW7" s="19"/>
      <c r="AX7" s="19"/>
      <c r="AY7" s="19"/>
      <c r="AZ7" s="17"/>
      <c r="BA7" s="17"/>
      <c r="BB7" s="17"/>
      <c r="BC7" s="17"/>
      <c r="BD7" s="17"/>
      <c r="BE7" s="17"/>
      <c r="BF7" s="17"/>
      <c r="BG7" s="17"/>
      <c r="BH7" s="17"/>
      <c r="BI7" s="17"/>
      <c r="BJ7" s="17"/>
      <c r="BK7" s="17"/>
      <c r="BL7" s="17"/>
      <c r="BM7" s="17"/>
      <c r="BN7" s="17"/>
      <c r="BO7" s="17"/>
      <c r="BP7" s="17"/>
      <c r="BQ7" s="17"/>
      <c r="BR7" s="17"/>
      <c r="BS7" s="18"/>
      <c r="BT7" s="18"/>
      <c r="BU7" s="18"/>
      <c r="BV7" s="18"/>
      <c r="BW7" s="18"/>
      <c r="BX7" s="18"/>
      <c r="BY7" s="18"/>
      <c r="BZ7" s="18"/>
      <c r="CA7" s="18"/>
      <c r="CB7" s="18"/>
      <c r="CC7" s="18"/>
    </row>
    <row r="8" spans="1:81" s="20" customFormat="1" ht="15.95" customHeight="1">
      <c r="A8" s="526"/>
      <c r="B8" s="527"/>
      <c r="C8" s="1663"/>
      <c r="D8" s="539" t="str">
        <f>IF(SETUP!$B$121&lt;&gt;"",SETUP!$B$121,"")</f>
        <v/>
      </c>
      <c r="E8" s="528"/>
      <c r="F8" s="529"/>
      <c r="G8" s="530"/>
      <c r="H8" s="145"/>
      <c r="I8" s="61" t="str">
        <f>IF(SETUP!A3&lt;&gt;"",SETUP!A3,"")</f>
        <v/>
      </c>
      <c r="J8" s="62" t="str">
        <f>IF(SETUP!B3&lt;&gt;"",SETUP!B3,"")</f>
        <v/>
      </c>
      <c r="K8" s="63" t="str">
        <f>IF(SUMIF(C$3:C$290,SETUP!A3,E$3:E$290)&gt;0.005,SUMIF(C$3:C$290,SETUP!A3,E$3:E$290),"")</f>
        <v/>
      </c>
      <c r="L8" s="64" t="str">
        <f>IF(COUNTIF(C$3:C$290,SETUP!A3)&gt;0.005,COUNTIF(C$3:C$290,SETUP!A3),"")</f>
        <v/>
      </c>
      <c r="M8" s="65" t="str">
        <f>IF(SUMIF(C$3:C$290,SETUP!A3,E$3:E$290)&gt;0.005,-K8/K$4,"")</f>
        <v/>
      </c>
      <c r="N8" s="224" t="str">
        <f t="shared" ref="N8:N52" si="0">IF(SUMIF(C$3:C$290,I8,$E$3:$E$290)&gt;0.005,K8/L8,"")</f>
        <v/>
      </c>
      <c r="O8" s="1934" t="s">
        <v>41</v>
      </c>
      <c r="P8" s="194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7"/>
      <c r="BA8" s="17"/>
      <c r="BB8" s="17"/>
      <c r="BC8" s="17"/>
      <c r="BD8" s="17"/>
      <c r="BE8" s="17"/>
      <c r="BF8" s="17"/>
      <c r="BG8" s="17"/>
      <c r="BH8" s="17"/>
      <c r="BI8" s="17"/>
      <c r="BJ8" s="17"/>
      <c r="BK8" s="17"/>
      <c r="BL8" s="17"/>
      <c r="BM8" s="17"/>
      <c r="BN8" s="17"/>
      <c r="BO8" s="17"/>
      <c r="BP8" s="17"/>
      <c r="BQ8" s="17"/>
      <c r="BR8" s="17"/>
      <c r="BS8" s="18"/>
      <c r="BT8" s="18"/>
      <c r="BU8" s="18"/>
      <c r="BV8" s="18"/>
      <c r="BW8" s="18"/>
      <c r="BX8" s="18"/>
      <c r="BY8" s="18"/>
      <c r="BZ8" s="18"/>
      <c r="CA8" s="18"/>
      <c r="CB8" s="18"/>
      <c r="CC8" s="18"/>
    </row>
    <row r="9" spans="1:81" s="20" customFormat="1" ht="15.95" customHeight="1">
      <c r="A9" s="526"/>
      <c r="B9" s="527"/>
      <c r="C9" s="1663"/>
      <c r="D9" s="539" t="str">
        <f>IF(SETUP!$B$122&lt;&gt;"",SETUP!$B$122,"")</f>
        <v/>
      </c>
      <c r="E9" s="528"/>
      <c r="F9" s="529"/>
      <c r="G9" s="530"/>
      <c r="H9" s="145"/>
      <c r="I9" s="66" t="str">
        <f>IF(SETUP!A4&lt;&gt;"",SETUP!A4,"")</f>
        <v/>
      </c>
      <c r="J9" s="67" t="str">
        <f>IF(SETUP!B4&lt;&gt;"",SETUP!B4,"")</f>
        <v/>
      </c>
      <c r="K9" s="68" t="str">
        <f>IF(SUMIF(C$3:C$290,SETUP!A4,E$3:E$290)&gt;0.005,SUMIF(C$3:C$290,SETUP!A4,E$3:E$290),"")</f>
        <v/>
      </c>
      <c r="L9" s="69" t="str">
        <f>IF(COUNTIF(C$3:C$290,SETUP!A4)&gt;0.005,COUNTIF(C$3:C$290,SETUP!A4),"")</f>
        <v/>
      </c>
      <c r="M9" s="70" t="str">
        <f>IF(SUMIF(C$3:C$290,SETUP!A4,E$3:E$290)&gt;0.005,-K9/K$4,"")</f>
        <v/>
      </c>
      <c r="N9" s="225" t="str">
        <f t="shared" si="0"/>
        <v/>
      </c>
      <c r="O9" s="1934"/>
      <c r="P9" s="194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7"/>
      <c r="BA9" s="17"/>
      <c r="BB9" s="17"/>
      <c r="BC9" s="17"/>
      <c r="BD9" s="17"/>
      <c r="BE9" s="17"/>
      <c r="BF9" s="17"/>
      <c r="BG9" s="17"/>
      <c r="BH9" s="17"/>
      <c r="BI9" s="17"/>
      <c r="BJ9" s="17"/>
      <c r="BK9" s="17"/>
      <c r="BL9" s="17"/>
      <c r="BM9" s="17"/>
      <c r="BN9" s="17"/>
      <c r="BO9" s="17"/>
      <c r="BP9" s="17"/>
      <c r="BQ9" s="17"/>
      <c r="BR9" s="17"/>
      <c r="BS9" s="18"/>
      <c r="BT9" s="18"/>
      <c r="BU9" s="18"/>
      <c r="BV9" s="18"/>
      <c r="BW9" s="18"/>
      <c r="BX9" s="18"/>
      <c r="BY9" s="18"/>
      <c r="BZ9" s="18"/>
      <c r="CA9" s="18"/>
      <c r="CB9" s="18"/>
      <c r="CC9" s="18"/>
    </row>
    <row r="10" spans="1:81" s="20" customFormat="1" ht="15.95" customHeight="1">
      <c r="A10" s="526"/>
      <c r="B10" s="527"/>
      <c r="C10" s="1663"/>
      <c r="D10" s="539" t="str">
        <f>IF(SETUP!$B$123&lt;&gt;"",SETUP!$B$123,"")</f>
        <v/>
      </c>
      <c r="E10" s="528"/>
      <c r="F10" s="529"/>
      <c r="G10" s="530"/>
      <c r="H10" s="145"/>
      <c r="I10" s="66" t="str">
        <f>IF(SETUP!A5&lt;&gt;"",SETUP!A5,"")</f>
        <v/>
      </c>
      <c r="J10" s="71" t="str">
        <f>IF(SETUP!B5&lt;&gt;"",SETUP!B5,"")</f>
        <v/>
      </c>
      <c r="K10" s="72" t="str">
        <f>IF(SUMIF(C$3:C$290,SETUP!A5,E$3:E$290)&gt;0.005,SUMIF(C$3:C$290,SETUP!A5,E$3:E$290),"")</f>
        <v/>
      </c>
      <c r="L10" s="73" t="str">
        <f>IF(COUNTIF(C$3:C$290,SETUP!A5)&gt;0.005,COUNTIF(C$3:C$290,SETUP!A5),"")</f>
        <v/>
      </c>
      <c r="M10" s="74" t="str">
        <f>IF(SUMIF(C$3:C$290,SETUP!A5,E$3:E$290)&gt;0.005,-K10/K$4,"")</f>
        <v/>
      </c>
      <c r="N10" s="226" t="str">
        <f t="shared" si="0"/>
        <v/>
      </c>
      <c r="O10" s="1934"/>
      <c r="P10" s="194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c r="AW10" s="19"/>
      <c r="AX10" s="19"/>
      <c r="AY10" s="19"/>
      <c r="AZ10" s="17"/>
      <c r="BA10" s="17"/>
      <c r="BB10" s="17"/>
      <c r="BC10" s="17"/>
      <c r="BD10" s="17"/>
      <c r="BE10" s="17"/>
      <c r="BF10" s="17"/>
      <c r="BG10" s="17"/>
      <c r="BH10" s="17"/>
      <c r="BI10" s="17"/>
      <c r="BJ10" s="17"/>
      <c r="BK10" s="17"/>
      <c r="BL10" s="17"/>
      <c r="BM10" s="17"/>
      <c r="BN10" s="17"/>
      <c r="BO10" s="17"/>
      <c r="BP10" s="17"/>
      <c r="BQ10" s="17"/>
      <c r="BR10" s="17"/>
      <c r="BS10" s="18"/>
      <c r="BT10" s="18"/>
      <c r="BU10" s="18"/>
      <c r="BV10" s="18"/>
      <c r="BW10" s="18"/>
      <c r="BX10" s="18"/>
      <c r="BY10" s="18"/>
      <c r="BZ10" s="18"/>
      <c r="CA10" s="18"/>
      <c r="CB10" s="18"/>
      <c r="CC10" s="18"/>
    </row>
    <row r="11" spans="1:81" s="20" customFormat="1" ht="15.95" customHeight="1">
      <c r="A11" s="526"/>
      <c r="B11" s="527"/>
      <c r="C11" s="1663"/>
      <c r="D11" s="539" t="str">
        <f>IF(SETUP!$B$124&lt;&gt;"",SETUP!$B$124,"")</f>
        <v/>
      </c>
      <c r="E11" s="528"/>
      <c r="F11" s="529"/>
      <c r="G11" s="530"/>
      <c r="H11" s="145"/>
      <c r="I11" s="66" t="str">
        <f>IF(SETUP!A6&lt;&gt;"",SETUP!A6,"")</f>
        <v/>
      </c>
      <c r="J11" s="67" t="str">
        <f>IF(SETUP!B6&lt;&gt;"",SETUP!B6,"")</f>
        <v/>
      </c>
      <c r="K11" s="68" t="str">
        <f>IF(SUMIF(C$3:C$290,SETUP!A6,E$3:E$290)&gt;0.005,SUMIF(C$3:C$290,SETUP!A6,E$3:E$290),"")</f>
        <v/>
      </c>
      <c r="L11" s="69" t="str">
        <f>IF(COUNTIF(C$3:C$290,SETUP!A6)&gt;0.005,COUNTIF(C$3:C$290,SETUP!A6),"")</f>
        <v/>
      </c>
      <c r="M11" s="70" t="str">
        <f>IF(SUMIF(C$3:C$290,SETUP!A6,E$3:E$290)&gt;0.005,-K11/K$4,"")</f>
        <v/>
      </c>
      <c r="N11" s="225" t="str">
        <f t="shared" si="0"/>
        <v/>
      </c>
      <c r="O11" s="1934"/>
      <c r="P11" s="194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7"/>
      <c r="BA11" s="17"/>
      <c r="BB11" s="17"/>
      <c r="BC11" s="17"/>
      <c r="BD11" s="17"/>
      <c r="BE11" s="17"/>
      <c r="BF11" s="17"/>
      <c r="BG11" s="17"/>
      <c r="BH11" s="17"/>
      <c r="BI11" s="17"/>
      <c r="BJ11" s="17"/>
      <c r="BK11" s="17"/>
      <c r="BL11" s="17"/>
      <c r="BM11" s="17"/>
      <c r="BN11" s="17"/>
      <c r="BO11" s="17"/>
      <c r="BP11" s="17"/>
      <c r="BQ11" s="17"/>
      <c r="BR11" s="17"/>
      <c r="BS11" s="18"/>
      <c r="BT11" s="18"/>
      <c r="BU11" s="18"/>
      <c r="BV11" s="18"/>
      <c r="BW11" s="18"/>
      <c r="BX11" s="18"/>
      <c r="BY11" s="18"/>
      <c r="BZ11" s="18"/>
      <c r="CA11" s="18"/>
      <c r="CB11" s="18"/>
      <c r="CC11" s="18"/>
    </row>
    <row r="12" spans="1:81" s="20" customFormat="1" ht="15.95" customHeight="1">
      <c r="A12" s="526"/>
      <c r="B12" s="527"/>
      <c r="C12" s="1663"/>
      <c r="D12" s="539" t="str">
        <f>IF(SETUP!$B$125&lt;&gt;"",SETUP!$B$125,"")</f>
        <v/>
      </c>
      <c r="E12" s="528"/>
      <c r="F12" s="529"/>
      <c r="G12" s="530"/>
      <c r="H12" s="145"/>
      <c r="I12" s="66" t="str">
        <f>IF(SETUP!A7&lt;&gt;"",SETUP!A7,"")</f>
        <v/>
      </c>
      <c r="J12" s="71" t="str">
        <f>IF(SETUP!B7&lt;&gt;"",SETUP!B7,"")</f>
        <v/>
      </c>
      <c r="K12" s="72" t="str">
        <f>IF(SUMIF(C$3:C$290,SETUP!A7,E$3:E$290)&gt;0.005,SUMIF(C$3:C$290,SETUP!A7,E$3:E$290),"")</f>
        <v/>
      </c>
      <c r="L12" s="73" t="str">
        <f>IF(COUNTIF(C$3:C$290,SETUP!A7)&gt;0.005,COUNTIF(C$3:C$290,SETUP!A7),"")</f>
        <v/>
      </c>
      <c r="M12" s="74" t="str">
        <f>IF(SUMIF(C$3:C$290,SETUP!A7,E$3:E$290)&gt;0.005,-K12/K$4,"")</f>
        <v/>
      </c>
      <c r="N12" s="226" t="str">
        <f t="shared" si="0"/>
        <v/>
      </c>
      <c r="O12" s="1934"/>
      <c r="P12" s="194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7"/>
      <c r="BA12" s="17"/>
      <c r="BB12" s="17"/>
      <c r="BC12" s="17"/>
      <c r="BD12" s="17"/>
      <c r="BE12" s="17"/>
      <c r="BF12" s="17"/>
      <c r="BG12" s="17"/>
      <c r="BH12" s="17"/>
      <c r="BI12" s="17"/>
      <c r="BJ12" s="17"/>
      <c r="BK12" s="17"/>
      <c r="BL12" s="17"/>
      <c r="BM12" s="17"/>
      <c r="BN12" s="17"/>
      <c r="BO12" s="17"/>
      <c r="BP12" s="17"/>
      <c r="BQ12" s="17"/>
      <c r="BR12" s="17"/>
      <c r="BS12" s="18"/>
      <c r="BT12" s="18"/>
      <c r="BU12" s="18"/>
      <c r="BV12" s="18"/>
      <c r="BW12" s="18"/>
      <c r="BX12" s="18"/>
      <c r="BY12" s="18"/>
      <c r="BZ12" s="18"/>
      <c r="CA12" s="18"/>
      <c r="CB12" s="18"/>
      <c r="CC12" s="18"/>
    </row>
    <row r="13" spans="1:81" s="20" customFormat="1" ht="15.95" customHeight="1">
      <c r="A13" s="526"/>
      <c r="B13" s="527"/>
      <c r="C13" s="1663"/>
      <c r="D13" s="539" t="str">
        <f>IF(SETUP!$B$126&lt;&gt;"",SETUP!$B$126,"")</f>
        <v/>
      </c>
      <c r="E13" s="528"/>
      <c r="F13" s="529"/>
      <c r="G13" s="530"/>
      <c r="H13" s="146"/>
      <c r="I13" s="66" t="str">
        <f>IF(SETUP!A8&lt;&gt;"",SETUP!A8,"")</f>
        <v/>
      </c>
      <c r="J13" s="67" t="str">
        <f>IF(SETUP!B8&lt;&gt;"",SETUP!B8,"")</f>
        <v/>
      </c>
      <c r="K13" s="68" t="str">
        <f>IF(SUMIF(C$3:C$290,SETUP!A8,E$3:E$290)&gt;0.005,SUMIF(C$3:C$290,SETUP!A8,E$3:E$290),"")</f>
        <v/>
      </c>
      <c r="L13" s="69" t="str">
        <f>IF(COUNTIF(C$3:C$290,SETUP!A8)&gt;0.005,COUNTIF(C$3:C$290,SETUP!A8),"")</f>
        <v/>
      </c>
      <c r="M13" s="70" t="str">
        <f>IF(SUMIF(C$3:C$290,SETUP!A8,E$3:E$290)&gt;0.005,-K13/K$4,"")</f>
        <v/>
      </c>
      <c r="N13" s="225" t="str">
        <f t="shared" si="0"/>
        <v/>
      </c>
      <c r="O13" s="1934"/>
      <c r="P13" s="194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7"/>
      <c r="BA13" s="17"/>
      <c r="BB13" s="17"/>
      <c r="BC13" s="17"/>
      <c r="BD13" s="17"/>
      <c r="BE13" s="17"/>
      <c r="BF13" s="17"/>
      <c r="BG13" s="17"/>
      <c r="BH13" s="17"/>
      <c r="BI13" s="17"/>
      <c r="BJ13" s="17"/>
      <c r="BK13" s="17"/>
      <c r="BL13" s="17"/>
      <c r="BM13" s="17"/>
      <c r="BN13" s="17"/>
      <c r="BO13" s="17"/>
      <c r="BP13" s="17"/>
      <c r="BQ13" s="17"/>
      <c r="BR13" s="17"/>
      <c r="BS13" s="18"/>
      <c r="BT13" s="18"/>
      <c r="BU13" s="18"/>
      <c r="BV13" s="18"/>
      <c r="BW13" s="18"/>
      <c r="BX13" s="18"/>
      <c r="BY13" s="18"/>
      <c r="BZ13" s="18"/>
      <c r="CA13" s="18"/>
      <c r="CB13" s="18"/>
      <c r="CC13" s="18"/>
    </row>
    <row r="14" spans="1:81" s="20" customFormat="1" ht="15.95" customHeight="1">
      <c r="A14" s="526"/>
      <c r="B14" s="527"/>
      <c r="C14" s="1663"/>
      <c r="D14" s="539" t="str">
        <f>IF(SETUP!$B$127&lt;&gt;"",SETUP!$B$127,"")</f>
        <v/>
      </c>
      <c r="E14" s="528"/>
      <c r="F14" s="529"/>
      <c r="G14" s="530"/>
      <c r="H14" s="146"/>
      <c r="I14" s="66" t="str">
        <f>IF(SETUP!A9&lt;&gt;"",SETUP!A9,"")</f>
        <v/>
      </c>
      <c r="J14" s="71" t="str">
        <f>IF(SETUP!B9&lt;&gt;"",SETUP!B9,"")</f>
        <v/>
      </c>
      <c r="K14" s="72" t="str">
        <f>IF(SUMIF(C$3:C$290,SETUP!A9,E$3:E$290)&gt;0.005,SUMIF(C$3:C$290,SETUP!A9,E$3:E$290),"")</f>
        <v/>
      </c>
      <c r="L14" s="73" t="str">
        <f>IF(COUNTIF(C$3:C$290,SETUP!A9)&gt;0.005,COUNTIF(C$3:C$290,SETUP!A9),"")</f>
        <v/>
      </c>
      <c r="M14" s="74" t="str">
        <f>IF(SUMIF(C$3:C$290,SETUP!A9,E$3:E$290)&gt;0.005,-K14/K$4,"")</f>
        <v/>
      </c>
      <c r="N14" s="226" t="str">
        <f t="shared" si="0"/>
        <v/>
      </c>
      <c r="O14" s="1934"/>
      <c r="P14" s="194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7"/>
      <c r="BA14" s="17"/>
      <c r="BB14" s="17"/>
      <c r="BC14" s="17"/>
      <c r="BD14" s="17"/>
      <c r="BE14" s="17"/>
      <c r="BF14" s="17"/>
      <c r="BG14" s="17"/>
      <c r="BH14" s="17"/>
      <c r="BI14" s="17"/>
      <c r="BJ14" s="17"/>
      <c r="BK14" s="17"/>
      <c r="BL14" s="17"/>
      <c r="BM14" s="17"/>
      <c r="BN14" s="17"/>
      <c r="BO14" s="17"/>
      <c r="BP14" s="17"/>
      <c r="BQ14" s="17"/>
      <c r="BR14" s="17"/>
      <c r="BS14" s="18"/>
      <c r="BT14" s="18"/>
      <c r="BU14" s="18"/>
      <c r="BV14" s="18"/>
      <c r="BW14" s="18"/>
      <c r="BX14" s="18"/>
      <c r="BY14" s="18"/>
      <c r="BZ14" s="18"/>
      <c r="CA14" s="18"/>
      <c r="CB14" s="18"/>
      <c r="CC14" s="18"/>
    </row>
    <row r="15" spans="1:81" s="20" customFormat="1" ht="15.95" customHeight="1">
      <c r="A15" s="526"/>
      <c r="B15" s="527"/>
      <c r="C15" s="1663"/>
      <c r="D15" s="539" t="str">
        <f>IF(SETUP!$B$128&lt;&gt;"",SETUP!$B$128,"")</f>
        <v/>
      </c>
      <c r="E15" s="528"/>
      <c r="F15" s="529"/>
      <c r="G15" s="530"/>
      <c r="H15" s="146"/>
      <c r="I15" s="66" t="str">
        <f>IF(SETUP!A10&lt;&gt;"",SETUP!A10,"")</f>
        <v/>
      </c>
      <c r="J15" s="67" t="str">
        <f>IF(SETUP!B10&lt;&gt;"",SETUP!B10,"")</f>
        <v/>
      </c>
      <c r="K15" s="68" t="str">
        <f>IF(SUMIF(C$3:C$290,SETUP!A10,E$3:E$290)&gt;0.005,SUMIF(C$3:C$290,SETUP!A10,E$3:E$290),"")</f>
        <v/>
      </c>
      <c r="L15" s="69" t="str">
        <f>IF(COUNTIF(C$3:C$290,SETUP!A10)&gt;0.005,COUNTIF(C$3:C$290,SETUP!A10),"")</f>
        <v/>
      </c>
      <c r="M15" s="70" t="str">
        <f>IF(SUMIF(C$3:C$290,SETUP!A10,E$3:E$290)&gt;0.005,-K15/K$4,"")</f>
        <v/>
      </c>
      <c r="N15" s="225" t="str">
        <f t="shared" si="0"/>
        <v/>
      </c>
      <c r="O15" s="1934"/>
      <c r="P15" s="194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7"/>
      <c r="BA15" s="17"/>
      <c r="BB15" s="17"/>
      <c r="BC15" s="17"/>
      <c r="BD15" s="17"/>
      <c r="BE15" s="17"/>
      <c r="BF15" s="17"/>
      <c r="BG15" s="17"/>
      <c r="BH15" s="17"/>
      <c r="BI15" s="17"/>
      <c r="BJ15" s="17"/>
      <c r="BK15" s="17"/>
      <c r="BL15" s="17"/>
      <c r="BM15" s="17"/>
      <c r="BN15" s="17"/>
      <c r="BO15" s="17"/>
      <c r="BP15" s="17"/>
      <c r="BQ15" s="17"/>
      <c r="BR15" s="17"/>
      <c r="BS15" s="18"/>
      <c r="BT15" s="18"/>
      <c r="BU15" s="18"/>
      <c r="BV15" s="18"/>
      <c r="BW15" s="18"/>
      <c r="BX15" s="18"/>
      <c r="BY15" s="18"/>
      <c r="BZ15" s="18"/>
      <c r="CA15" s="18"/>
      <c r="CB15" s="18"/>
      <c r="CC15" s="18"/>
    </row>
    <row r="16" spans="1:81" s="20" customFormat="1" ht="15.95" customHeight="1">
      <c r="A16" s="526"/>
      <c r="B16" s="527"/>
      <c r="C16" s="1663"/>
      <c r="D16" s="539" t="str">
        <f>IF(SETUP!$B$129&lt;&gt;"",SETUP!$B$129,"")</f>
        <v/>
      </c>
      <c r="E16" s="528"/>
      <c r="F16" s="529"/>
      <c r="G16" s="530"/>
      <c r="H16" s="146"/>
      <c r="I16" s="66" t="str">
        <f>IF(SETUP!A11&lt;&gt;"",SETUP!A11,"")</f>
        <v/>
      </c>
      <c r="J16" s="71" t="str">
        <f>IF(SETUP!B11&lt;&gt;"",SETUP!B11,"")</f>
        <v/>
      </c>
      <c r="K16" s="72" t="str">
        <f>IF(SUMIF(C$3:C$290,SETUP!A11,E$3:E$290)&gt;0.005,SUMIF(C$3:C$290,SETUP!A11,E$3:E$290),"")</f>
        <v/>
      </c>
      <c r="L16" s="73" t="str">
        <f>IF(COUNTIF(C$3:C$290,SETUP!A11)&gt;0.005,COUNTIF(C$3:C$290,SETUP!A11),"")</f>
        <v/>
      </c>
      <c r="M16" s="74" t="str">
        <f>IF(SUMIF(C$3:C$290,SETUP!A11,E$3:E$290)&gt;0.005,-K16/K$4,"")</f>
        <v/>
      </c>
      <c r="N16" s="226" t="str">
        <f t="shared" si="0"/>
        <v/>
      </c>
      <c r="O16" s="1934"/>
      <c r="P16" s="1949" t="s">
        <v>49</v>
      </c>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7"/>
      <c r="BA16" s="17"/>
      <c r="BB16" s="17"/>
      <c r="BC16" s="17"/>
      <c r="BD16" s="17"/>
      <c r="BE16" s="17"/>
      <c r="BF16" s="17"/>
      <c r="BG16" s="17"/>
      <c r="BH16" s="17"/>
      <c r="BI16" s="17"/>
      <c r="BJ16" s="17"/>
      <c r="BK16" s="17"/>
      <c r="BL16" s="17"/>
      <c r="BM16" s="17"/>
      <c r="BN16" s="17"/>
      <c r="BO16" s="17"/>
      <c r="BP16" s="17"/>
      <c r="BQ16" s="17"/>
      <c r="BR16" s="17"/>
      <c r="BS16" s="18"/>
      <c r="BT16" s="18"/>
      <c r="BU16" s="18"/>
      <c r="BV16" s="18"/>
      <c r="BW16" s="18"/>
      <c r="BX16" s="18"/>
      <c r="BY16" s="18"/>
      <c r="BZ16" s="18"/>
      <c r="CA16" s="18"/>
      <c r="CB16" s="18"/>
      <c r="CC16" s="18"/>
    </row>
    <row r="17" spans="1:81" s="20" customFormat="1" ht="15.95" customHeight="1">
      <c r="A17" s="526"/>
      <c r="B17" s="527"/>
      <c r="C17" s="1663"/>
      <c r="D17" s="539" t="str">
        <f>IF(SETUP!$B$130&lt;&gt;"",SETUP!$B$130,"")</f>
        <v/>
      </c>
      <c r="E17" s="528"/>
      <c r="F17" s="529"/>
      <c r="G17" s="530"/>
      <c r="H17" s="146"/>
      <c r="I17" s="66" t="str">
        <f>IF(SETUP!A12&lt;&gt;"",SETUP!A12,"")</f>
        <v/>
      </c>
      <c r="J17" s="67" t="str">
        <f>IF(SETUP!B12&lt;&gt;"",SETUP!B12,"")</f>
        <v/>
      </c>
      <c r="K17" s="68" t="str">
        <f>IF(SUMIF(C$3:C$290,SETUP!A12,E$3:E$290)&gt;0.005,SUMIF(C$3:C$290,SETUP!A12,E$3:E$290),"")</f>
        <v/>
      </c>
      <c r="L17" s="69" t="str">
        <f>IF(COUNTIF(C$3:C$290,SETUP!A12)&gt;0.005,COUNTIF(C$3:C$290,SETUP!A12),"")</f>
        <v/>
      </c>
      <c r="M17" s="70" t="str">
        <f>IF(SUMIF(C$3:C$290,SETUP!A12,E$3:E$290)&gt;0.005,-K17/K$4,"")</f>
        <v/>
      </c>
      <c r="N17" s="225" t="str">
        <f t="shared" si="0"/>
        <v/>
      </c>
      <c r="O17" s="1934"/>
      <c r="P17" s="194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7"/>
      <c r="BA17" s="17"/>
      <c r="BB17" s="17"/>
      <c r="BC17" s="17"/>
      <c r="BD17" s="17"/>
      <c r="BE17" s="17"/>
      <c r="BF17" s="17"/>
      <c r="BG17" s="17"/>
      <c r="BH17" s="17"/>
      <c r="BI17" s="17"/>
      <c r="BJ17" s="17"/>
      <c r="BK17" s="17"/>
      <c r="BL17" s="17"/>
      <c r="BM17" s="17"/>
      <c r="BN17" s="17"/>
      <c r="BO17" s="17"/>
      <c r="BP17" s="17"/>
      <c r="BQ17" s="17"/>
      <c r="BR17" s="17"/>
      <c r="BS17" s="18"/>
      <c r="BT17" s="18"/>
      <c r="BU17" s="18"/>
      <c r="BV17" s="18"/>
      <c r="BW17" s="18"/>
      <c r="BX17" s="18"/>
      <c r="BY17" s="18"/>
      <c r="BZ17" s="18"/>
      <c r="CA17" s="18"/>
      <c r="CB17" s="18"/>
      <c r="CC17" s="18"/>
    </row>
    <row r="18" spans="1:81" s="20" customFormat="1" ht="15.95" customHeight="1">
      <c r="A18" s="526"/>
      <c r="B18" s="527"/>
      <c r="C18" s="1663"/>
      <c r="D18" s="539" t="str">
        <f>IF(SETUP!$B$131&lt;&gt;"",SETUP!$B$131,"")</f>
        <v/>
      </c>
      <c r="E18" s="528"/>
      <c r="F18" s="529"/>
      <c r="G18" s="530"/>
      <c r="H18" s="146"/>
      <c r="I18" s="66" t="str">
        <f>IF(SETUP!A13&lt;&gt;"",SETUP!A13,"")</f>
        <v/>
      </c>
      <c r="J18" s="71" t="str">
        <f>IF(SETUP!B13&lt;&gt;"",SETUP!B13,"")</f>
        <v/>
      </c>
      <c r="K18" s="72" t="str">
        <f>IF(SUMIF(C$3:C$290,SETUP!A13,E$3:E$290)&gt;0.005,SUMIF(C$3:C$290,SETUP!A13,E$3:E$290),"")</f>
        <v/>
      </c>
      <c r="L18" s="73" t="str">
        <f>IF(COUNTIF(C$3:C$290,SETUP!A13)&gt;0.005,COUNTIF(C$3:C$290,SETUP!A13),"")</f>
        <v/>
      </c>
      <c r="M18" s="74" t="str">
        <f>IF(SUMIF(C$3:C$290,SETUP!A13,E$3:E$290)&gt;0.005,-K18/K$4,"")</f>
        <v/>
      </c>
      <c r="N18" s="226" t="str">
        <f t="shared" si="0"/>
        <v/>
      </c>
      <c r="O18" s="1934"/>
      <c r="P18" s="194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7"/>
      <c r="BA18" s="17"/>
      <c r="BB18" s="17"/>
      <c r="BC18" s="17"/>
      <c r="BD18" s="17"/>
      <c r="BE18" s="17"/>
      <c r="BF18" s="17"/>
      <c r="BG18" s="17"/>
      <c r="BH18" s="17"/>
      <c r="BI18" s="17"/>
      <c r="BJ18" s="17"/>
      <c r="BK18" s="17"/>
      <c r="BL18" s="17"/>
      <c r="BM18" s="17"/>
      <c r="BN18" s="17"/>
      <c r="BO18" s="17"/>
      <c r="BP18" s="17"/>
      <c r="BQ18" s="17"/>
      <c r="BR18" s="17"/>
      <c r="BS18" s="18"/>
      <c r="BT18" s="18"/>
      <c r="BU18" s="18"/>
      <c r="BV18" s="18"/>
      <c r="BW18" s="18"/>
      <c r="BX18" s="18"/>
      <c r="BY18" s="18"/>
      <c r="BZ18" s="18"/>
      <c r="CA18" s="18"/>
      <c r="CB18" s="18"/>
      <c r="CC18" s="18"/>
    </row>
    <row r="19" spans="1:81" s="20" customFormat="1" ht="15.95" customHeight="1">
      <c r="A19" s="526"/>
      <c r="B19" s="527"/>
      <c r="C19" s="1663"/>
      <c r="D19" s="539" t="str">
        <f>IF(SETUP!$B$132&lt;&gt;"",SETUP!$B$132,"")</f>
        <v/>
      </c>
      <c r="E19" s="528"/>
      <c r="F19" s="529"/>
      <c r="G19" s="530"/>
      <c r="H19" s="146"/>
      <c r="I19" s="66" t="str">
        <f>IF(SETUP!A14&lt;&gt;"",SETUP!A14,"")</f>
        <v/>
      </c>
      <c r="J19" s="67" t="str">
        <f>IF(SETUP!B14&lt;&gt;"",SETUP!B14,"")</f>
        <v/>
      </c>
      <c r="K19" s="68" t="str">
        <f>IF(SUMIF(C$3:C$290,SETUP!A14,E$3:E$290)&gt;0.005,SUMIF(C$3:C$290,SETUP!A14,E$3:E$290),"")</f>
        <v/>
      </c>
      <c r="L19" s="69" t="str">
        <f>IF(COUNTIF(C$3:C$290,SETUP!A14)&gt;0.005,COUNTIF(C$3:C$290,SETUP!A14),"")</f>
        <v/>
      </c>
      <c r="M19" s="70" t="str">
        <f>IF(SUMIF(C$3:C$290,SETUP!A14,E$3:E$290)&gt;0.005,-K19/K$4,"")</f>
        <v/>
      </c>
      <c r="N19" s="225" t="str">
        <f t="shared" si="0"/>
        <v/>
      </c>
      <c r="O19" s="1934"/>
      <c r="P19" s="194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7"/>
      <c r="BA19" s="17"/>
      <c r="BB19" s="17"/>
      <c r="BC19" s="17"/>
      <c r="BD19" s="17"/>
      <c r="BE19" s="17"/>
      <c r="BF19" s="17"/>
      <c r="BG19" s="17"/>
      <c r="BH19" s="17"/>
      <c r="BI19" s="17"/>
      <c r="BJ19" s="17"/>
      <c r="BK19" s="17"/>
      <c r="BL19" s="17"/>
      <c r="BM19" s="17"/>
      <c r="BN19" s="17"/>
      <c r="BO19" s="17"/>
      <c r="BP19" s="17"/>
      <c r="BQ19" s="17"/>
      <c r="BR19" s="17"/>
      <c r="BS19" s="18"/>
      <c r="BT19" s="18"/>
      <c r="BU19" s="18"/>
      <c r="BV19" s="18"/>
      <c r="BW19" s="18"/>
      <c r="BX19" s="18"/>
      <c r="BY19" s="18"/>
      <c r="BZ19" s="18"/>
      <c r="CA19" s="18"/>
      <c r="CB19" s="18"/>
      <c r="CC19" s="18"/>
    </row>
    <row r="20" spans="1:81" s="20" customFormat="1" ht="15.95" customHeight="1">
      <c r="A20" s="526"/>
      <c r="B20" s="527"/>
      <c r="C20" s="1663"/>
      <c r="D20" s="539" t="str">
        <f>IF(SETUP!$B$133&lt;&gt;"",SETUP!$B$133,"")</f>
        <v/>
      </c>
      <c r="E20" s="528"/>
      <c r="F20" s="529"/>
      <c r="G20" s="530"/>
      <c r="H20" s="146"/>
      <c r="I20" s="66" t="str">
        <f>IF(SETUP!A15&lt;&gt;"",SETUP!A15,"")</f>
        <v/>
      </c>
      <c r="J20" s="71" t="str">
        <f>IF(SETUP!B15&lt;&gt;"",SETUP!B15,"")</f>
        <v/>
      </c>
      <c r="K20" s="72" t="str">
        <f>IF(SUMIF(C$3:C$290,SETUP!A15,E$3:E$290)&gt;0.005,SUMIF(C$3:C$290,SETUP!A15,E$3:E$290),"")</f>
        <v/>
      </c>
      <c r="L20" s="73" t="str">
        <f>IF(COUNTIF(C$3:C$290,SETUP!A15)&gt;0.005,COUNTIF(C$3:C$290,SETUP!A15),"")</f>
        <v/>
      </c>
      <c r="M20" s="74" t="str">
        <f>IF(SUMIF(C$3:C$290,SETUP!A15,E$3:E$290)&gt;0.005,-K20/K$4,"")</f>
        <v/>
      </c>
      <c r="N20" s="226" t="str">
        <f t="shared" si="0"/>
        <v/>
      </c>
      <c r="O20" s="1934"/>
      <c r="P20" s="194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7"/>
      <c r="BA20" s="17"/>
      <c r="BB20" s="17"/>
      <c r="BC20" s="17"/>
      <c r="BD20" s="17"/>
      <c r="BE20" s="17"/>
      <c r="BF20" s="17"/>
      <c r="BG20" s="17"/>
      <c r="BH20" s="17"/>
      <c r="BI20" s="17"/>
      <c r="BJ20" s="17"/>
      <c r="BK20" s="17"/>
      <c r="BL20" s="17"/>
      <c r="BM20" s="17"/>
      <c r="BN20" s="17"/>
      <c r="BO20" s="17"/>
      <c r="BP20" s="17"/>
      <c r="BQ20" s="17"/>
      <c r="BR20" s="17"/>
      <c r="BS20" s="18"/>
      <c r="BT20" s="18"/>
      <c r="BU20" s="18"/>
      <c r="BV20" s="18"/>
      <c r="BW20" s="18"/>
      <c r="BX20" s="18"/>
      <c r="BY20" s="18"/>
      <c r="BZ20" s="18"/>
      <c r="CA20" s="18"/>
      <c r="CB20" s="18"/>
      <c r="CC20" s="18"/>
    </row>
    <row r="21" spans="1:81" s="20" customFormat="1" ht="15.95" customHeight="1">
      <c r="A21" s="526"/>
      <c r="B21" s="527"/>
      <c r="C21" s="1663"/>
      <c r="D21" s="539" t="str">
        <f>IF(SETUP!$B$134&lt;&gt;"",SETUP!$B$134,"")</f>
        <v/>
      </c>
      <c r="E21" s="528"/>
      <c r="F21" s="529"/>
      <c r="G21" s="530"/>
      <c r="H21" s="146"/>
      <c r="I21" s="66" t="str">
        <f>IF(SETUP!A16&lt;&gt;"",SETUP!A16,"")</f>
        <v/>
      </c>
      <c r="J21" s="67" t="str">
        <f>IF(SETUP!B16&lt;&gt;"",SETUP!B16,"")</f>
        <v/>
      </c>
      <c r="K21" s="68" t="str">
        <f>IF(SUMIF(C$3:C$290,SETUP!A16,E$3:E$290)&gt;0.005,SUMIF(C$3:C$290,SETUP!A16,E$3:E$290),"")</f>
        <v/>
      </c>
      <c r="L21" s="69" t="str">
        <f>IF(COUNTIF(C$3:C$290,SETUP!A16)&gt;0.005,COUNTIF(C$3:C$290,SETUP!A16),"")</f>
        <v/>
      </c>
      <c r="M21" s="70" t="str">
        <f>IF(SUMIF(C$3:C$290,SETUP!A16,E$3:E$290)&gt;0.005,-K21/K$4,"")</f>
        <v/>
      </c>
      <c r="N21" s="225" t="str">
        <f t="shared" si="0"/>
        <v/>
      </c>
      <c r="O21" s="1934"/>
      <c r="P21" s="194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7"/>
      <c r="BA21" s="17"/>
      <c r="BB21" s="17"/>
      <c r="BC21" s="17"/>
      <c r="BD21" s="17"/>
      <c r="BE21" s="17"/>
      <c r="BF21" s="17"/>
      <c r="BG21" s="17"/>
      <c r="BH21" s="17"/>
      <c r="BI21" s="17"/>
      <c r="BJ21" s="17"/>
      <c r="BK21" s="17"/>
      <c r="BL21" s="17"/>
      <c r="BM21" s="17"/>
      <c r="BN21" s="17"/>
      <c r="BO21" s="17"/>
      <c r="BP21" s="17"/>
      <c r="BQ21" s="17"/>
      <c r="BR21" s="17"/>
      <c r="BS21" s="18"/>
      <c r="BT21" s="18"/>
      <c r="BU21" s="18"/>
      <c r="BV21" s="18"/>
      <c r="BW21" s="18"/>
      <c r="BX21" s="18"/>
      <c r="BY21" s="18"/>
      <c r="BZ21" s="18"/>
      <c r="CA21" s="18"/>
      <c r="CB21" s="18"/>
      <c r="CC21" s="18"/>
    </row>
    <row r="22" spans="1:81" s="20" customFormat="1" ht="15.95" customHeight="1">
      <c r="A22" s="526"/>
      <c r="B22" s="527"/>
      <c r="C22" s="1663"/>
      <c r="D22" s="539" t="str">
        <f>IF(SETUP!$B$135&lt;&gt;"",SETUP!$B$135,"")</f>
        <v/>
      </c>
      <c r="E22" s="528"/>
      <c r="F22" s="529"/>
      <c r="G22" s="530"/>
      <c r="H22" s="146"/>
      <c r="I22" s="66" t="str">
        <f>IF(SETUP!A17&lt;&gt;"",SETUP!A17,"")</f>
        <v/>
      </c>
      <c r="J22" s="71" t="str">
        <f>IF(SETUP!B17&lt;&gt;"",SETUP!B17,"")</f>
        <v/>
      </c>
      <c r="K22" s="72" t="str">
        <f>IF(SUMIF(C$3:C$290,SETUP!A17,E$3:E$290)&gt;0.005,SUMIF(C$3:C$290,SETUP!A17,E$3:E$290),"")</f>
        <v/>
      </c>
      <c r="L22" s="73" t="str">
        <f>IF(COUNTIF(C$3:C$290,SETUP!A17)&gt;0.005,COUNTIF(C$3:C$290,SETUP!A17),"")</f>
        <v/>
      </c>
      <c r="M22" s="74" t="str">
        <f>IF(SUMIF(C$3:C$290,SETUP!A17,E$3:E$290)&gt;0.005,-K22/K$4,"")</f>
        <v/>
      </c>
      <c r="N22" s="226" t="str">
        <f t="shared" si="0"/>
        <v/>
      </c>
      <c r="O22" s="1934"/>
      <c r="P22" s="194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7"/>
      <c r="BA22" s="17"/>
      <c r="BB22" s="17"/>
      <c r="BC22" s="17"/>
      <c r="BD22" s="17"/>
      <c r="BE22" s="17"/>
      <c r="BF22" s="17"/>
      <c r="BG22" s="17"/>
      <c r="BH22" s="17"/>
      <c r="BI22" s="17"/>
      <c r="BJ22" s="17"/>
      <c r="BK22" s="17"/>
      <c r="BL22" s="17"/>
      <c r="BM22" s="17"/>
      <c r="BN22" s="17"/>
      <c r="BO22" s="17"/>
      <c r="BP22" s="17"/>
      <c r="BQ22" s="17"/>
      <c r="BR22" s="17"/>
      <c r="BS22" s="18"/>
      <c r="BT22" s="18"/>
      <c r="BU22" s="18"/>
      <c r="BV22" s="18"/>
      <c r="BW22" s="18"/>
      <c r="BX22" s="18"/>
      <c r="BY22" s="18"/>
      <c r="BZ22" s="18"/>
      <c r="CA22" s="18"/>
      <c r="CB22" s="18"/>
      <c r="CC22" s="18"/>
    </row>
    <row r="23" spans="1:81" s="20" customFormat="1" ht="15.95" customHeight="1">
      <c r="A23" s="526"/>
      <c r="B23" s="527"/>
      <c r="C23" s="1663"/>
      <c r="D23" s="539" t="str">
        <f>IF(SETUP!$B$136&lt;&gt;"",SETUP!$B$136,"")</f>
        <v/>
      </c>
      <c r="E23" s="528"/>
      <c r="F23" s="529"/>
      <c r="G23" s="530"/>
      <c r="H23" s="146"/>
      <c r="I23" s="66" t="str">
        <f>IF(SETUP!A18&lt;&gt;"",SETUP!A18,"")</f>
        <v/>
      </c>
      <c r="J23" s="67" t="str">
        <f>IF(SETUP!B18&lt;&gt;"",SETUP!B18,"")</f>
        <v/>
      </c>
      <c r="K23" s="68" t="str">
        <f>IF(SUMIF(C$3:C$290,SETUP!A18,E$3:E$290)&gt;0.005,SUMIF(C$3:C$290,SETUP!A18,E$3:E$290),"")</f>
        <v/>
      </c>
      <c r="L23" s="69" t="str">
        <f>IF(COUNTIF(C$3:C$290,SETUP!A18)&gt;0.005,COUNTIF(C$3:C$290,SETUP!A18),"")</f>
        <v/>
      </c>
      <c r="M23" s="70" t="str">
        <f>IF(SUMIF(C$3:C$290,SETUP!A18,E$3:E$290)&gt;0.005,-K23/K$4,"")</f>
        <v/>
      </c>
      <c r="N23" s="225" t="str">
        <f t="shared" si="0"/>
        <v/>
      </c>
      <c r="O23" s="1934"/>
      <c r="P23" s="194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7"/>
      <c r="BA23" s="17"/>
      <c r="BB23" s="17"/>
      <c r="BC23" s="17"/>
      <c r="BD23" s="17"/>
      <c r="BE23" s="17"/>
      <c r="BF23" s="17"/>
      <c r="BG23" s="17"/>
      <c r="BH23" s="17"/>
      <c r="BI23" s="17"/>
      <c r="BJ23" s="17"/>
      <c r="BK23" s="17"/>
      <c r="BL23" s="17"/>
      <c r="BM23" s="17"/>
      <c r="BN23" s="17"/>
      <c r="BO23" s="17"/>
      <c r="BP23" s="17"/>
      <c r="BQ23" s="17"/>
      <c r="BR23" s="17"/>
      <c r="BS23" s="18"/>
      <c r="BT23" s="18"/>
      <c r="BU23" s="18"/>
      <c r="BV23" s="18"/>
      <c r="BW23" s="18"/>
      <c r="BX23" s="18"/>
      <c r="BY23" s="18"/>
      <c r="BZ23" s="18"/>
      <c r="CA23" s="18"/>
      <c r="CB23" s="18"/>
      <c r="CC23" s="18"/>
    </row>
    <row r="24" spans="1:81" s="20" customFormat="1" ht="15.95" customHeight="1">
      <c r="A24" s="526"/>
      <c r="B24" s="527"/>
      <c r="C24" s="1663"/>
      <c r="D24" s="539" t="str">
        <f>IF(SETUP!$B$137&lt;&gt;"",SETUP!$B$137,"")</f>
        <v/>
      </c>
      <c r="E24" s="528"/>
      <c r="F24" s="529"/>
      <c r="G24" s="530"/>
      <c r="H24" s="146"/>
      <c r="I24" s="66" t="str">
        <f>IF(SETUP!A19&lt;&gt;"",SETUP!A19,"")</f>
        <v/>
      </c>
      <c r="J24" s="71" t="str">
        <f>IF(SETUP!B19&lt;&gt;"",SETUP!B19,"")</f>
        <v/>
      </c>
      <c r="K24" s="72" t="str">
        <f>IF(SUMIF(C$3:C$290,SETUP!A19,E$3:E$290)&gt;0.005,SUMIF(C$3:C$290,SETUP!A19,E$3:E$290),"")</f>
        <v/>
      </c>
      <c r="L24" s="73" t="str">
        <f>IF(COUNTIF(C$3:C$290,SETUP!A19)&gt;0.005,COUNTIF(C$3:C$290,SETUP!A19),"")</f>
        <v/>
      </c>
      <c r="M24" s="74" t="str">
        <f>IF(SUMIF(C$3:C$290,SETUP!A19,E$3:E$290)&gt;0.005,-K24/K$4,"")</f>
        <v/>
      </c>
      <c r="N24" s="226" t="str">
        <f t="shared" si="0"/>
        <v/>
      </c>
      <c r="O24" s="1934"/>
      <c r="P24" s="194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7"/>
      <c r="BA24" s="17"/>
      <c r="BB24" s="17"/>
      <c r="BC24" s="17"/>
      <c r="BD24" s="17"/>
      <c r="BE24" s="17"/>
      <c r="BF24" s="17"/>
      <c r="BG24" s="17"/>
      <c r="BH24" s="17"/>
      <c r="BI24" s="17"/>
      <c r="BJ24" s="17"/>
      <c r="BK24" s="17"/>
      <c r="BL24" s="17"/>
      <c r="BM24" s="17"/>
      <c r="BN24" s="17"/>
      <c r="BO24" s="17"/>
      <c r="BP24" s="17"/>
      <c r="BQ24" s="17"/>
      <c r="BR24" s="17"/>
      <c r="BS24" s="18"/>
      <c r="BT24" s="18"/>
      <c r="BU24" s="18"/>
      <c r="BV24" s="18"/>
      <c r="BW24" s="18"/>
      <c r="BX24" s="18"/>
      <c r="BY24" s="18"/>
      <c r="BZ24" s="18"/>
      <c r="CA24" s="18"/>
      <c r="CB24" s="18"/>
      <c r="CC24" s="18"/>
    </row>
    <row r="25" spans="1:81" s="20" customFormat="1" ht="15.95" customHeight="1">
      <c r="A25" s="526"/>
      <c r="B25" s="527"/>
      <c r="C25" s="1663"/>
      <c r="D25" s="539" t="str">
        <f>IF(SETUP!$B$138&lt;&gt;"",SETUP!$B$138,"")</f>
        <v/>
      </c>
      <c r="E25" s="528"/>
      <c r="F25" s="529"/>
      <c r="G25" s="530"/>
      <c r="H25" s="146"/>
      <c r="I25" s="66" t="str">
        <f>IF(SETUP!A20&lt;&gt;"",SETUP!A20,"")</f>
        <v/>
      </c>
      <c r="J25" s="67" t="str">
        <f>IF(SETUP!B20&lt;&gt;"",SETUP!B20,"")</f>
        <v/>
      </c>
      <c r="K25" s="68" t="str">
        <f>IF(SUMIF(C$3:C$290,SETUP!A20,E$3:E$290)&gt;0.005,SUMIF(C$3:C$290,SETUP!A20,E$3:E$290),"")</f>
        <v/>
      </c>
      <c r="L25" s="69" t="str">
        <f>IF(COUNTIF(C$3:C$290,SETUP!A20)&gt;0.005,COUNTIF(C$3:C$290,SETUP!A20),"")</f>
        <v/>
      </c>
      <c r="M25" s="70" t="str">
        <f>IF(SUMIF(C$3:C$290,SETUP!A20,E$3:E$290)&gt;0.005,-K25/K$4,"")</f>
        <v/>
      </c>
      <c r="N25" s="225" t="str">
        <f t="shared" si="0"/>
        <v/>
      </c>
      <c r="O25" s="1934" t="s">
        <v>41</v>
      </c>
      <c r="P25" s="194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7"/>
      <c r="BA25" s="17"/>
      <c r="BB25" s="17"/>
      <c r="BC25" s="17"/>
      <c r="BD25" s="17"/>
      <c r="BE25" s="17"/>
      <c r="BF25" s="17"/>
      <c r="BG25" s="17"/>
      <c r="BH25" s="17"/>
      <c r="BI25" s="17"/>
      <c r="BJ25" s="17"/>
      <c r="BK25" s="17"/>
      <c r="BL25" s="17"/>
      <c r="BM25" s="17"/>
      <c r="BN25" s="17"/>
      <c r="BO25" s="17"/>
      <c r="BP25" s="17"/>
      <c r="BQ25" s="17"/>
      <c r="BR25" s="17"/>
      <c r="BS25" s="18"/>
      <c r="BT25" s="18"/>
      <c r="BU25" s="18"/>
      <c r="BV25" s="18"/>
      <c r="BW25" s="18"/>
      <c r="BX25" s="18"/>
      <c r="BY25" s="18"/>
      <c r="BZ25" s="18"/>
      <c r="CA25" s="18"/>
      <c r="CB25" s="18"/>
      <c r="CC25" s="18"/>
    </row>
    <row r="26" spans="1:81" s="20" customFormat="1" ht="15.95" customHeight="1">
      <c r="A26" s="526"/>
      <c r="B26" s="527"/>
      <c r="C26" s="1663"/>
      <c r="D26" s="539" t="str">
        <f>IF(SETUP!$B$139&lt;&gt;"",SETUP!$B$139,"Blue spaces reserved for repeating monthly items")</f>
        <v>Blue spaces reserved for repeating monthly items</v>
      </c>
      <c r="E26" s="528"/>
      <c r="F26" s="529"/>
      <c r="G26" s="530"/>
      <c r="H26" s="146"/>
      <c r="I26" s="66" t="str">
        <f>IF(SETUP!A21&lt;&gt;"",SETUP!A21,"")</f>
        <v/>
      </c>
      <c r="J26" s="71" t="str">
        <f>IF(SETUP!B21&lt;&gt;"",SETUP!B21,"")</f>
        <v/>
      </c>
      <c r="K26" s="72" t="str">
        <f>IF(SUMIF(C$3:C$290,SETUP!A21,E$3:E$290)&gt;0.005,SUMIF(C$3:C$290,SETUP!A21,E$3:E$290),"")</f>
        <v/>
      </c>
      <c r="L26" s="73" t="str">
        <f>IF(COUNTIF(C$3:C$290,SETUP!A21)&gt;0.005,COUNTIF(C$3:C$290,SETUP!A21),"")</f>
        <v/>
      </c>
      <c r="M26" s="74" t="str">
        <f>IF(SUMIF(C$3:C$290,SETUP!A21,E$3:E$290)&gt;0.005,-K26/K$4,"")</f>
        <v/>
      </c>
      <c r="N26" s="226" t="str">
        <f t="shared" si="0"/>
        <v/>
      </c>
      <c r="O26" s="1934"/>
      <c r="P26" s="194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7"/>
      <c r="BA26" s="17"/>
      <c r="BB26" s="17"/>
      <c r="BC26" s="17"/>
      <c r="BD26" s="17"/>
      <c r="BE26" s="17"/>
      <c r="BF26" s="17"/>
      <c r="BG26" s="17"/>
      <c r="BH26" s="17"/>
      <c r="BI26" s="17"/>
      <c r="BJ26" s="17"/>
      <c r="BK26" s="17"/>
      <c r="BL26" s="17"/>
      <c r="BM26" s="17"/>
      <c r="BN26" s="17"/>
      <c r="BO26" s="17"/>
      <c r="BP26" s="17"/>
      <c r="BQ26" s="17"/>
      <c r="BR26" s="17"/>
      <c r="BS26" s="18"/>
      <c r="BT26" s="18"/>
      <c r="BU26" s="18"/>
      <c r="BV26" s="18"/>
      <c r="BW26" s="18"/>
      <c r="BX26" s="18"/>
      <c r="BY26" s="18"/>
      <c r="BZ26" s="18"/>
      <c r="CA26" s="18"/>
      <c r="CB26" s="18"/>
      <c r="CC26" s="18"/>
    </row>
    <row r="27" spans="1:81" s="20" customFormat="1" ht="15.95" customHeight="1">
      <c r="A27" s="526"/>
      <c r="B27" s="527"/>
      <c r="C27" s="527"/>
      <c r="D27" s="531"/>
      <c r="E27" s="528"/>
      <c r="F27" s="529"/>
      <c r="G27" s="530"/>
      <c r="H27" s="146"/>
      <c r="I27" s="66" t="str">
        <f>IF(SETUP!A22&lt;&gt;"",SETUP!A22,"")</f>
        <v/>
      </c>
      <c r="J27" s="67" t="str">
        <f>IF(SETUP!B22&lt;&gt;"",SETUP!B22,"")</f>
        <v/>
      </c>
      <c r="K27" s="68" t="str">
        <f>IF(SUMIF(C$3:C$290,SETUP!A22,E$3:E$290)&gt;0.005,SUMIF(C$3:C$290,SETUP!A22,E$3:E$290),"")</f>
        <v/>
      </c>
      <c r="L27" s="69" t="str">
        <f>IF(COUNTIF(C$3:C$290,SETUP!A22)&gt;0.005,COUNTIF(C$3:C$290,SETUP!A22),"")</f>
        <v/>
      </c>
      <c r="M27" s="70" t="str">
        <f>IF(SUMIF(C$3:C$290,SETUP!A22,E$3:E$290)&gt;0.005,-K27/K$4,"")</f>
        <v/>
      </c>
      <c r="N27" s="225" t="str">
        <f t="shared" si="0"/>
        <v/>
      </c>
      <c r="O27" s="1934"/>
      <c r="P27" s="194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7"/>
      <c r="BA27" s="17"/>
      <c r="BB27" s="17"/>
      <c r="BC27" s="17"/>
      <c r="BD27" s="17"/>
      <c r="BE27" s="17"/>
      <c r="BF27" s="17"/>
      <c r="BG27" s="17"/>
      <c r="BH27" s="17"/>
      <c r="BI27" s="17"/>
      <c r="BJ27" s="17"/>
      <c r="BK27" s="17"/>
      <c r="BL27" s="17"/>
      <c r="BM27" s="17"/>
      <c r="BN27" s="17"/>
      <c r="BO27" s="17"/>
      <c r="BP27" s="17"/>
      <c r="BQ27" s="17"/>
      <c r="BR27" s="17"/>
      <c r="BS27" s="18"/>
      <c r="BT27" s="18"/>
      <c r="BU27" s="18"/>
      <c r="BV27" s="18"/>
      <c r="BW27" s="18"/>
      <c r="BX27" s="18"/>
      <c r="BY27" s="18"/>
      <c r="BZ27" s="18"/>
      <c r="CA27" s="18"/>
      <c r="CB27" s="18"/>
      <c r="CC27" s="18"/>
    </row>
    <row r="28" spans="1:81" s="20" customFormat="1" ht="15.95" customHeight="1">
      <c r="A28" s="526"/>
      <c r="B28" s="527"/>
      <c r="C28" s="527"/>
      <c r="D28" s="531"/>
      <c r="E28" s="528"/>
      <c r="F28" s="529"/>
      <c r="G28" s="530"/>
      <c r="H28" s="146"/>
      <c r="I28" s="66" t="str">
        <f>IF(SETUP!A23&lt;&gt;"",SETUP!A23,"")</f>
        <v/>
      </c>
      <c r="J28" s="71" t="str">
        <f>IF(SETUP!B23&lt;&gt;"",SETUP!B23,"")</f>
        <v/>
      </c>
      <c r="K28" s="75" t="str">
        <f>IF(SUMIF(C$3:C$290,SETUP!A23,E$3:E$290)&gt;0.005,SUMIF(C$3:C$290,SETUP!A23,E$3:E$290),"")</f>
        <v/>
      </c>
      <c r="L28" s="73" t="str">
        <f>IF(COUNTIF(C$3:C$290,SETUP!A23)&gt;0.005,COUNTIF(C$3:C$290,SETUP!A23),"")</f>
        <v/>
      </c>
      <c r="M28" s="74" t="str">
        <f>IF(SUMIF(C$3:C$290,SETUP!A23,E$3:E$290)&gt;0.005,-K28/K$4,"")</f>
        <v/>
      </c>
      <c r="N28" s="226" t="str">
        <f t="shared" si="0"/>
        <v/>
      </c>
      <c r="O28" s="1934"/>
      <c r="P28" s="194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7"/>
      <c r="BA28" s="17"/>
      <c r="BB28" s="17"/>
      <c r="BC28" s="17"/>
      <c r="BD28" s="17"/>
      <c r="BE28" s="17"/>
      <c r="BF28" s="17"/>
      <c r="BG28" s="17"/>
      <c r="BH28" s="17"/>
      <c r="BI28" s="17"/>
      <c r="BJ28" s="17"/>
      <c r="BK28" s="17"/>
      <c r="BL28" s="17"/>
      <c r="BM28" s="17"/>
      <c r="BN28" s="17"/>
      <c r="BO28" s="17"/>
      <c r="BP28" s="17"/>
      <c r="BQ28" s="17"/>
      <c r="BR28" s="17"/>
      <c r="BS28" s="18"/>
      <c r="BT28" s="18"/>
      <c r="BU28" s="18"/>
      <c r="BV28" s="18"/>
      <c r="BW28" s="18"/>
      <c r="BX28" s="18"/>
      <c r="BY28" s="18"/>
      <c r="BZ28" s="18"/>
      <c r="CA28" s="18"/>
      <c r="CB28" s="18"/>
      <c r="CC28" s="18"/>
    </row>
    <row r="29" spans="1:81" s="20" customFormat="1" ht="15.95" customHeight="1">
      <c r="A29" s="526"/>
      <c r="B29" s="527"/>
      <c r="C29" s="527"/>
      <c r="D29" s="531"/>
      <c r="E29" s="528"/>
      <c r="F29" s="529"/>
      <c r="G29" s="530"/>
      <c r="H29" s="146"/>
      <c r="I29" s="66" t="str">
        <f>IF(SETUP!A24&lt;&gt;"",SETUP!A24,"")</f>
        <v/>
      </c>
      <c r="J29" s="67" t="str">
        <f>IF(SETUP!B24&lt;&gt;"",SETUP!B24,"")</f>
        <v/>
      </c>
      <c r="K29" s="68" t="str">
        <f>IF(SUMIF(C$3:C$290,SETUP!A24,E$3:E$290)&gt;0.005,SUMIF(C$3:C$290,SETUP!A24,E$3:E$290),"")</f>
        <v/>
      </c>
      <c r="L29" s="69" t="str">
        <f>IF(COUNTIF(C$3:C$290,SETUP!A24)&gt;0.005,COUNTIF(C$3:C$290,SETUP!A24),"")</f>
        <v/>
      </c>
      <c r="M29" s="70" t="str">
        <f>IF(SUMIF(C$3:C$290,SETUP!A24,E$3:E$290)&gt;0.005,-K29/K$4,"")</f>
        <v/>
      </c>
      <c r="N29" s="225" t="str">
        <f t="shared" si="0"/>
        <v/>
      </c>
      <c r="O29" s="1934"/>
      <c r="P29" s="194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7"/>
      <c r="BA29" s="17"/>
      <c r="BB29" s="17"/>
      <c r="BC29" s="17"/>
      <c r="BD29" s="17"/>
      <c r="BE29" s="17"/>
      <c r="BF29" s="17"/>
      <c r="BG29" s="17"/>
      <c r="BH29" s="17"/>
      <c r="BI29" s="17"/>
      <c r="BJ29" s="17"/>
      <c r="BK29" s="17"/>
      <c r="BL29" s="17"/>
      <c r="BM29" s="17"/>
      <c r="BN29" s="17"/>
      <c r="BO29" s="17"/>
      <c r="BP29" s="17"/>
      <c r="BQ29" s="17"/>
      <c r="BR29" s="17"/>
      <c r="BS29" s="18"/>
      <c r="BT29" s="18"/>
      <c r="BU29" s="18"/>
      <c r="BV29" s="18"/>
      <c r="BW29" s="18"/>
      <c r="BX29" s="18"/>
      <c r="BY29" s="18"/>
      <c r="BZ29" s="18"/>
      <c r="CA29" s="18"/>
      <c r="CB29" s="18"/>
      <c r="CC29" s="18"/>
    </row>
    <row r="30" spans="1:81" s="20" customFormat="1" ht="15.95" customHeight="1">
      <c r="A30" s="526"/>
      <c r="B30" s="527"/>
      <c r="C30" s="527"/>
      <c r="D30" s="531"/>
      <c r="E30" s="528"/>
      <c r="F30" s="529"/>
      <c r="G30" s="530"/>
      <c r="H30" s="146"/>
      <c r="I30" s="66" t="str">
        <f>IF(SETUP!A25&lt;&gt;"",SETUP!A25,"")</f>
        <v/>
      </c>
      <c r="J30" s="71" t="str">
        <f>IF(SETUP!B25&lt;&gt;"",SETUP!B25,"")</f>
        <v/>
      </c>
      <c r="K30" s="72" t="str">
        <f>IF(SUMIF(C$3:C$290,SETUP!A25,E$3:E$290)&gt;0.005,SUMIF(C$3:C$290,SETUP!A25,E$3:E$290),"")</f>
        <v/>
      </c>
      <c r="L30" s="73" t="str">
        <f>IF(COUNTIF(C$3:C$290,SETUP!A25)&gt;0.005,COUNTIF(C$3:C$290,SETUP!A25),"")</f>
        <v/>
      </c>
      <c r="M30" s="74" t="str">
        <f>IF(SUMIF(C$3:C$290,SETUP!A25,E$3:E$290)&gt;0.005,-K30/K$4,"")</f>
        <v/>
      </c>
      <c r="N30" s="226" t="str">
        <f t="shared" si="0"/>
        <v/>
      </c>
      <c r="O30" s="1934"/>
      <c r="P30" s="194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7"/>
      <c r="BA30" s="17"/>
      <c r="BB30" s="17"/>
      <c r="BC30" s="17"/>
      <c r="BD30" s="17"/>
      <c r="BE30" s="17"/>
      <c r="BF30" s="17"/>
      <c r="BG30" s="17"/>
      <c r="BH30" s="17"/>
      <c r="BI30" s="17"/>
      <c r="BJ30" s="17"/>
      <c r="BK30" s="17"/>
      <c r="BL30" s="17"/>
      <c r="BM30" s="17"/>
      <c r="BN30" s="17"/>
      <c r="BO30" s="17"/>
      <c r="BP30" s="17"/>
      <c r="BQ30" s="17"/>
      <c r="BR30" s="17"/>
      <c r="BS30" s="18"/>
      <c r="BT30" s="18"/>
      <c r="BU30" s="18"/>
      <c r="BV30" s="18"/>
      <c r="BW30" s="18"/>
      <c r="BX30" s="18"/>
      <c r="BY30" s="18"/>
      <c r="BZ30" s="18"/>
      <c r="CA30" s="18"/>
      <c r="CB30" s="18"/>
      <c r="CC30" s="18"/>
    </row>
    <row r="31" spans="1:81" s="20" customFormat="1" ht="15.95" customHeight="1">
      <c r="A31" s="526"/>
      <c r="B31" s="527"/>
      <c r="C31" s="527"/>
      <c r="D31" s="531"/>
      <c r="E31" s="528"/>
      <c r="F31" s="529"/>
      <c r="G31" s="530"/>
      <c r="H31" s="146"/>
      <c r="I31" s="66" t="str">
        <f>IF(SETUP!A26&lt;&gt;"",SETUP!A26,"")</f>
        <v/>
      </c>
      <c r="J31" s="67" t="str">
        <f>IF(SETUP!B26&lt;&gt;"",SETUP!B26,"")</f>
        <v/>
      </c>
      <c r="K31" s="68" t="str">
        <f>IF(SUMIF(C$3:C$290,SETUP!A26,E$3:E$290)&gt;0.005,SUMIF(C$3:C$290,SETUP!A26,E$3:E$290),"")</f>
        <v/>
      </c>
      <c r="L31" s="69" t="str">
        <f>IF(COUNTIF(C$3:C$290,SETUP!A26)&gt;0.005,COUNTIF(C$3:C$290,SETUP!A26),"")</f>
        <v/>
      </c>
      <c r="M31" s="70" t="str">
        <f>IF(SUMIF(C$3:C$290,SETUP!A26,E$3:E$290)&gt;0.005,-K31/K$4,"")</f>
        <v/>
      </c>
      <c r="N31" s="225" t="str">
        <f t="shared" si="0"/>
        <v/>
      </c>
      <c r="O31" s="1934"/>
      <c r="P31" s="1949" t="s">
        <v>49</v>
      </c>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7"/>
      <c r="BA31" s="17"/>
      <c r="BB31" s="17"/>
      <c r="BC31" s="17"/>
      <c r="BD31" s="17"/>
      <c r="BE31" s="17"/>
      <c r="BF31" s="17"/>
      <c r="BG31" s="17"/>
      <c r="BH31" s="17"/>
      <c r="BI31" s="17"/>
      <c r="BJ31" s="17"/>
      <c r="BK31" s="17"/>
      <c r="BL31" s="17"/>
      <c r="BM31" s="17"/>
      <c r="BN31" s="17"/>
      <c r="BO31" s="17"/>
      <c r="BP31" s="17"/>
      <c r="BQ31" s="17"/>
      <c r="BR31" s="17"/>
      <c r="BS31" s="18"/>
      <c r="BT31" s="18"/>
      <c r="BU31" s="18"/>
      <c r="BV31" s="18"/>
      <c r="BW31" s="18"/>
      <c r="BX31" s="18"/>
      <c r="BY31" s="18"/>
      <c r="BZ31" s="18"/>
      <c r="CA31" s="18"/>
      <c r="CB31" s="18"/>
      <c r="CC31" s="18"/>
    </row>
    <row r="32" spans="1:81" s="20" customFormat="1" ht="15.95" customHeight="1">
      <c r="A32" s="526"/>
      <c r="B32" s="527"/>
      <c r="C32" s="527"/>
      <c r="D32" s="531"/>
      <c r="E32" s="528"/>
      <c r="F32" s="529"/>
      <c r="G32" s="530"/>
      <c r="H32" s="146"/>
      <c r="I32" s="66" t="str">
        <f>IF(SETUP!A27&lt;&gt;"",SETUP!A27,"")</f>
        <v/>
      </c>
      <c r="J32" s="71" t="str">
        <f>IF(SETUP!B27&lt;&gt;"",SETUP!B27,"")</f>
        <v/>
      </c>
      <c r="K32" s="72" t="str">
        <f>IF(SUMIF(C$3:C$290,SETUP!A27,E$3:E$290)&gt;0.005,SUMIF(C$3:C$290,SETUP!A27,E$3:E$290),"")</f>
        <v/>
      </c>
      <c r="L32" s="73" t="str">
        <f>IF(COUNTIF(C$3:C$290,SETUP!A27)&gt;0.005,COUNTIF(C$3:C$290,SETUP!A27),"")</f>
        <v/>
      </c>
      <c r="M32" s="74" t="str">
        <f>IF(SUMIF(C$3:C$290,SETUP!A27,E$3:E$290)&gt;0.005,-K32/K$4,"")</f>
        <v/>
      </c>
      <c r="N32" s="226" t="str">
        <f t="shared" si="0"/>
        <v/>
      </c>
      <c r="O32" s="1934"/>
      <c r="P32" s="194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7"/>
      <c r="BA32" s="17"/>
      <c r="BB32" s="17"/>
      <c r="BC32" s="17"/>
      <c r="BD32" s="17"/>
      <c r="BE32" s="17"/>
      <c r="BF32" s="17"/>
      <c r="BG32" s="17"/>
      <c r="BH32" s="17"/>
      <c r="BI32" s="17"/>
      <c r="BJ32" s="17"/>
      <c r="BK32" s="17"/>
      <c r="BL32" s="17"/>
      <c r="BM32" s="17"/>
      <c r="BN32" s="17"/>
      <c r="BO32" s="17"/>
      <c r="BP32" s="17"/>
      <c r="BQ32" s="17"/>
      <c r="BR32" s="17"/>
      <c r="BS32" s="18"/>
      <c r="BT32" s="18"/>
      <c r="BU32" s="18"/>
      <c r="BV32" s="18"/>
      <c r="BW32" s="18"/>
      <c r="BX32" s="18"/>
      <c r="BY32" s="18"/>
      <c r="BZ32" s="18"/>
      <c r="CA32" s="18"/>
      <c r="CB32" s="18"/>
      <c r="CC32" s="18"/>
    </row>
    <row r="33" spans="1:81" s="20" customFormat="1" ht="15.95" customHeight="1">
      <c r="A33" s="526"/>
      <c r="B33" s="527"/>
      <c r="C33" s="527"/>
      <c r="D33" s="531"/>
      <c r="E33" s="528"/>
      <c r="F33" s="529"/>
      <c r="G33" s="530"/>
      <c r="H33" s="146"/>
      <c r="I33" s="66" t="str">
        <f>IF(SETUP!A28&lt;&gt;"",SETUP!A28,"")</f>
        <v/>
      </c>
      <c r="J33" s="67" t="str">
        <f>IF(SETUP!B28&lt;&gt;"",SETUP!B28,"")</f>
        <v/>
      </c>
      <c r="K33" s="68" t="str">
        <f>IF(SUMIF(C$3:C$290,SETUP!A28,E$3:E$290)&gt;0.005,SUMIF(C$3:C$290,SETUP!A28,E$3:E$290),"")</f>
        <v/>
      </c>
      <c r="L33" s="69" t="str">
        <f>IF(COUNTIF(C$3:C$290,SETUP!A28)&gt;0.005,COUNTIF(C$3:C$290,SETUP!A28),"")</f>
        <v/>
      </c>
      <c r="M33" s="70" t="str">
        <f>IF(SUMIF(C$3:C$290,SETUP!A28,E$3:E$290)&gt;0.005,-K33/K$4,"")</f>
        <v/>
      </c>
      <c r="N33" s="225" t="str">
        <f t="shared" si="0"/>
        <v/>
      </c>
      <c r="O33" s="1934"/>
      <c r="P33" s="194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7"/>
      <c r="BA33" s="17"/>
      <c r="BB33" s="17"/>
      <c r="BC33" s="17"/>
      <c r="BD33" s="17"/>
      <c r="BE33" s="17"/>
      <c r="BF33" s="17"/>
      <c r="BG33" s="17"/>
      <c r="BH33" s="17"/>
      <c r="BI33" s="17"/>
      <c r="BJ33" s="17"/>
      <c r="BK33" s="17"/>
      <c r="BL33" s="17"/>
      <c r="BM33" s="17"/>
      <c r="BN33" s="17"/>
      <c r="BO33" s="17"/>
      <c r="BP33" s="17"/>
      <c r="BQ33" s="17"/>
      <c r="BR33" s="17"/>
      <c r="BS33" s="18"/>
      <c r="BT33" s="18"/>
      <c r="BU33" s="18"/>
      <c r="BV33" s="18"/>
      <c r="BW33" s="18"/>
      <c r="BX33" s="18"/>
      <c r="BY33" s="18"/>
      <c r="BZ33" s="18"/>
      <c r="CA33" s="18"/>
      <c r="CB33" s="18"/>
      <c r="CC33" s="18"/>
    </row>
    <row r="34" spans="1:81" s="20" customFormat="1" ht="15.95" customHeight="1">
      <c r="A34" s="526"/>
      <c r="B34" s="527"/>
      <c r="C34" s="527"/>
      <c r="D34" s="531"/>
      <c r="E34" s="528"/>
      <c r="F34" s="529"/>
      <c r="G34" s="530"/>
      <c r="H34" s="146"/>
      <c r="I34" s="66" t="str">
        <f>IF(SETUP!A29&lt;&gt;"",SETUP!A29,"")</f>
        <v/>
      </c>
      <c r="J34" s="71" t="str">
        <f>IF(SETUP!B29&lt;&gt;"",SETUP!B29,"")</f>
        <v/>
      </c>
      <c r="K34" s="72" t="str">
        <f>IF(SUMIF(C$3:C$290,SETUP!A29,E$3:E$290)&gt;0.005,SUMIF(C$3:C$290,SETUP!A29,E$3:E$290),"")</f>
        <v/>
      </c>
      <c r="L34" s="73" t="str">
        <f>IF(COUNTIF(C$3:C$290,SETUP!A29)&gt;0.005,COUNTIF(C$3:C$290,SETUP!A29),"")</f>
        <v/>
      </c>
      <c r="M34" s="74" t="str">
        <f>IF(SUMIF(C$3:C$290,SETUP!A29,E$3:E$290)&gt;0.005,-K34/K$4,"")</f>
        <v/>
      </c>
      <c r="N34" s="226" t="str">
        <f t="shared" si="0"/>
        <v/>
      </c>
      <c r="O34" s="1934"/>
      <c r="P34" s="194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7"/>
      <c r="BA34" s="17"/>
      <c r="BB34" s="17"/>
      <c r="BC34" s="17"/>
      <c r="BD34" s="17"/>
      <c r="BE34" s="17"/>
      <c r="BF34" s="17"/>
      <c r="BG34" s="17"/>
      <c r="BH34" s="17"/>
      <c r="BI34" s="17"/>
      <c r="BJ34" s="17"/>
      <c r="BK34" s="17"/>
      <c r="BL34" s="17"/>
      <c r="BM34" s="17"/>
      <c r="BN34" s="17"/>
      <c r="BO34" s="17"/>
      <c r="BP34" s="17"/>
      <c r="BQ34" s="17"/>
      <c r="BR34" s="17"/>
      <c r="BS34" s="18"/>
      <c r="BT34" s="18"/>
      <c r="BU34" s="18"/>
      <c r="BV34" s="18"/>
      <c r="BW34" s="18"/>
      <c r="BX34" s="18"/>
      <c r="BY34" s="18"/>
      <c r="BZ34" s="18"/>
      <c r="CA34" s="18"/>
      <c r="CB34" s="18"/>
      <c r="CC34" s="18"/>
    </row>
    <row r="35" spans="1:81" s="20" customFormat="1" ht="15.95" customHeight="1">
      <c r="A35" s="526"/>
      <c r="B35" s="527"/>
      <c r="C35" s="527"/>
      <c r="D35" s="531"/>
      <c r="E35" s="528"/>
      <c r="F35" s="529"/>
      <c r="G35" s="530"/>
      <c r="H35" s="146"/>
      <c r="I35" s="66" t="str">
        <f>IF(SETUP!A30&lt;&gt;"",SETUP!A30,"")</f>
        <v/>
      </c>
      <c r="J35" s="67" t="str">
        <f>IF(SETUP!B30&lt;&gt;"",SETUP!B30,"")</f>
        <v/>
      </c>
      <c r="K35" s="68" t="str">
        <f>IF(SUMIF(C$3:C$290,SETUP!A30,E$3:E$290)&gt;0.005,SUMIF(C$3:C$290,SETUP!A30,E$3:E$290),"")</f>
        <v/>
      </c>
      <c r="L35" s="69" t="str">
        <f>IF(COUNTIF(C$3:C$290,SETUP!A30)&gt;0.005,COUNTIF(C$3:C$290,SETUP!A30),"")</f>
        <v/>
      </c>
      <c r="M35" s="70" t="str">
        <f>IF(SUMIF(C$3:C$290,SETUP!A30,E$3:E$290)&gt;0.005,-K35/K$4,"")</f>
        <v/>
      </c>
      <c r="N35" s="225" t="str">
        <f t="shared" si="0"/>
        <v/>
      </c>
      <c r="O35" s="1934"/>
      <c r="P35" s="194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7"/>
      <c r="BA35" s="17"/>
      <c r="BB35" s="17"/>
      <c r="BC35" s="17"/>
      <c r="BD35" s="17"/>
      <c r="BE35" s="17"/>
      <c r="BF35" s="17"/>
      <c r="BG35" s="17"/>
      <c r="BH35" s="17"/>
      <c r="BI35" s="17"/>
      <c r="BJ35" s="17"/>
      <c r="BK35" s="17"/>
      <c r="BL35" s="17"/>
      <c r="BM35" s="17"/>
      <c r="BN35" s="17"/>
      <c r="BO35" s="17"/>
      <c r="BP35" s="17"/>
      <c r="BQ35" s="17"/>
      <c r="BR35" s="17"/>
      <c r="BS35" s="18"/>
      <c r="BT35" s="18"/>
      <c r="BU35" s="18"/>
      <c r="BV35" s="18"/>
      <c r="BW35" s="18"/>
      <c r="BX35" s="18"/>
      <c r="BY35" s="18"/>
      <c r="BZ35" s="18"/>
      <c r="CA35" s="18"/>
      <c r="CB35" s="18"/>
      <c r="CC35" s="18"/>
    </row>
    <row r="36" spans="1:81" s="20" customFormat="1" ht="15.95" customHeight="1">
      <c r="A36" s="526"/>
      <c r="B36" s="527"/>
      <c r="C36" s="527"/>
      <c r="D36" s="531"/>
      <c r="E36" s="528"/>
      <c r="F36" s="529"/>
      <c r="G36" s="530"/>
      <c r="H36" s="146"/>
      <c r="I36" s="66" t="str">
        <f>IF(SETUP!A31&lt;&gt;"",SETUP!A31,"")</f>
        <v/>
      </c>
      <c r="J36" s="71" t="str">
        <f>IF(SETUP!B31&lt;&gt;"",SETUP!B31,"")</f>
        <v/>
      </c>
      <c r="K36" s="72" t="str">
        <f>IF(SUMIF(C$3:C$290,SETUP!A31,E$3:E$290)&gt;0.005,SUMIF(C$3:C$290,SETUP!A31,E$3:E$290),"")</f>
        <v/>
      </c>
      <c r="L36" s="73" t="str">
        <f>IF(COUNTIF(C$3:C$290,SETUP!A31)&gt;0.005,COUNTIF(C$3:C$290,SETUP!A31),"")</f>
        <v/>
      </c>
      <c r="M36" s="74" t="str">
        <f>IF(SUMIF(C$3:C$290,SETUP!A31,E$3:E$290)&gt;0.005,-K36/K$4,"")</f>
        <v/>
      </c>
      <c r="N36" s="226" t="str">
        <f t="shared" si="0"/>
        <v/>
      </c>
      <c r="O36" s="1934"/>
      <c r="P36" s="194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7"/>
      <c r="BA36" s="17"/>
      <c r="BB36" s="17"/>
      <c r="BC36" s="17"/>
      <c r="BD36" s="17"/>
      <c r="BE36" s="17"/>
      <c r="BF36" s="17"/>
      <c r="BG36" s="17"/>
      <c r="BH36" s="17"/>
      <c r="BI36" s="17"/>
      <c r="BJ36" s="17"/>
      <c r="BK36" s="17"/>
      <c r="BL36" s="17"/>
      <c r="BM36" s="17"/>
      <c r="BN36" s="17"/>
      <c r="BO36" s="17"/>
      <c r="BP36" s="17"/>
      <c r="BQ36" s="17"/>
      <c r="BR36" s="17"/>
      <c r="BS36" s="18"/>
      <c r="BT36" s="18"/>
      <c r="BU36" s="18"/>
      <c r="BV36" s="18"/>
      <c r="BW36" s="18"/>
      <c r="BX36" s="18"/>
      <c r="BY36" s="18"/>
      <c r="BZ36" s="18"/>
      <c r="CA36" s="18"/>
      <c r="CB36" s="18"/>
      <c r="CC36" s="18"/>
    </row>
    <row r="37" spans="1:81" s="20" customFormat="1" ht="15.95" customHeight="1">
      <c r="A37" s="526"/>
      <c r="B37" s="527"/>
      <c r="C37" s="527"/>
      <c r="D37" s="531"/>
      <c r="E37" s="528"/>
      <c r="F37" s="529"/>
      <c r="G37" s="530"/>
      <c r="H37" s="146"/>
      <c r="I37" s="66" t="str">
        <f>IF(SETUP!A32&lt;&gt;"",SETUP!A32,"")</f>
        <v/>
      </c>
      <c r="J37" s="67" t="str">
        <f>IF(SETUP!B32&lt;&gt;"",SETUP!B32,"")</f>
        <v/>
      </c>
      <c r="K37" s="68" t="str">
        <f>IF(SUMIF(C$3:C$290,SETUP!A32,E$3:E$290)&gt;0.005,SUMIF(C$3:C$290,SETUP!A32,E$3:E$290),"")</f>
        <v/>
      </c>
      <c r="L37" s="69" t="str">
        <f>IF(COUNTIF(C$3:C$290,SETUP!A32)&gt;0.005,COUNTIF(C$3:C$290,SETUP!A32),"")</f>
        <v/>
      </c>
      <c r="M37" s="70" t="str">
        <f>IF(SUMIF(C$3:C$290,SETUP!A32,E$3:E$290)&gt;0.005,-K37/K$4,"")</f>
        <v/>
      </c>
      <c r="N37" s="225" t="str">
        <f t="shared" si="0"/>
        <v/>
      </c>
      <c r="O37" s="1934"/>
      <c r="P37" s="194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7"/>
      <c r="BA37" s="17"/>
      <c r="BB37" s="17"/>
      <c r="BC37" s="17"/>
      <c r="BD37" s="17"/>
      <c r="BE37" s="17"/>
      <c r="BF37" s="17"/>
      <c r="BG37" s="17"/>
      <c r="BH37" s="17"/>
      <c r="BI37" s="17"/>
      <c r="BJ37" s="17"/>
      <c r="BK37" s="17"/>
      <c r="BL37" s="17"/>
      <c r="BM37" s="17"/>
      <c r="BN37" s="17"/>
      <c r="BO37" s="17"/>
      <c r="BP37" s="17"/>
      <c r="BQ37" s="17"/>
      <c r="BR37" s="17"/>
      <c r="BS37" s="18"/>
      <c r="BT37" s="18"/>
      <c r="BU37" s="18"/>
      <c r="BV37" s="18"/>
      <c r="BW37" s="18"/>
      <c r="BX37" s="18"/>
      <c r="BY37" s="18"/>
      <c r="BZ37" s="18"/>
      <c r="CA37" s="18"/>
      <c r="CB37" s="18"/>
      <c r="CC37" s="18"/>
    </row>
    <row r="38" spans="1:81" s="20" customFormat="1" ht="15.95" customHeight="1">
      <c r="A38" s="526"/>
      <c r="B38" s="527"/>
      <c r="C38" s="527"/>
      <c r="D38" s="531"/>
      <c r="E38" s="528"/>
      <c r="F38" s="529"/>
      <c r="G38" s="530"/>
      <c r="H38" s="146"/>
      <c r="I38" s="66" t="str">
        <f>IF(SETUP!A33&lt;&gt;"",SETUP!A33,"")</f>
        <v/>
      </c>
      <c r="J38" s="71" t="str">
        <f>IF(SETUP!B33&lt;&gt;"",SETUP!B33,"")</f>
        <v/>
      </c>
      <c r="K38" s="72" t="str">
        <f>IF(SUMIF(C$3:C$290,SETUP!A33,E$3:E$290)&gt;0.005,SUMIF(C$3:C$290,SETUP!A33,E$3:E$290),"")</f>
        <v/>
      </c>
      <c r="L38" s="73" t="str">
        <f>IF(COUNTIF(C$3:C$290,SETUP!A33)&gt;0.005,COUNTIF(C$3:C$290,SETUP!A33),"")</f>
        <v/>
      </c>
      <c r="M38" s="74" t="str">
        <f>IF(SUMIF(C$3:C$290,SETUP!A33,E$3:E$290)&gt;0.005,-K38/K$4,"")</f>
        <v/>
      </c>
      <c r="N38" s="226" t="str">
        <f t="shared" si="0"/>
        <v/>
      </c>
      <c r="O38" s="1934"/>
      <c r="P38" s="194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7"/>
      <c r="BA38" s="17"/>
      <c r="BB38" s="17"/>
      <c r="BC38" s="17"/>
      <c r="BD38" s="17"/>
      <c r="BE38" s="17"/>
      <c r="BF38" s="17"/>
      <c r="BG38" s="17"/>
      <c r="BH38" s="17"/>
      <c r="BI38" s="17"/>
      <c r="BJ38" s="17"/>
      <c r="BK38" s="17"/>
      <c r="BL38" s="17"/>
      <c r="BM38" s="17"/>
      <c r="BN38" s="17"/>
      <c r="BO38" s="17"/>
      <c r="BP38" s="17"/>
      <c r="BQ38" s="17"/>
      <c r="BR38" s="17"/>
      <c r="BS38" s="18"/>
      <c r="BT38" s="18"/>
      <c r="BU38" s="18"/>
      <c r="BV38" s="18"/>
      <c r="BW38" s="18"/>
      <c r="BX38" s="18"/>
      <c r="BY38" s="18"/>
      <c r="BZ38" s="18"/>
      <c r="CA38" s="18"/>
      <c r="CB38" s="18"/>
      <c r="CC38" s="18"/>
    </row>
    <row r="39" spans="1:81" s="20" customFormat="1" ht="15.95" customHeight="1">
      <c r="A39" s="526"/>
      <c r="B39" s="527"/>
      <c r="C39" s="527"/>
      <c r="D39" s="531"/>
      <c r="E39" s="528"/>
      <c r="F39" s="529"/>
      <c r="G39" s="530"/>
      <c r="H39" s="147"/>
      <c r="I39" s="66" t="str">
        <f>IF(SETUP!A34&lt;&gt;"",SETUP!A34,"")</f>
        <v/>
      </c>
      <c r="J39" s="67" t="str">
        <f>IF(SETUP!B34&lt;&gt;"",SETUP!B34,"")</f>
        <v/>
      </c>
      <c r="K39" s="68" t="str">
        <f>IF(SUMIF(C$3:C$290,SETUP!A34,E$3:E$290)&gt;0.005,SUMIF(C$3:C$290,SETUP!A34,E$3:E$290),"")</f>
        <v/>
      </c>
      <c r="L39" s="69" t="str">
        <f>IF(COUNTIF(C$3:C$290,SETUP!A34)&gt;0.005,COUNTIF(C$3:C$290,SETUP!A34),"")</f>
        <v/>
      </c>
      <c r="M39" s="70" t="str">
        <f>IF(SUMIF(C$3:C$290,SETUP!A34,E$3:E$290)&gt;0.005,-K39/K$4,"")</f>
        <v/>
      </c>
      <c r="N39" s="225" t="str">
        <f t="shared" si="0"/>
        <v/>
      </c>
      <c r="O39" s="1934"/>
      <c r="P39" s="194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7"/>
      <c r="BA39" s="17"/>
      <c r="BB39" s="17"/>
      <c r="BC39" s="17"/>
      <c r="BD39" s="17"/>
      <c r="BE39" s="17"/>
      <c r="BF39" s="17"/>
      <c r="BG39" s="17"/>
      <c r="BH39" s="17"/>
      <c r="BI39" s="17"/>
      <c r="BJ39" s="17"/>
      <c r="BK39" s="17"/>
      <c r="BL39" s="17"/>
      <c r="BM39" s="17"/>
      <c r="BN39" s="17"/>
      <c r="BO39" s="17"/>
      <c r="BP39" s="17"/>
      <c r="BQ39" s="17"/>
      <c r="BR39" s="17"/>
      <c r="BS39" s="18"/>
      <c r="BT39" s="18"/>
      <c r="BU39" s="18"/>
      <c r="BV39" s="18"/>
      <c r="BW39" s="18"/>
      <c r="BX39" s="18"/>
      <c r="BY39" s="18"/>
      <c r="BZ39" s="18"/>
      <c r="CA39" s="18"/>
      <c r="CB39" s="18"/>
      <c r="CC39" s="18"/>
    </row>
    <row r="40" spans="1:81" s="20" customFormat="1" ht="15.95" customHeight="1">
      <c r="A40" s="526"/>
      <c r="B40" s="527"/>
      <c r="C40" s="527"/>
      <c r="D40" s="531"/>
      <c r="E40" s="528"/>
      <c r="F40" s="529"/>
      <c r="G40" s="530"/>
      <c r="H40" s="147"/>
      <c r="I40" s="66" t="str">
        <f>IF(SETUP!A35&lt;&gt;"",SETUP!A35,"")</f>
        <v/>
      </c>
      <c r="J40" s="71" t="str">
        <f>IF(SETUP!B35&lt;&gt;"",SETUP!B35,"")</f>
        <v/>
      </c>
      <c r="K40" s="72" t="str">
        <f>IF(SUMIF(C$3:C$290,SETUP!A35,E$3:E$290)&gt;0.005,SUMIF(C$3:C$290,SETUP!A35,E$3:E$290),"")</f>
        <v/>
      </c>
      <c r="L40" s="73" t="str">
        <f>IF(COUNTIF(C$3:C$290,SETUP!A35)&gt;0.005,COUNTIF(C$3:C$290,SETUP!A35),"")</f>
        <v/>
      </c>
      <c r="M40" s="74" t="str">
        <f>IF(SUMIF(C$3:C$290,SETUP!A35,E$3:E$290)&gt;0.005,-K40/K$4,"")</f>
        <v/>
      </c>
      <c r="N40" s="226" t="str">
        <f t="shared" si="0"/>
        <v/>
      </c>
      <c r="O40" s="1934"/>
      <c r="P40" s="194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7"/>
      <c r="BA40" s="17"/>
      <c r="BB40" s="17"/>
      <c r="BC40" s="17"/>
      <c r="BD40" s="17"/>
      <c r="BE40" s="17"/>
      <c r="BF40" s="17"/>
      <c r="BG40" s="17"/>
      <c r="BH40" s="17"/>
      <c r="BI40" s="17"/>
      <c r="BJ40" s="17"/>
      <c r="BK40" s="17"/>
      <c r="BL40" s="17"/>
      <c r="BM40" s="17"/>
      <c r="BN40" s="17"/>
      <c r="BO40" s="17"/>
      <c r="BP40" s="17"/>
      <c r="BQ40" s="17"/>
      <c r="BR40" s="17"/>
      <c r="BS40" s="18"/>
      <c r="BT40" s="18"/>
      <c r="BU40" s="18"/>
      <c r="BV40" s="18"/>
      <c r="BW40" s="18"/>
      <c r="BX40" s="18"/>
      <c r="BY40" s="18"/>
      <c r="BZ40" s="18"/>
      <c r="CA40" s="18"/>
      <c r="CB40" s="18"/>
      <c r="CC40" s="18"/>
    </row>
    <row r="41" spans="1:81" s="20" customFormat="1" ht="15.95" customHeight="1">
      <c r="A41" s="526"/>
      <c r="B41" s="527"/>
      <c r="C41" s="527"/>
      <c r="D41" s="531"/>
      <c r="E41" s="528"/>
      <c r="F41" s="529"/>
      <c r="G41" s="530"/>
      <c r="H41" s="146"/>
      <c r="I41" s="66" t="str">
        <f>IF(SETUP!A36&lt;&gt;"",SETUP!A36,"")</f>
        <v/>
      </c>
      <c r="J41" s="67" t="str">
        <f>IF(SETUP!B36&lt;&gt;"",SETUP!B36,"")</f>
        <v/>
      </c>
      <c r="K41" s="68" t="str">
        <f>IF(SUMIF(C$3:C$290,SETUP!A36,E$3:E$290)&gt;0.005,SUMIF(C$3:C$290,SETUP!A36,E$3:E$290),"")</f>
        <v/>
      </c>
      <c r="L41" s="69" t="str">
        <f>IF(COUNTIF(C$3:C$290,SETUP!A36)&gt;0.005,COUNTIF(C$3:C$290,SETUP!A36),"")</f>
        <v/>
      </c>
      <c r="M41" s="70" t="str">
        <f>IF(SUMIF(C$3:C$290,SETUP!A36,E$3:E$290)&gt;0.005,-K41/K$4,"")</f>
        <v/>
      </c>
      <c r="N41" s="225" t="str">
        <f t="shared" si="0"/>
        <v/>
      </c>
      <c r="O41" s="1934" t="s">
        <v>41</v>
      </c>
      <c r="P41" s="194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7"/>
      <c r="BA41" s="17"/>
      <c r="BB41" s="17"/>
      <c r="BC41" s="17"/>
      <c r="BD41" s="17"/>
      <c r="BE41" s="17"/>
      <c r="BF41" s="17"/>
      <c r="BG41" s="17"/>
      <c r="BH41" s="17"/>
      <c r="BI41" s="17"/>
      <c r="BJ41" s="17"/>
      <c r="BK41" s="17"/>
      <c r="BL41" s="17"/>
      <c r="BM41" s="17"/>
      <c r="BN41" s="17"/>
      <c r="BO41" s="17"/>
      <c r="BP41" s="17"/>
      <c r="BQ41" s="17"/>
      <c r="BR41" s="17"/>
      <c r="BS41" s="18"/>
      <c r="BT41" s="18"/>
      <c r="BU41" s="18"/>
      <c r="BV41" s="18"/>
      <c r="BW41" s="18"/>
      <c r="BX41" s="18"/>
      <c r="BY41" s="18"/>
      <c r="BZ41" s="18"/>
      <c r="CA41" s="18"/>
      <c r="CB41" s="18"/>
      <c r="CC41" s="18"/>
    </row>
    <row r="42" spans="1:81" s="20" customFormat="1" ht="15.95" customHeight="1">
      <c r="A42" s="526"/>
      <c r="B42" s="527"/>
      <c r="C42" s="527"/>
      <c r="D42" s="531"/>
      <c r="E42" s="528"/>
      <c r="F42" s="529"/>
      <c r="G42" s="530"/>
      <c r="H42" s="146"/>
      <c r="I42" s="66" t="str">
        <f>IF(SETUP!A37&lt;&gt;"",SETUP!A37,"")</f>
        <v/>
      </c>
      <c r="J42" s="71" t="str">
        <f>IF(SETUP!B37&lt;&gt;"",SETUP!B37,"")</f>
        <v/>
      </c>
      <c r="K42" s="72" t="str">
        <f>IF(SUMIF(C$3:C$290,SETUP!A37,E$3:E$290)&gt;0.005,SUMIF(C$3:C$290,SETUP!A37,E$3:E$290),"")</f>
        <v/>
      </c>
      <c r="L42" s="73" t="str">
        <f>IF(COUNTIF(C$3:C$290,SETUP!A37)&gt;0.005,COUNTIF(C$3:C$290,SETUP!A37),"")</f>
        <v/>
      </c>
      <c r="M42" s="74" t="str">
        <f>IF(SUMIF(C$3:C$290,SETUP!A37,E$3:E$290)&gt;0.005,-K42/K$4,"")</f>
        <v/>
      </c>
      <c r="N42" s="226" t="str">
        <f t="shared" si="0"/>
        <v/>
      </c>
      <c r="O42" s="1934"/>
      <c r="P42" s="194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c r="AO42" s="19"/>
      <c r="AP42" s="19"/>
      <c r="AQ42" s="19"/>
      <c r="AR42" s="19"/>
      <c r="AS42" s="19"/>
      <c r="AT42" s="19"/>
      <c r="AU42" s="19"/>
      <c r="AV42" s="19"/>
      <c r="AW42" s="19"/>
      <c r="AX42" s="19"/>
      <c r="AY42" s="19"/>
      <c r="AZ42" s="17"/>
      <c r="BA42" s="17"/>
      <c r="BB42" s="17"/>
      <c r="BC42" s="17"/>
      <c r="BD42" s="17"/>
      <c r="BE42" s="17"/>
      <c r="BF42" s="17"/>
      <c r="BG42" s="17"/>
      <c r="BH42" s="17"/>
      <c r="BI42" s="17"/>
      <c r="BJ42" s="17"/>
      <c r="BK42" s="17"/>
      <c r="BL42" s="17"/>
      <c r="BM42" s="17"/>
      <c r="BN42" s="17"/>
      <c r="BO42" s="17"/>
      <c r="BP42" s="17"/>
      <c r="BQ42" s="17"/>
      <c r="BR42" s="17"/>
      <c r="BS42" s="18"/>
      <c r="BT42" s="18"/>
      <c r="BU42" s="18"/>
      <c r="BV42" s="18"/>
      <c r="BW42" s="18"/>
      <c r="BX42" s="18"/>
      <c r="BY42" s="18"/>
      <c r="BZ42" s="18"/>
      <c r="CA42" s="18"/>
      <c r="CB42" s="18"/>
      <c r="CC42" s="18"/>
    </row>
    <row r="43" spans="1:81" s="20" customFormat="1" ht="15.95" customHeight="1">
      <c r="A43" s="526"/>
      <c r="B43" s="527"/>
      <c r="C43" s="527"/>
      <c r="D43" s="531"/>
      <c r="E43" s="528"/>
      <c r="F43" s="529"/>
      <c r="G43" s="530"/>
      <c r="H43" s="146"/>
      <c r="I43" s="66" t="str">
        <f>IF(SETUP!A38&lt;&gt;"",SETUP!A38,"")</f>
        <v/>
      </c>
      <c r="J43" s="67" t="str">
        <f>IF(SETUP!B38&lt;&gt;"",SETUP!B38,"")</f>
        <v/>
      </c>
      <c r="K43" s="68" t="str">
        <f>IF(SUMIF(C$3:C$290,SETUP!A38,E$3:E$290)&gt;0.005,SUMIF(C$3:C$290,SETUP!A38,E$3:E$290),"")</f>
        <v/>
      </c>
      <c r="L43" s="69" t="str">
        <f>IF(COUNTIF(C$3:C$290,SETUP!A38)&gt;0.005,COUNTIF(C$3:C$290,SETUP!A38),"")</f>
        <v/>
      </c>
      <c r="M43" s="70" t="str">
        <f>IF(SUMIF(C$3:C$290,SETUP!A38,E$3:E$290)&gt;0.005,-K43/K$4,"")</f>
        <v/>
      </c>
      <c r="N43" s="225" t="str">
        <f t="shared" si="0"/>
        <v/>
      </c>
      <c r="O43" s="1934"/>
      <c r="P43" s="1949"/>
      <c r="Q43" s="19"/>
      <c r="R43" s="19"/>
      <c r="S43" s="19"/>
      <c r="T43" s="19"/>
      <c r="U43" s="19"/>
      <c r="V43" s="19"/>
      <c r="W43" s="19"/>
      <c r="X43" s="19"/>
      <c r="Y43" s="19"/>
      <c r="Z43" s="19"/>
      <c r="AA43" s="19"/>
      <c r="AB43" s="19"/>
      <c r="AC43" s="19"/>
      <c r="AD43" s="19"/>
      <c r="AE43" s="19"/>
      <c r="AF43" s="19"/>
      <c r="AG43" s="19"/>
      <c r="AH43" s="19"/>
      <c r="AI43" s="19"/>
      <c r="AJ43" s="19"/>
      <c r="AK43" s="19"/>
      <c r="AL43" s="19"/>
      <c r="AM43" s="19"/>
      <c r="AN43" s="19"/>
      <c r="AO43" s="19"/>
      <c r="AP43" s="19"/>
      <c r="AQ43" s="19"/>
      <c r="AR43" s="19"/>
      <c r="AS43" s="19"/>
      <c r="AT43" s="19"/>
      <c r="AU43" s="19"/>
      <c r="AV43" s="19"/>
      <c r="AW43" s="19"/>
      <c r="AX43" s="19"/>
      <c r="AY43" s="19"/>
      <c r="AZ43" s="17"/>
      <c r="BA43" s="17"/>
      <c r="BB43" s="17"/>
      <c r="BC43" s="17"/>
      <c r="BD43" s="17"/>
      <c r="BE43" s="17"/>
      <c r="BF43" s="17"/>
      <c r="BG43" s="17"/>
      <c r="BH43" s="17"/>
      <c r="BI43" s="17"/>
      <c r="BJ43" s="17"/>
      <c r="BK43" s="17"/>
      <c r="BL43" s="17"/>
      <c r="BM43" s="17"/>
      <c r="BN43" s="17"/>
      <c r="BO43" s="17"/>
      <c r="BP43" s="17"/>
      <c r="BQ43" s="17"/>
      <c r="BR43" s="17"/>
      <c r="BS43" s="18"/>
      <c r="BT43" s="18"/>
      <c r="BU43" s="18"/>
      <c r="BV43" s="18"/>
      <c r="BW43" s="18"/>
      <c r="BX43" s="18"/>
      <c r="BY43" s="18"/>
      <c r="BZ43" s="18"/>
      <c r="CA43" s="18"/>
      <c r="CB43" s="18"/>
      <c r="CC43" s="18"/>
    </row>
    <row r="44" spans="1:81" s="20" customFormat="1" ht="15.95" customHeight="1">
      <c r="A44" s="526"/>
      <c r="B44" s="527"/>
      <c r="C44" s="527"/>
      <c r="D44" s="531"/>
      <c r="E44" s="528"/>
      <c r="F44" s="529"/>
      <c r="G44" s="530"/>
      <c r="H44" s="146"/>
      <c r="I44" s="66" t="str">
        <f>IF(SETUP!A39&lt;&gt;"",SETUP!A39,"")</f>
        <v/>
      </c>
      <c r="J44" s="71" t="str">
        <f>IF(SETUP!B39&lt;&gt;"",SETUP!B39,"")</f>
        <v/>
      </c>
      <c r="K44" s="72" t="str">
        <f>IF(SUMIF(C$3:C$290,SETUP!A39,E$3:E$290)&gt;0.005,SUMIF(C$3:C$290,SETUP!A39,E$3:E$290),"")</f>
        <v/>
      </c>
      <c r="L44" s="73" t="str">
        <f>IF(COUNTIF(C$3:C$290,SETUP!A39)&gt;0.005,COUNTIF(C$3:C$290,SETUP!A39),"")</f>
        <v/>
      </c>
      <c r="M44" s="74" t="str">
        <f>IF(SUMIF(C$3:C$290,SETUP!A39,E$3:E$290)&gt;0.005,-K44/K$4,"")</f>
        <v/>
      </c>
      <c r="N44" s="226" t="str">
        <f t="shared" si="0"/>
        <v/>
      </c>
      <c r="O44" s="1934"/>
      <c r="P44" s="194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7"/>
      <c r="BA44" s="17"/>
      <c r="BB44" s="17"/>
      <c r="BC44" s="17"/>
      <c r="BD44" s="17"/>
      <c r="BE44" s="17"/>
      <c r="BF44" s="17"/>
      <c r="BG44" s="17"/>
      <c r="BH44" s="17"/>
      <c r="BI44" s="17"/>
      <c r="BJ44" s="17"/>
      <c r="BK44" s="17"/>
      <c r="BL44" s="17"/>
      <c r="BM44" s="17"/>
      <c r="BN44" s="17"/>
      <c r="BO44" s="17"/>
      <c r="BP44" s="17"/>
      <c r="BQ44" s="17"/>
      <c r="BR44" s="17"/>
      <c r="BS44" s="18"/>
      <c r="BT44" s="18"/>
      <c r="BU44" s="18"/>
      <c r="BV44" s="18"/>
      <c r="BW44" s="18"/>
      <c r="BX44" s="18"/>
      <c r="BY44" s="18"/>
      <c r="BZ44" s="18"/>
      <c r="CA44" s="18"/>
      <c r="CB44" s="18"/>
      <c r="CC44" s="18"/>
    </row>
    <row r="45" spans="1:81" s="20" customFormat="1" ht="15.95" customHeight="1">
      <c r="A45" s="526"/>
      <c r="B45" s="527"/>
      <c r="C45" s="527"/>
      <c r="D45" s="531"/>
      <c r="E45" s="528"/>
      <c r="F45" s="529"/>
      <c r="G45" s="530"/>
      <c r="H45" s="146"/>
      <c r="I45" s="66" t="str">
        <f>IF(SETUP!A40&lt;&gt;"",SETUP!A40,"")</f>
        <v/>
      </c>
      <c r="J45" s="67" t="str">
        <f>IF(SETUP!B40&lt;&gt;"",SETUP!B40,"")</f>
        <v/>
      </c>
      <c r="K45" s="68" t="str">
        <f>IF(SUMIF(C$3:C$290,SETUP!A40,E$3:E$290)&gt;0.005,SUMIF(C$3:C$290,SETUP!A40,E$3:E$290),"")</f>
        <v/>
      </c>
      <c r="L45" s="69" t="str">
        <f>IF(COUNTIF(C$3:C$290,SETUP!A40)&gt;0.005,COUNTIF(C$3:C$290,SETUP!A40),"")</f>
        <v/>
      </c>
      <c r="M45" s="70" t="str">
        <f>IF(SUMIF(C$3:C$290,SETUP!A40,E$3:E$290)&gt;0.005,-K45/K$4,"")</f>
        <v/>
      </c>
      <c r="N45" s="225" t="str">
        <f t="shared" si="0"/>
        <v/>
      </c>
      <c r="O45" s="1934"/>
      <c r="P45" s="194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7"/>
      <c r="BA45" s="17"/>
      <c r="BB45" s="17"/>
      <c r="BC45" s="17"/>
      <c r="BD45" s="17"/>
      <c r="BE45" s="17"/>
      <c r="BF45" s="17"/>
      <c r="BG45" s="17"/>
      <c r="BH45" s="17"/>
      <c r="BI45" s="17"/>
      <c r="BJ45" s="17"/>
      <c r="BK45" s="17"/>
      <c r="BL45" s="17"/>
      <c r="BM45" s="17"/>
      <c r="BN45" s="17"/>
      <c r="BO45" s="17"/>
      <c r="BP45" s="17"/>
      <c r="BQ45" s="17"/>
      <c r="BR45" s="17"/>
      <c r="BS45" s="18"/>
      <c r="BT45" s="18"/>
      <c r="BU45" s="18"/>
      <c r="BV45" s="18"/>
      <c r="BW45" s="18"/>
      <c r="BX45" s="18"/>
      <c r="BY45" s="18"/>
      <c r="BZ45" s="18"/>
      <c r="CA45" s="18"/>
      <c r="CB45" s="18"/>
      <c r="CC45" s="18"/>
    </row>
    <row r="46" spans="1:81" s="20" customFormat="1" ht="15.95" customHeight="1">
      <c r="A46" s="526"/>
      <c r="B46" s="527"/>
      <c r="C46" s="527"/>
      <c r="D46" s="531"/>
      <c r="E46" s="528"/>
      <c r="F46" s="529"/>
      <c r="G46" s="530"/>
      <c r="H46" s="146"/>
      <c r="I46" s="66" t="str">
        <f>IF(SETUP!A41&lt;&gt;"",SETUP!A41,"")</f>
        <v/>
      </c>
      <c r="J46" s="71" t="str">
        <f>IF(SETUP!B41&lt;&gt;"",SETUP!B41,"")</f>
        <v/>
      </c>
      <c r="K46" s="72" t="str">
        <f>IF(SUMIF(C$3:C$290,SETUP!A41,E$3:E$290)&gt;0.005,SUMIF(C$3:C$290,SETUP!A41,E$3:E$290),"")</f>
        <v/>
      </c>
      <c r="L46" s="73" t="str">
        <f>IF(COUNTIF(C$3:C$290,SETUP!A41)&gt;0.005,COUNTIF(C$3:C$290,SETUP!A41),"")</f>
        <v/>
      </c>
      <c r="M46" s="74" t="str">
        <f>IF(SUMIF(C$3:C$290,SETUP!A41,E$3:E$290)&gt;0.005,-K46/K$4,"")</f>
        <v/>
      </c>
      <c r="N46" s="226" t="str">
        <f t="shared" si="0"/>
        <v/>
      </c>
      <c r="O46" s="1934"/>
      <c r="P46" s="1949" t="s">
        <v>49</v>
      </c>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7"/>
      <c r="BA46" s="17"/>
      <c r="BB46" s="17"/>
      <c r="BC46" s="17"/>
      <c r="BD46" s="17"/>
      <c r="BE46" s="17"/>
      <c r="BF46" s="17"/>
      <c r="BG46" s="17"/>
      <c r="BH46" s="17"/>
      <c r="BI46" s="17"/>
      <c r="BJ46" s="17"/>
      <c r="BK46" s="17"/>
      <c r="BL46" s="17"/>
      <c r="BM46" s="17"/>
      <c r="BN46" s="17"/>
      <c r="BO46" s="17"/>
      <c r="BP46" s="17"/>
      <c r="BQ46" s="17"/>
      <c r="BR46" s="17"/>
      <c r="BS46" s="18"/>
      <c r="BT46" s="18"/>
      <c r="BU46" s="18"/>
      <c r="BV46" s="18"/>
      <c r="BW46" s="18"/>
      <c r="BX46" s="18"/>
      <c r="BY46" s="18"/>
      <c r="BZ46" s="18"/>
      <c r="CA46" s="18"/>
      <c r="CB46" s="18"/>
      <c r="CC46" s="18"/>
    </row>
    <row r="47" spans="1:81" s="20" customFormat="1" ht="15.95" customHeight="1">
      <c r="A47" s="526"/>
      <c r="B47" s="527"/>
      <c r="C47" s="527"/>
      <c r="D47" s="531"/>
      <c r="E47" s="528"/>
      <c r="F47" s="529"/>
      <c r="G47" s="530"/>
      <c r="H47" s="146"/>
      <c r="I47" s="66" t="str">
        <f>IF(SETUP!A42&lt;&gt;"",SETUP!A42,"")</f>
        <v/>
      </c>
      <c r="J47" s="67" t="str">
        <f>IF(SETUP!B42&lt;&gt;"",SETUP!B42,"")</f>
        <v/>
      </c>
      <c r="K47" s="68" t="str">
        <f>IF(SUMIF(C$3:C$290,SETUP!A42,E$3:E$290)&gt;0.005,SUMIF(C$3:C$290,SETUP!A42,E$3:E$290),"")</f>
        <v/>
      </c>
      <c r="L47" s="69" t="str">
        <f>IF(COUNTIF(C$3:C$290,SETUP!A42)&gt;0.005,COUNTIF(C$3:C$290,SETUP!A42),"")</f>
        <v/>
      </c>
      <c r="M47" s="70" t="str">
        <f>IF(SUMIF(C$3:C$290,SETUP!A42,E$3:E$290)&gt;0.005,-K47/K$4,"")</f>
        <v/>
      </c>
      <c r="N47" s="225" t="str">
        <f t="shared" si="0"/>
        <v/>
      </c>
      <c r="O47" s="1934"/>
      <c r="P47" s="194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7"/>
      <c r="BA47" s="17"/>
      <c r="BB47" s="17"/>
      <c r="BC47" s="17"/>
      <c r="BD47" s="17"/>
      <c r="BE47" s="17"/>
      <c r="BF47" s="17"/>
      <c r="BG47" s="17"/>
      <c r="BH47" s="17"/>
      <c r="BI47" s="17"/>
      <c r="BJ47" s="17"/>
      <c r="BK47" s="17"/>
      <c r="BL47" s="17"/>
      <c r="BM47" s="17"/>
      <c r="BN47" s="17"/>
      <c r="BO47" s="17"/>
      <c r="BP47" s="17"/>
      <c r="BQ47" s="17"/>
      <c r="BR47" s="17"/>
      <c r="BS47" s="18"/>
      <c r="BT47" s="18"/>
      <c r="BU47" s="18"/>
      <c r="BV47" s="18"/>
      <c r="BW47" s="18"/>
      <c r="BX47" s="18"/>
      <c r="BY47" s="18"/>
      <c r="BZ47" s="18"/>
      <c r="CA47" s="18"/>
      <c r="CB47" s="18"/>
      <c r="CC47" s="18"/>
    </row>
    <row r="48" spans="1:81" s="20" customFormat="1" ht="15.95" customHeight="1">
      <c r="A48" s="526"/>
      <c r="B48" s="527"/>
      <c r="C48" s="527"/>
      <c r="D48" s="531"/>
      <c r="E48" s="528"/>
      <c r="F48" s="529"/>
      <c r="G48" s="530"/>
      <c r="H48" s="146"/>
      <c r="I48" s="66" t="str">
        <f>IF(SETUP!A43&lt;&gt;"",SETUP!A43,"")</f>
        <v/>
      </c>
      <c r="J48" s="71" t="str">
        <f>IF(SETUP!B43&lt;&gt;"",SETUP!B43,"")</f>
        <v/>
      </c>
      <c r="K48" s="72" t="str">
        <f>IF(SUMIF(C$3:C$290,SETUP!A43,E$3:E$290)&gt;0.005,SUMIF(C$3:C$290,SETUP!A43,E$3:E$290),"")</f>
        <v/>
      </c>
      <c r="L48" s="73" t="str">
        <f>IF(COUNTIF(C$3:C$290,SETUP!A43)&gt;0.005,COUNTIF(C$3:C$290,SETUP!A43),"")</f>
        <v/>
      </c>
      <c r="M48" s="74" t="str">
        <f>IF(SUMIF(C$3:C$290,SETUP!A43,E$3:E$290)&gt;0.005,-K48/K$4,"")</f>
        <v/>
      </c>
      <c r="N48" s="226" t="str">
        <f t="shared" si="0"/>
        <v/>
      </c>
      <c r="O48" s="1934"/>
      <c r="P48" s="1949"/>
      <c r="Q48" s="19"/>
      <c r="R48" s="19"/>
      <c r="S48" s="19"/>
      <c r="T48" s="19"/>
      <c r="U48" s="19"/>
      <c r="V48" s="19"/>
      <c r="W48" s="19"/>
      <c r="X48" s="19"/>
      <c r="Y48" s="19"/>
      <c r="Z48" s="19"/>
      <c r="AA48" s="19"/>
      <c r="AB48" s="19"/>
      <c r="AC48" s="19"/>
      <c r="AD48" s="19"/>
      <c r="AE48" s="19"/>
      <c r="AF48" s="19"/>
      <c r="AG48" s="19"/>
      <c r="AH48" s="19"/>
      <c r="AI48" s="19"/>
      <c r="AJ48" s="19"/>
      <c r="AK48" s="19"/>
      <c r="AL48" s="19"/>
      <c r="AM48" s="19"/>
      <c r="AN48" s="19"/>
      <c r="AO48" s="19"/>
      <c r="AP48" s="19"/>
      <c r="AQ48" s="19"/>
      <c r="AR48" s="19"/>
      <c r="AS48" s="19"/>
      <c r="AT48" s="19"/>
      <c r="AU48" s="19"/>
      <c r="AV48" s="19"/>
      <c r="AW48" s="19"/>
      <c r="AX48" s="19"/>
      <c r="AY48" s="19"/>
      <c r="AZ48" s="17"/>
      <c r="BA48" s="17"/>
      <c r="BB48" s="17"/>
      <c r="BC48" s="17"/>
      <c r="BD48" s="17"/>
      <c r="BE48" s="17"/>
      <c r="BF48" s="17"/>
      <c r="BG48" s="17"/>
      <c r="BH48" s="17"/>
      <c r="BI48" s="17"/>
      <c r="BJ48" s="17"/>
      <c r="BK48" s="17"/>
      <c r="BL48" s="17"/>
      <c r="BM48" s="17"/>
      <c r="BN48" s="17"/>
      <c r="BO48" s="17"/>
      <c r="BP48" s="17"/>
      <c r="BQ48" s="17"/>
      <c r="BR48" s="17"/>
      <c r="BS48" s="18"/>
      <c r="BT48" s="18"/>
      <c r="BU48" s="18"/>
      <c r="BV48" s="18"/>
      <c r="BW48" s="18"/>
      <c r="BX48" s="18"/>
      <c r="BY48" s="18"/>
      <c r="BZ48" s="18"/>
      <c r="CA48" s="18"/>
      <c r="CB48" s="18"/>
      <c r="CC48" s="18"/>
    </row>
    <row r="49" spans="1:81" s="20" customFormat="1" ht="15.95" customHeight="1">
      <c r="A49" s="526"/>
      <c r="B49" s="527"/>
      <c r="C49" s="527"/>
      <c r="D49" s="531"/>
      <c r="E49" s="528"/>
      <c r="F49" s="529"/>
      <c r="G49" s="530"/>
      <c r="H49" s="146"/>
      <c r="I49" s="66" t="str">
        <f>IF(SETUP!A44&lt;&gt;"",SETUP!A44,"")</f>
        <v/>
      </c>
      <c r="J49" s="67" t="str">
        <f>IF(SETUP!B44&lt;&gt;"",SETUP!B44,"")</f>
        <v/>
      </c>
      <c r="K49" s="68" t="str">
        <f>IF(SUMIF(C$3:C$290,SETUP!A44,E$3:E$290)&gt;0.005,SUMIF(C$3:C$290,SETUP!A44,E$3:E$290),"")</f>
        <v/>
      </c>
      <c r="L49" s="69" t="str">
        <f>IF(COUNTIF(C$3:C$290,SETUP!A44)&gt;0.005,COUNTIF(C$3:C$290,SETUP!A44),"")</f>
        <v/>
      </c>
      <c r="M49" s="70" t="str">
        <f>IF(SUMIF(C$3:C$290,SETUP!A44,E$3:E$290)&gt;0.005,-K49/K$4,"")</f>
        <v/>
      </c>
      <c r="N49" s="225" t="str">
        <f t="shared" si="0"/>
        <v/>
      </c>
      <c r="O49" s="1934"/>
      <c r="P49" s="1949"/>
      <c r="Q49" s="19"/>
      <c r="R49" s="19"/>
      <c r="S49" s="19"/>
      <c r="T49" s="19"/>
      <c r="U49" s="19"/>
      <c r="V49" s="19"/>
      <c r="W49" s="19"/>
      <c r="X49" s="19"/>
      <c r="Y49" s="19"/>
      <c r="Z49" s="19"/>
      <c r="AA49" s="19"/>
      <c r="AB49" s="19"/>
      <c r="AC49" s="19"/>
      <c r="AD49" s="19"/>
      <c r="AE49" s="19"/>
      <c r="AF49" s="19"/>
      <c r="AG49" s="19"/>
      <c r="AH49" s="19"/>
      <c r="AI49" s="19"/>
      <c r="AJ49" s="19"/>
      <c r="AK49" s="19"/>
      <c r="AL49" s="19"/>
      <c r="AM49" s="19"/>
      <c r="AN49" s="19"/>
      <c r="AO49" s="19"/>
      <c r="AP49" s="19"/>
      <c r="AQ49" s="19"/>
      <c r="AR49" s="19"/>
      <c r="AS49" s="19"/>
      <c r="AT49" s="19"/>
      <c r="AU49" s="19"/>
      <c r="AV49" s="19"/>
      <c r="AW49" s="19"/>
      <c r="AX49" s="19"/>
      <c r="AY49" s="19"/>
      <c r="AZ49" s="17"/>
      <c r="BA49" s="17"/>
      <c r="BB49" s="17"/>
      <c r="BC49" s="17"/>
      <c r="BD49" s="17"/>
      <c r="BE49" s="17"/>
      <c r="BF49" s="17"/>
      <c r="BG49" s="17"/>
      <c r="BH49" s="17"/>
      <c r="BI49" s="17"/>
      <c r="BJ49" s="17"/>
      <c r="BK49" s="17"/>
      <c r="BL49" s="17"/>
      <c r="BM49" s="17"/>
      <c r="BN49" s="17"/>
      <c r="BO49" s="17"/>
      <c r="BP49" s="17"/>
      <c r="BQ49" s="17"/>
      <c r="BR49" s="17"/>
      <c r="BS49" s="18"/>
      <c r="BT49" s="18"/>
      <c r="BU49" s="18"/>
      <c r="BV49" s="18"/>
      <c r="BW49" s="18"/>
      <c r="BX49" s="18"/>
      <c r="BY49" s="18"/>
      <c r="BZ49" s="18"/>
      <c r="CA49" s="18"/>
      <c r="CB49" s="18"/>
      <c r="CC49" s="18"/>
    </row>
    <row r="50" spans="1:81" s="20" customFormat="1" ht="15.95" customHeight="1">
      <c r="A50" s="526"/>
      <c r="B50" s="527"/>
      <c r="C50" s="527"/>
      <c r="D50" s="531"/>
      <c r="E50" s="528"/>
      <c r="F50" s="529"/>
      <c r="G50" s="530"/>
      <c r="H50" s="146"/>
      <c r="I50" s="66" t="str">
        <f>IF(SETUP!A45&lt;&gt;"",SETUP!A45,"")</f>
        <v/>
      </c>
      <c r="J50" s="71" t="str">
        <f>IF(SETUP!B45&lt;&gt;"",SETUP!B45,"")</f>
        <v/>
      </c>
      <c r="K50" s="72" t="str">
        <f>IF(SUMIF(C$3:C$290,SETUP!A45,E$3:E$290)&gt;0.005,SUMIF(C$3:C$290,SETUP!A45,E$3:E$290),"")</f>
        <v/>
      </c>
      <c r="L50" s="73" t="str">
        <f>IF(COUNTIF(C$3:C$290,SETUP!A45)&gt;0.005,COUNTIF(C$3:C$290,SETUP!A45),"")</f>
        <v/>
      </c>
      <c r="M50" s="74" t="str">
        <f>IF(SUMIF(C$3:C$290,SETUP!A45,E$3:E$290)&gt;0.005,-K50/K$4,"")</f>
        <v/>
      </c>
      <c r="N50" s="226" t="str">
        <f t="shared" si="0"/>
        <v/>
      </c>
      <c r="O50" s="1934"/>
      <c r="P50" s="1949"/>
      <c r="Q50" s="19"/>
      <c r="R50" s="19"/>
      <c r="S50" s="19"/>
      <c r="T50" s="19"/>
      <c r="U50" s="19"/>
      <c r="V50" s="19"/>
      <c r="W50" s="19"/>
      <c r="X50" s="19"/>
      <c r="Y50" s="19"/>
      <c r="Z50" s="19"/>
      <c r="AA50" s="19"/>
      <c r="AB50" s="19"/>
      <c r="AC50" s="19"/>
      <c r="AD50" s="19"/>
      <c r="AE50" s="19"/>
      <c r="AF50" s="19"/>
      <c r="AG50" s="19"/>
      <c r="AH50" s="19"/>
      <c r="AI50" s="19"/>
      <c r="AJ50" s="19"/>
      <c r="AK50" s="19"/>
      <c r="AL50" s="19"/>
      <c r="AM50" s="19"/>
      <c r="AN50" s="19"/>
      <c r="AO50" s="19"/>
      <c r="AP50" s="19"/>
      <c r="AQ50" s="19"/>
      <c r="AR50" s="19"/>
      <c r="AS50" s="19"/>
      <c r="AT50" s="19"/>
      <c r="AU50" s="19"/>
      <c r="AV50" s="19"/>
      <c r="AW50" s="19"/>
      <c r="AX50" s="19"/>
      <c r="AY50" s="19"/>
      <c r="AZ50" s="17"/>
      <c r="BA50" s="17"/>
      <c r="BB50" s="17"/>
      <c r="BC50" s="17"/>
      <c r="BD50" s="17"/>
      <c r="BE50" s="17"/>
      <c r="BF50" s="17"/>
      <c r="BG50" s="17"/>
      <c r="BH50" s="17"/>
      <c r="BI50" s="17"/>
      <c r="BJ50" s="17"/>
      <c r="BK50" s="17"/>
      <c r="BL50" s="17"/>
      <c r="BM50" s="17"/>
      <c r="BN50" s="17"/>
      <c r="BO50" s="17"/>
      <c r="BP50" s="17"/>
      <c r="BQ50" s="17"/>
      <c r="BR50" s="17"/>
      <c r="BS50" s="18"/>
      <c r="BT50" s="18"/>
      <c r="BU50" s="18"/>
      <c r="BV50" s="18"/>
      <c r="BW50" s="18"/>
      <c r="BX50" s="18"/>
      <c r="BY50" s="18"/>
      <c r="BZ50" s="18"/>
      <c r="CA50" s="18"/>
      <c r="CB50" s="18"/>
      <c r="CC50" s="18"/>
    </row>
    <row r="51" spans="1:81" s="20" customFormat="1" ht="15.95" customHeight="1">
      <c r="A51" s="526"/>
      <c r="B51" s="527"/>
      <c r="C51" s="527"/>
      <c r="D51" s="531"/>
      <c r="E51" s="528"/>
      <c r="F51" s="529"/>
      <c r="G51" s="530"/>
      <c r="H51" s="146"/>
      <c r="I51" s="66" t="str">
        <f>IF(SETUP!A46&lt;&gt;"",SETUP!A46,"")</f>
        <v/>
      </c>
      <c r="J51" s="67" t="str">
        <f>IF(SETUP!B46&lt;&gt;"",SETUP!B46,"")</f>
        <v/>
      </c>
      <c r="K51" s="68" t="str">
        <f>IF(SUMIF(C$3:C$290,SETUP!A46,E$3:E$290)&gt;0.005,SUMIF(C$3:C$290,SETUP!A46,E$3:E$290),"")</f>
        <v/>
      </c>
      <c r="L51" s="69" t="str">
        <f>IF(COUNTIF(C$3:C$290,SETUP!A46)&gt;0.005,COUNTIF(C$3:C$290,SETUP!A46),"")</f>
        <v/>
      </c>
      <c r="M51" s="70" t="str">
        <f>IF(SUMIF(C$3:C$290,SETUP!A46,E$3:E$290)&gt;0.005,-K51/K$4,"")</f>
        <v/>
      </c>
      <c r="N51" s="225" t="str">
        <f t="shared" si="0"/>
        <v/>
      </c>
      <c r="O51" s="1934"/>
      <c r="P51" s="1949"/>
      <c r="Q51" s="19"/>
      <c r="R51" s="19"/>
      <c r="S51" s="19"/>
      <c r="T51" s="19"/>
      <c r="U51" s="19"/>
      <c r="V51" s="19"/>
      <c r="W51" s="19"/>
      <c r="X51" s="19"/>
      <c r="Y51" s="19"/>
      <c r="Z51" s="19"/>
      <c r="AA51" s="19"/>
      <c r="AB51" s="19"/>
      <c r="AC51" s="19"/>
      <c r="AD51" s="19"/>
      <c r="AE51" s="19"/>
      <c r="AF51" s="19"/>
      <c r="AG51" s="19"/>
      <c r="AH51" s="19"/>
      <c r="AI51" s="19"/>
      <c r="AJ51" s="19"/>
      <c r="AK51" s="19"/>
      <c r="AL51" s="19"/>
      <c r="AM51" s="19"/>
      <c r="AN51" s="19"/>
      <c r="AO51" s="19"/>
      <c r="AP51" s="19"/>
      <c r="AQ51" s="19"/>
      <c r="AR51" s="19"/>
      <c r="AS51" s="19"/>
      <c r="AT51" s="19"/>
      <c r="AU51" s="19"/>
      <c r="AV51" s="19"/>
      <c r="AW51" s="19"/>
      <c r="AX51" s="19"/>
      <c r="AY51" s="19"/>
      <c r="AZ51" s="17"/>
      <c r="BA51" s="17"/>
      <c r="BB51" s="17"/>
      <c r="BC51" s="17"/>
      <c r="BD51" s="17"/>
      <c r="BE51" s="17"/>
      <c r="BF51" s="17"/>
      <c r="BG51" s="17"/>
      <c r="BH51" s="17"/>
      <c r="BI51" s="17"/>
      <c r="BJ51" s="17"/>
      <c r="BK51" s="17"/>
      <c r="BL51" s="17"/>
      <c r="BM51" s="17"/>
      <c r="BN51" s="17"/>
      <c r="BO51" s="17"/>
      <c r="BP51" s="17"/>
      <c r="BQ51" s="17"/>
      <c r="BR51" s="17"/>
      <c r="BS51" s="18"/>
      <c r="BT51" s="18"/>
      <c r="BU51" s="18"/>
      <c r="BV51" s="18"/>
      <c r="BW51" s="18"/>
      <c r="BX51" s="18"/>
      <c r="BY51" s="18"/>
      <c r="BZ51" s="18"/>
      <c r="CA51" s="18"/>
      <c r="CB51" s="18"/>
      <c r="CC51" s="18"/>
    </row>
    <row r="52" spans="1:81" s="20" customFormat="1" ht="15.95" customHeight="1" thickBot="1">
      <c r="A52" s="526"/>
      <c r="B52" s="527"/>
      <c r="C52" s="527"/>
      <c r="D52" s="531"/>
      <c r="E52" s="528"/>
      <c r="F52" s="529"/>
      <c r="G52" s="530"/>
      <c r="H52" s="146"/>
      <c r="I52" s="76" t="str">
        <f>IF(SETUP!A47&lt;&gt;"",SETUP!A47,"")</f>
        <v/>
      </c>
      <c r="J52" s="77" t="str">
        <f>IF(SETUP!B47&lt;&gt;"",SETUP!B47,"")</f>
        <v/>
      </c>
      <c r="K52" s="78" t="str">
        <f>IF(SUMIF(C$3:C$290,SETUP!A47,E$3:E$290)&gt;0.005,SUMIF(C$3:C$290,SETUP!A47,E$3:E$290),"")</f>
        <v/>
      </c>
      <c r="L52" s="79" t="str">
        <f>IF(COUNTIF(C$3:C$290,SETUP!A47)&gt;0.005,COUNTIF(C$3:C$290,SETUP!A47),"")</f>
        <v/>
      </c>
      <c r="M52" s="80" t="str">
        <f>IF(SUMIF(C$3:C$290,SETUP!A47,E$3:E$290)&gt;0.005,-K52/K$4,"")</f>
        <v/>
      </c>
      <c r="N52" s="227" t="str">
        <f t="shared" si="0"/>
        <v/>
      </c>
      <c r="O52" s="1934"/>
      <c r="P52" s="194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7"/>
      <c r="BA52" s="17"/>
      <c r="BB52" s="17"/>
      <c r="BC52" s="17"/>
      <c r="BD52" s="17"/>
      <c r="BE52" s="17"/>
      <c r="BF52" s="17"/>
      <c r="BG52" s="17"/>
      <c r="BH52" s="17"/>
      <c r="BI52" s="17"/>
      <c r="BJ52" s="17"/>
      <c r="BK52" s="17"/>
      <c r="BL52" s="17"/>
      <c r="BM52" s="17"/>
      <c r="BN52" s="17"/>
      <c r="BO52" s="17"/>
      <c r="BP52" s="17"/>
      <c r="BQ52" s="17"/>
      <c r="BR52" s="17"/>
      <c r="BS52" s="18"/>
      <c r="BT52" s="18"/>
      <c r="BU52" s="18"/>
      <c r="BV52" s="18"/>
      <c r="BW52" s="18"/>
      <c r="BX52" s="18"/>
      <c r="BY52" s="18"/>
      <c r="BZ52" s="18"/>
      <c r="CA52" s="18"/>
      <c r="CB52" s="18"/>
      <c r="CC52" s="18"/>
    </row>
    <row r="53" spans="1:81" s="20" customFormat="1" ht="15.95" customHeight="1">
      <c r="A53" s="526"/>
      <c r="B53" s="527"/>
      <c r="C53" s="527"/>
      <c r="D53" s="531"/>
      <c r="E53" s="528"/>
      <c r="F53" s="529"/>
      <c r="G53" s="530"/>
      <c r="H53" s="146"/>
      <c r="I53" s="81"/>
      <c r="J53" s="82" t="str">
        <f>IF(SETUP!B48&lt;&gt;"",SETUP!B48,"")</f>
        <v/>
      </c>
      <c r="K53" s="83" t="str">
        <f>IF(K$4&lt;0,SUMIF($I$8:$I$52,SETUP!$G$5,$K$8:$K$52)+SUMIF($I$8:$I$52,SETUP!$G$6,$K$8:$K$52)+SUMIF($I$8:$I$52,SETUP!$G$7,$K$8:$K$52)+SUMIF($I$8:$I$52,SETUP!$G$8,$K$8:$K$52)+SUMIF($I$8:$I$52,SETUP!$G$9,$K$8:$K$52),"")</f>
        <v/>
      </c>
      <c r="L53" s="84" t="str">
        <f>IF(K$4&lt;0,SUMIF($I$8:$I$52,SETUP!$G$5,$L$8:$L$52)+SUMIF($I$8:$I$52,SETUP!$G$6,$L$8:$L$52)+SUMIF($I$8:$I$52,SETUP!$G$7,$L$8:$L$52)+SUMIF($I$8:$I$52,SETUP!$G$8,$L$8:$L$52)+SUMIF($I$8:$I$52,SETUP!$G$9,$L$8:$L$52),"")</f>
        <v/>
      </c>
      <c r="M53" s="85" t="str">
        <f>IF(ISERROR(IF(K53&gt;0.005,-K53/K$4,"")),"",-K53/K$4)</f>
        <v/>
      </c>
      <c r="N53" s="228" t="str">
        <f>IF(AND(SUM(E$3:$E$290),L53&gt;0.005),K53/L53,"")</f>
        <v/>
      </c>
      <c r="O53" s="1934"/>
      <c r="P53" s="1949"/>
      <c r="Q53" s="19"/>
      <c r="R53" s="19"/>
      <c r="S53" s="19"/>
      <c r="T53" s="19"/>
      <c r="U53" s="19"/>
      <c r="V53" s="19"/>
      <c r="W53" s="19"/>
      <c r="X53" s="19"/>
      <c r="Y53" s="19"/>
      <c r="Z53" s="19"/>
      <c r="AA53" s="19"/>
      <c r="AB53" s="19"/>
      <c r="AC53" s="19"/>
      <c r="AD53" s="19"/>
      <c r="AE53" s="19"/>
      <c r="AF53" s="19"/>
      <c r="AG53" s="19"/>
      <c r="AH53" s="19"/>
      <c r="AI53" s="19"/>
      <c r="AJ53" s="19"/>
      <c r="AK53" s="19"/>
      <c r="AL53" s="19"/>
      <c r="AM53" s="19"/>
      <c r="AN53" s="19"/>
      <c r="AO53" s="19"/>
      <c r="AP53" s="19"/>
      <c r="AQ53" s="19"/>
      <c r="AR53" s="19"/>
      <c r="AS53" s="19"/>
      <c r="AT53" s="19"/>
      <c r="AU53" s="19"/>
      <c r="AV53" s="19"/>
      <c r="AW53" s="19"/>
      <c r="AX53" s="19"/>
      <c r="AY53" s="19"/>
      <c r="AZ53" s="17"/>
      <c r="BA53" s="17"/>
      <c r="BB53" s="17"/>
      <c r="BC53" s="17"/>
      <c r="BD53" s="17"/>
      <c r="BE53" s="17"/>
      <c r="BF53" s="17"/>
      <c r="BG53" s="17"/>
      <c r="BH53" s="17"/>
      <c r="BI53" s="17"/>
      <c r="BJ53" s="17"/>
      <c r="BK53" s="17"/>
      <c r="BL53" s="17"/>
      <c r="BM53" s="17"/>
      <c r="BN53" s="17"/>
      <c r="BO53" s="17"/>
      <c r="BP53" s="17"/>
      <c r="BQ53" s="17"/>
      <c r="BR53" s="17"/>
      <c r="BS53" s="18"/>
      <c r="BT53" s="18"/>
      <c r="BU53" s="18"/>
      <c r="BV53" s="18"/>
      <c r="BW53" s="18"/>
      <c r="BX53" s="18"/>
      <c r="BY53" s="18"/>
      <c r="BZ53" s="18"/>
      <c r="CA53" s="18"/>
      <c r="CB53" s="18"/>
      <c r="CC53" s="18"/>
    </row>
    <row r="54" spans="1:81" s="20" customFormat="1" ht="15.95" customHeight="1">
      <c r="A54" s="526"/>
      <c r="B54" s="527"/>
      <c r="C54" s="527"/>
      <c r="D54" s="531"/>
      <c r="E54" s="528"/>
      <c r="F54" s="529"/>
      <c r="G54" s="530"/>
      <c r="H54" s="146"/>
      <c r="I54" s="86"/>
      <c r="J54" s="87" t="str">
        <f>IF(SETUP!B49&lt;&gt;"",SETUP!B49,"")</f>
        <v/>
      </c>
      <c r="K54" s="88" t="str">
        <f>IF(K$4&lt;0,SUMIF($I$8:$I$52,SETUP!$G$12,$K$8:$K$52)+SUMIF($I$8:$I$52,SETUP!$G$13,$K$8:$K$52)+SUMIF($I$8:$I$52,SETUP!$G$14,$K$8:$K$52)+SUMIF($I$8:$I$52,SETUP!$G$15,$K$8:$K$52)+SUMIF($I$8:$I$52,SETUP!$G$16,$K$8:$K$52),"")</f>
        <v/>
      </c>
      <c r="L54" s="89" t="str">
        <f>IF(K$4&lt;0,SUMIF($I$8:$I$52,SETUP!$G$12,$L$8:$L$52)+SUMIF($I$8:$I$52,SETUP!$G$13,$L$8:$L$52)+SUMIF($I$8:$I$52,SETUP!$G$14,$L$8:$L$52)+SUMIF($I$8:$I$52,SETUP!$G$15,$L$8:$L$52)+SUMIF($I$8:$I$52,SETUP!$G$16,$L$8:$L$52),"")</f>
        <v/>
      </c>
      <c r="M54" s="90" t="str">
        <f>IF(ISERROR(IF(K54&gt;0.005,-K54/K$4,"")),"",-K54/K$4)</f>
        <v/>
      </c>
      <c r="N54" s="229" t="str">
        <f>IF(AND(SUM(E$3:$E$290),L54&gt;0.005),K54/L54,"")</f>
        <v/>
      </c>
      <c r="O54" s="1934"/>
      <c r="P54" s="194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7"/>
      <c r="BA54" s="17"/>
      <c r="BB54" s="17"/>
      <c r="BC54" s="17"/>
      <c r="BD54" s="17"/>
      <c r="BE54" s="17"/>
      <c r="BF54" s="17"/>
      <c r="BG54" s="17"/>
      <c r="BH54" s="17"/>
      <c r="BI54" s="17"/>
      <c r="BJ54" s="17"/>
      <c r="BK54" s="17"/>
      <c r="BL54" s="17"/>
      <c r="BM54" s="17"/>
      <c r="BN54" s="17"/>
      <c r="BO54" s="17"/>
      <c r="BP54" s="17"/>
      <c r="BQ54" s="17"/>
      <c r="BR54" s="17"/>
      <c r="BS54" s="18"/>
      <c r="BT54" s="18"/>
      <c r="BU54" s="18"/>
      <c r="BV54" s="18"/>
      <c r="BW54" s="18"/>
      <c r="BX54" s="18"/>
      <c r="BY54" s="18"/>
      <c r="BZ54" s="18"/>
      <c r="CA54" s="18"/>
      <c r="CB54" s="18"/>
      <c r="CC54" s="18"/>
    </row>
    <row r="55" spans="1:81" s="20" customFormat="1" ht="15.95" customHeight="1">
      <c r="A55" s="526"/>
      <c r="B55" s="527"/>
      <c r="C55" s="527"/>
      <c r="D55" s="531"/>
      <c r="E55" s="528"/>
      <c r="F55" s="529"/>
      <c r="G55" s="530"/>
      <c r="H55" s="146"/>
      <c r="I55" s="91"/>
      <c r="J55" s="92" t="str">
        <f>IF(SETUP!B50&lt;&gt;"",SETUP!B50,"")</f>
        <v/>
      </c>
      <c r="K55" s="93" t="str">
        <f>IF(K$4&lt;0,SUMIF($I$8:$I$52,SETUP!$G$19,$K$8:$K$52)+SUMIF($I$8:$I$52,SETUP!$G$20,$K$8:$K$52)+SUMIF($I$8:$I$52,SETUP!$G$21,$K$8:$K$52)+SUMIF($I$8:$I$52,SETUP!$G$22,$K$8:$K$52)+SUMIF($I$8:$I$52,SETUP!$G$23,$K$8:$K$52),"")</f>
        <v/>
      </c>
      <c r="L55" s="94" t="str">
        <f>IF(K$4&lt;0,SUMIF($I$8:$I$52,SETUP!$G$19,$L$8:$L$52)+SUMIF($I$8:$I$52,SETUP!$G$20,$L$8:$L$52)+SUMIF($I$8:$I$52,SETUP!$G$21,$L$8:$L$52)+SUMIF($I$8:$I$52,SETUP!$G$22,$L$8:$L$52)+SUMIF($I$8:$I$52,SETUP!$G$23,$L$8:$L$52),"")</f>
        <v/>
      </c>
      <c r="M55" s="95" t="str">
        <f>IF(ISERROR(IF(K55&gt;0.005,-K55/K$4,"")),"",-K55/K$4)</f>
        <v/>
      </c>
      <c r="N55" s="230" t="str">
        <f>IF(AND(SUM(E$3:$E$290),L55&gt;0.005),K55/L55,"")</f>
        <v/>
      </c>
      <c r="O55" s="1934"/>
      <c r="P55" s="194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c r="AO55" s="19"/>
      <c r="AP55" s="19"/>
      <c r="AQ55" s="19"/>
      <c r="AR55" s="19"/>
      <c r="AS55" s="19"/>
      <c r="AT55" s="19"/>
      <c r="AU55" s="19"/>
      <c r="AV55" s="19"/>
      <c r="AW55" s="19"/>
      <c r="AX55" s="19"/>
      <c r="AY55" s="19"/>
      <c r="AZ55" s="17"/>
      <c r="BA55" s="17"/>
      <c r="BB55" s="17"/>
      <c r="BC55" s="17"/>
      <c r="BD55" s="17"/>
      <c r="BE55" s="17"/>
      <c r="BF55" s="17"/>
      <c r="BG55" s="17"/>
      <c r="BH55" s="17"/>
      <c r="BI55" s="17"/>
      <c r="BJ55" s="17"/>
      <c r="BK55" s="17"/>
      <c r="BL55" s="17"/>
      <c r="BM55" s="17"/>
      <c r="BN55" s="17"/>
      <c r="BO55" s="17"/>
      <c r="BP55" s="17"/>
      <c r="BQ55" s="17"/>
      <c r="BR55" s="17"/>
      <c r="BS55" s="18"/>
      <c r="BT55" s="18"/>
      <c r="BU55" s="18"/>
      <c r="BV55" s="18"/>
      <c r="BW55" s="18"/>
      <c r="BX55" s="18"/>
      <c r="BY55" s="18"/>
      <c r="BZ55" s="18"/>
      <c r="CA55" s="18"/>
      <c r="CB55" s="18"/>
      <c r="CC55" s="18"/>
    </row>
    <row r="56" spans="1:81" s="20" customFormat="1" ht="15.95" customHeight="1">
      <c r="A56" s="526"/>
      <c r="B56" s="527"/>
      <c r="C56" s="527"/>
      <c r="D56" s="531"/>
      <c r="E56" s="528"/>
      <c r="F56" s="529"/>
      <c r="G56" s="530"/>
      <c r="H56" s="146"/>
      <c r="I56" s="96"/>
      <c r="J56" s="87" t="str">
        <f>IF(SETUP!B51&lt;&gt;"",SETUP!B51,"")</f>
        <v/>
      </c>
      <c r="K56" s="88" t="str">
        <f>IF(K$4&lt;0,SUMIF($I$8:$I$52,SETUP!$G$26,$K$8:$K$52)+SUMIF($I$8:$I$52,SETUP!$G$27,$K$8:$K$52)+SUMIF($I$8:$I$52,SETUP!$G$28,$K$8:$K$52)+SUMIF($I$8:$I$52,SETUP!$G$29,$K$8:$K$52)+SUMIF($I$8:$I$52,SETUP!$G$30,$K$8:$K$52),"")</f>
        <v/>
      </c>
      <c r="L56" s="89" t="str">
        <f>IF(K$4&lt;0,SUMIF($I$8:$I$52,SETUP!$G$26,$L$8:$L$52)+SUMIF($I$8:$I$52,SETUP!$G$27,$L$8:$L$52)+SUMIF($I$8:$I$52,SETUP!$G$28,$L$8:$L$52)+SUMIF($I$8:$I$52,SETUP!$G$29,$L$8:$L$52)+SUMIF($I$8:$I$52,SETUP!$G$30,$L$8:$L$52),"")</f>
        <v/>
      </c>
      <c r="M56" s="90" t="str">
        <f>IF(ISERROR(IF(K56&gt;0.005,-K56/K$4,"")),"",-K56/K$4)</f>
        <v/>
      </c>
      <c r="N56" s="229" t="str">
        <f>IF(AND(SUM(E$3:$E$290),L56&gt;0.005),K56/L56,"")</f>
        <v/>
      </c>
      <c r="O56" s="1934"/>
      <c r="P56" s="1949"/>
      <c r="Q56" s="19"/>
      <c r="R56" s="19"/>
      <c r="S56" s="19"/>
      <c r="T56" s="19"/>
      <c r="U56" s="19"/>
      <c r="V56" s="19"/>
      <c r="W56" s="19"/>
      <c r="X56" s="19"/>
      <c r="Y56" s="19"/>
      <c r="Z56" s="19"/>
      <c r="AA56" s="19"/>
      <c r="AB56" s="19"/>
      <c r="AC56" s="19"/>
      <c r="AD56" s="19"/>
      <c r="AE56" s="19"/>
      <c r="AF56" s="19"/>
      <c r="AG56" s="19"/>
      <c r="AH56" s="19"/>
      <c r="AI56" s="19"/>
      <c r="AJ56" s="19"/>
      <c r="AK56" s="19"/>
      <c r="AL56" s="19"/>
      <c r="AM56" s="19"/>
      <c r="AN56" s="19"/>
      <c r="AO56" s="19"/>
      <c r="AP56" s="19"/>
      <c r="AQ56" s="19"/>
      <c r="AR56" s="19"/>
      <c r="AS56" s="19"/>
      <c r="AT56" s="19"/>
      <c r="AU56" s="19"/>
      <c r="AV56" s="19"/>
      <c r="AW56" s="19"/>
      <c r="AX56" s="19"/>
      <c r="AY56" s="19"/>
      <c r="AZ56" s="17"/>
      <c r="BA56" s="17"/>
      <c r="BB56" s="17"/>
      <c r="BC56" s="17"/>
      <c r="BD56" s="17"/>
      <c r="BE56" s="17"/>
      <c r="BF56" s="17"/>
      <c r="BG56" s="17"/>
      <c r="BH56" s="17"/>
      <c r="BI56" s="17"/>
      <c r="BJ56" s="17"/>
      <c r="BK56" s="17"/>
      <c r="BL56" s="17"/>
      <c r="BM56" s="17"/>
      <c r="BN56" s="17"/>
      <c r="BO56" s="17"/>
      <c r="BP56" s="17"/>
      <c r="BQ56" s="17"/>
      <c r="BR56" s="17"/>
      <c r="BS56" s="18"/>
      <c r="BT56" s="18"/>
      <c r="BU56" s="18"/>
      <c r="BV56" s="18"/>
      <c r="BW56" s="18"/>
      <c r="BX56" s="18"/>
      <c r="BY56" s="18"/>
      <c r="BZ56" s="18"/>
      <c r="CA56" s="18"/>
      <c r="CB56" s="18"/>
      <c r="CC56" s="18"/>
    </row>
    <row r="57" spans="1:81" s="20" customFormat="1" ht="15.95" customHeight="1" thickBot="1">
      <c r="A57" s="526"/>
      <c r="B57" s="527"/>
      <c r="C57" s="527"/>
      <c r="D57" s="531"/>
      <c r="E57" s="528"/>
      <c r="F57" s="529"/>
      <c r="G57" s="530"/>
      <c r="H57" s="146"/>
      <c r="I57" s="97"/>
      <c r="J57" s="98" t="str">
        <f>IF(SETUP!B52&lt;&gt;"",SETUP!B52,"")</f>
        <v/>
      </c>
      <c r="K57" s="99" t="str">
        <f>IF(K$4&lt;0,SUMIF($I$8:$I$52,SETUP!$G$36,$K$8:$K$52)+SUMIF($I$8:$I$52,SETUP!$G$37,$K$8:$K$52)+SUMIF($I$8:$I$52,SETUP!$G$38,$K$8:$K$52)+SUMIF($I$8:$I$52,SETUP!$G$39,$K$8:$K$52)+SUMIF($I$8:$I$52,SETUP!$G$40,$K$8:$K$52),"")</f>
        <v/>
      </c>
      <c r="L57" s="100" t="str">
        <f>IF(K$4&lt;0,SUMIF($I$8:$I$52,SETUP!$G$36,$L$8:$L$52)+SUMIF($I$8:$I$52,SETUP!$G$37,$L$8:$L$52)+SUMIF($I$8:$I$52,SETUP!$G$38,$L$8:$L$52)+SUMIF($I$8:$I$52,SETUP!$G$39,$L$8:$L$52)+SUMIF($I$8:$I$52,SETUP!$G$40,$L$8:$L$52),"")</f>
        <v/>
      </c>
      <c r="M57" s="101" t="str">
        <f>IF(ISERROR(IF(K57&gt;0.005,-K57/K$4,"")),"",-K57/K$4)</f>
        <v/>
      </c>
      <c r="N57" s="231" t="str">
        <f>IF(AND(SUM(E$3:$E$290),L57&gt;0.005),K57/L57,"")</f>
        <v/>
      </c>
      <c r="O57" s="1934"/>
      <c r="P57" s="194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7"/>
      <c r="BA57" s="17"/>
      <c r="BB57" s="17"/>
      <c r="BC57" s="17"/>
      <c r="BD57" s="17"/>
      <c r="BE57" s="17"/>
      <c r="BF57" s="17"/>
      <c r="BG57" s="17"/>
      <c r="BH57" s="17"/>
      <c r="BI57" s="17"/>
      <c r="BJ57" s="17"/>
      <c r="BK57" s="17"/>
      <c r="BL57" s="17"/>
      <c r="BM57" s="17"/>
      <c r="BN57" s="17"/>
      <c r="BO57" s="17"/>
      <c r="BP57" s="17"/>
      <c r="BQ57" s="17"/>
      <c r="BR57" s="17"/>
      <c r="BS57" s="18"/>
      <c r="BT57" s="18"/>
      <c r="BU57" s="18"/>
      <c r="BV57" s="18"/>
      <c r="BW57" s="18"/>
      <c r="BX57" s="18"/>
      <c r="BY57" s="18"/>
      <c r="BZ57" s="18"/>
      <c r="CA57" s="18"/>
      <c r="CB57" s="18"/>
      <c r="CC57" s="18"/>
    </row>
    <row r="58" spans="1:81" s="20" customFormat="1" ht="15.95" customHeight="1" thickTop="1">
      <c r="A58" s="526"/>
      <c r="B58" s="527"/>
      <c r="C58" s="527"/>
      <c r="D58" s="531"/>
      <c r="E58" s="528"/>
      <c r="F58" s="529"/>
      <c r="G58" s="530"/>
      <c r="H58" s="146"/>
      <c r="I58" s="102"/>
      <c r="J58" s="212" t="s">
        <v>43</v>
      </c>
      <c r="K58" s="213" t="str">
        <f>IF(ISERROR(IF(-SUM(K8:K52)-K4&gt;0.005,-SUM(K8:K52)-K4,"")),"",-SUM(K8:K52)-K4)</f>
        <v/>
      </c>
      <c r="L58" s="220" t="str">
        <f>IF(ISERROR(IF(-SUM(K8:K52)-K4&gt;0.005,L4-SUM(L8:L52),"")),"",L4-SUM(L8:L52))</f>
        <v/>
      </c>
      <c r="M58" s="215" t="str">
        <f>IF(ISERROR(IF(-SUM(K8:K52)-K4&gt;0.005,-K58/K4,"")),"",-K58/K4)</f>
        <v/>
      </c>
      <c r="N58" s="232" t="str">
        <f>IF(ISERROR(IF(-SUM(K8:K52)-K4&gt;0.005,K58/L58,"")),"",IF(K58&gt;0.005,K58/L58,""))</f>
        <v/>
      </c>
      <c r="O58" s="287"/>
      <c r="P58" s="194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7"/>
      <c r="BA58" s="17"/>
      <c r="BB58" s="17"/>
      <c r="BC58" s="17"/>
      <c r="BD58" s="17"/>
      <c r="BE58" s="17"/>
      <c r="BF58" s="17"/>
      <c r="BG58" s="17"/>
      <c r="BH58" s="17"/>
      <c r="BI58" s="17"/>
      <c r="BJ58" s="17"/>
      <c r="BK58" s="17"/>
      <c r="BL58" s="17"/>
      <c r="BM58" s="17"/>
      <c r="BN58" s="17"/>
      <c r="BO58" s="17"/>
      <c r="BP58" s="17"/>
      <c r="BQ58" s="17"/>
      <c r="BR58" s="17"/>
      <c r="BS58" s="18"/>
      <c r="BT58" s="18"/>
      <c r="BU58" s="18"/>
      <c r="BV58" s="18"/>
      <c r="BW58" s="18"/>
      <c r="BX58" s="18"/>
      <c r="BY58" s="18"/>
      <c r="BZ58" s="18"/>
      <c r="CA58" s="18"/>
      <c r="CB58" s="18"/>
      <c r="CC58" s="18"/>
    </row>
    <row r="59" spans="1:81" s="20" customFormat="1" ht="15.95" customHeight="1" thickBot="1">
      <c r="A59" s="526"/>
      <c r="B59" s="527"/>
      <c r="C59" s="527"/>
      <c r="D59" s="531"/>
      <c r="E59" s="528"/>
      <c r="F59" s="529"/>
      <c r="G59" s="530"/>
      <c r="H59" s="146"/>
      <c r="I59" s="102"/>
      <c r="J59" s="103"/>
      <c r="K59" s="104"/>
      <c r="L59" s="105"/>
      <c r="M59" s="106"/>
      <c r="N59" s="233"/>
      <c r="O59" s="287"/>
      <c r="P59" s="194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7"/>
      <c r="BA59" s="17"/>
      <c r="BB59" s="17"/>
      <c r="BC59" s="17"/>
      <c r="BD59" s="17"/>
      <c r="BE59" s="17"/>
      <c r="BF59" s="17"/>
      <c r="BG59" s="17"/>
      <c r="BH59" s="17"/>
      <c r="BI59" s="17"/>
      <c r="BJ59" s="17"/>
      <c r="BK59" s="17"/>
      <c r="BL59" s="17"/>
      <c r="BM59" s="17"/>
      <c r="BN59" s="17"/>
      <c r="BO59" s="17"/>
      <c r="BP59" s="17"/>
      <c r="BQ59" s="17"/>
      <c r="BR59" s="17"/>
      <c r="BS59" s="18"/>
      <c r="BT59" s="18"/>
      <c r="BU59" s="18"/>
      <c r="BV59" s="18"/>
      <c r="BW59" s="18"/>
      <c r="BX59" s="18"/>
      <c r="BY59" s="18"/>
      <c r="BZ59" s="18"/>
      <c r="CA59" s="18"/>
      <c r="CB59" s="18"/>
      <c r="CC59" s="18"/>
    </row>
    <row r="60" spans="1:81" s="20" customFormat="1" ht="15.95" customHeight="1">
      <c r="A60" s="526"/>
      <c r="B60" s="527"/>
      <c r="C60" s="527"/>
      <c r="D60" s="531"/>
      <c r="E60" s="528"/>
      <c r="F60" s="529"/>
      <c r="G60" s="530"/>
      <c r="H60" s="146"/>
      <c r="I60" s="107" t="str">
        <f>IF(SETUP!A53&lt;&gt;"",SETUP!A53,"")</f>
        <v/>
      </c>
      <c r="J60" s="148" t="str">
        <f>IF(SETUP!B53&lt;&gt;"",SETUP!B53,"")</f>
        <v/>
      </c>
      <c r="K60" s="149" t="str">
        <f>IF(SUMIF(C$3:C$290,SETUP!A53,F$3:F$290)&gt;0.005,SUMIF(C$3:C$290,SETUP!A53,F$3:F$290),"")</f>
        <v/>
      </c>
      <c r="L60" s="150" t="str">
        <f>IF(COUNTIF(C$3:C$290,SETUP!A53)&gt;0.005,COUNTIF(C$3:C$290,SETUP!A53),"")</f>
        <v/>
      </c>
      <c r="M60" s="151" t="str">
        <f>IF(SUMIF(C$3:C$290,SETUP!A53,F$3:F$290)&gt;0.005,K60/K$3,"")</f>
        <v/>
      </c>
      <c r="N60" s="243" t="str">
        <f t="shared" ref="N60:N69" si="1">IF(SUMIF(C$3:C$290,I60,$F$3:$F$290)&gt;0.005,K60/L60,"")</f>
        <v/>
      </c>
      <c r="O60" s="1932" t="s">
        <v>39</v>
      </c>
      <c r="P60" s="194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7"/>
      <c r="BA60" s="17"/>
      <c r="BB60" s="17"/>
      <c r="BC60" s="17"/>
      <c r="BD60" s="17"/>
      <c r="BE60" s="17"/>
      <c r="BF60" s="17"/>
      <c r="BG60" s="17"/>
      <c r="BH60" s="17"/>
      <c r="BI60" s="17"/>
      <c r="BJ60" s="17"/>
      <c r="BK60" s="17"/>
      <c r="BL60" s="17"/>
      <c r="BM60" s="17"/>
      <c r="BN60" s="17"/>
      <c r="BO60" s="17"/>
      <c r="BP60" s="17"/>
      <c r="BQ60" s="17"/>
      <c r="BR60" s="17"/>
      <c r="BS60" s="18"/>
      <c r="BT60" s="18"/>
      <c r="BU60" s="18"/>
      <c r="BV60" s="18"/>
      <c r="BW60" s="18"/>
      <c r="BX60" s="18"/>
      <c r="BY60" s="18"/>
      <c r="BZ60" s="18"/>
      <c r="CA60" s="18"/>
      <c r="CB60" s="18"/>
      <c r="CC60" s="18"/>
    </row>
    <row r="61" spans="1:81" s="20" customFormat="1" ht="15.95" customHeight="1">
      <c r="A61" s="526"/>
      <c r="B61" s="527"/>
      <c r="C61" s="527"/>
      <c r="D61" s="531"/>
      <c r="E61" s="528"/>
      <c r="F61" s="529"/>
      <c r="G61" s="530"/>
      <c r="H61" s="146"/>
      <c r="I61" s="108" t="str">
        <f>IF(SETUP!A54&lt;&gt;"",SETUP!A54,"")</f>
        <v/>
      </c>
      <c r="J61" s="71" t="str">
        <f>IF(SETUP!B54&lt;&gt;"",SETUP!B54,"")</f>
        <v/>
      </c>
      <c r="K61" s="72" t="str">
        <f>IF(SUMIF(C$3:C$290,SETUP!A54,F$3:F$290)&gt;0.005,SUMIF(C$3:C$290,SETUP!A54,F$3:F$290),"")</f>
        <v/>
      </c>
      <c r="L61" s="73" t="str">
        <f>IF(COUNTIF(C$3:C$290,SETUP!A54)&gt;0.005,COUNTIF(C$3:C$290,SETUP!A54),"")</f>
        <v/>
      </c>
      <c r="M61" s="74" t="str">
        <f>IF(SUMIF(C$3:C$290,SETUP!A54,F$3:F$290)&gt;0.005,K61/K$3,"")</f>
        <v/>
      </c>
      <c r="N61" s="244" t="str">
        <f t="shared" si="1"/>
        <v/>
      </c>
      <c r="O61" s="1932"/>
      <c r="P61" s="1949" t="s">
        <v>49</v>
      </c>
      <c r="Q61" s="19"/>
      <c r="R61" s="19"/>
      <c r="S61" s="19"/>
      <c r="T61" s="19"/>
      <c r="U61" s="19"/>
      <c r="V61" s="19"/>
      <c r="W61" s="19"/>
      <c r="X61" s="19"/>
      <c r="Y61" s="19"/>
      <c r="Z61" s="19"/>
      <c r="AA61" s="19"/>
      <c r="AB61" s="19"/>
      <c r="AC61" s="19"/>
      <c r="AD61" s="19"/>
      <c r="AE61" s="19"/>
      <c r="AF61" s="19"/>
      <c r="AG61" s="19"/>
      <c r="AH61" s="19"/>
      <c r="AI61" s="19"/>
      <c r="AJ61" s="19"/>
      <c r="AK61" s="19"/>
      <c r="AL61" s="19"/>
      <c r="AM61" s="19"/>
      <c r="AN61" s="19"/>
      <c r="AO61" s="19"/>
      <c r="AP61" s="19"/>
      <c r="AQ61" s="19"/>
      <c r="AR61" s="19"/>
      <c r="AS61" s="19"/>
      <c r="AT61" s="19"/>
      <c r="AU61" s="19"/>
      <c r="AV61" s="19"/>
      <c r="AW61" s="19"/>
      <c r="AX61" s="19"/>
      <c r="AY61" s="19"/>
      <c r="AZ61" s="17"/>
      <c r="BA61" s="17"/>
      <c r="BB61" s="17"/>
      <c r="BC61" s="17"/>
      <c r="BD61" s="17"/>
      <c r="BE61" s="17"/>
      <c r="BF61" s="17"/>
      <c r="BG61" s="17"/>
      <c r="BH61" s="17"/>
      <c r="BI61" s="17"/>
      <c r="BJ61" s="17"/>
      <c r="BK61" s="17"/>
      <c r="BL61" s="17"/>
      <c r="BM61" s="17"/>
      <c r="BN61" s="17"/>
      <c r="BO61" s="17"/>
      <c r="BP61" s="17"/>
      <c r="BQ61" s="17"/>
      <c r="BR61" s="17"/>
      <c r="BS61" s="18"/>
      <c r="BT61" s="18"/>
      <c r="BU61" s="18"/>
      <c r="BV61" s="18"/>
      <c r="BW61" s="18"/>
      <c r="BX61" s="18"/>
      <c r="BY61" s="18"/>
      <c r="BZ61" s="18"/>
      <c r="CA61" s="18"/>
      <c r="CB61" s="18"/>
      <c r="CC61" s="18"/>
    </row>
    <row r="62" spans="1:81" s="20" customFormat="1" ht="15.95" customHeight="1">
      <c r="A62" s="526"/>
      <c r="B62" s="527"/>
      <c r="C62" s="527"/>
      <c r="D62" s="531"/>
      <c r="E62" s="528"/>
      <c r="F62" s="529"/>
      <c r="G62" s="530"/>
      <c r="H62" s="146"/>
      <c r="I62" s="108" t="str">
        <f>IF(SETUP!A55&lt;&gt;"",SETUP!A55,"")</f>
        <v/>
      </c>
      <c r="J62" s="152" t="str">
        <f>IF(SETUP!B55&lt;&gt;"",SETUP!B55,"")</f>
        <v/>
      </c>
      <c r="K62" s="153" t="str">
        <f>IF(SUMIF(C$3:C$290,SETUP!A55,F$3:F$290)&gt;0.005,SUMIF(C$3:C$290,SETUP!A55,F$3:F$290),"")</f>
        <v/>
      </c>
      <c r="L62" s="154" t="str">
        <f>IF(COUNTIF(C$3:C$290,SETUP!A55)&gt;0.005,COUNTIF(C$3:C$290,SETUP!A55),"")</f>
        <v/>
      </c>
      <c r="M62" s="155" t="str">
        <f>IF(SUMIF(C$3:C$290,SETUP!A55,F$3:F$290)&gt;0.005,K62/K$3,"")</f>
        <v/>
      </c>
      <c r="N62" s="245" t="str">
        <f t="shared" si="1"/>
        <v/>
      </c>
      <c r="O62" s="1932"/>
      <c r="P62" s="1949"/>
      <c r="Q62" s="19"/>
      <c r="R62" s="19"/>
      <c r="S62" s="19"/>
      <c r="T62" s="19"/>
      <c r="U62" s="19"/>
      <c r="V62" s="19"/>
      <c r="W62" s="19"/>
      <c r="X62" s="19"/>
      <c r="Y62" s="19"/>
      <c r="Z62" s="19"/>
      <c r="AA62" s="19"/>
      <c r="AB62" s="19"/>
      <c r="AC62" s="19"/>
      <c r="AD62" s="19"/>
      <c r="AE62" s="19"/>
      <c r="AF62" s="19"/>
      <c r="AG62" s="19"/>
      <c r="AH62" s="19"/>
      <c r="AI62" s="19"/>
      <c r="AJ62" s="19"/>
      <c r="AK62" s="19"/>
      <c r="AL62" s="19"/>
      <c r="AM62" s="19"/>
      <c r="AN62" s="19"/>
      <c r="AO62" s="19"/>
      <c r="AP62" s="19"/>
      <c r="AQ62" s="19"/>
      <c r="AR62" s="19"/>
      <c r="AS62" s="19"/>
      <c r="AT62" s="19"/>
      <c r="AU62" s="19"/>
      <c r="AV62" s="19"/>
      <c r="AW62" s="19"/>
      <c r="AX62" s="19"/>
      <c r="AY62" s="19"/>
      <c r="AZ62" s="17"/>
      <c r="BA62" s="17"/>
      <c r="BB62" s="17"/>
      <c r="BC62" s="17"/>
      <c r="BD62" s="17"/>
      <c r="BE62" s="17"/>
      <c r="BF62" s="17"/>
      <c r="BG62" s="17"/>
      <c r="BH62" s="17"/>
      <c r="BI62" s="17"/>
      <c r="BJ62" s="17"/>
      <c r="BK62" s="17"/>
      <c r="BL62" s="17"/>
      <c r="BM62" s="17"/>
      <c r="BN62" s="17"/>
      <c r="BO62" s="17"/>
      <c r="BP62" s="17"/>
      <c r="BQ62" s="17"/>
      <c r="BR62" s="17"/>
      <c r="BS62" s="18"/>
      <c r="BT62" s="18"/>
      <c r="BU62" s="18"/>
      <c r="BV62" s="18"/>
      <c r="BW62" s="18"/>
      <c r="BX62" s="18"/>
      <c r="BY62" s="18"/>
      <c r="BZ62" s="18"/>
      <c r="CA62" s="18"/>
      <c r="CB62" s="18"/>
      <c r="CC62" s="18"/>
    </row>
    <row r="63" spans="1:81" s="20" customFormat="1" ht="15.95" customHeight="1">
      <c r="A63" s="526"/>
      <c r="B63" s="527"/>
      <c r="C63" s="527"/>
      <c r="D63" s="531"/>
      <c r="E63" s="528"/>
      <c r="F63" s="529"/>
      <c r="G63" s="530"/>
      <c r="H63" s="146"/>
      <c r="I63" s="108" t="str">
        <f>IF(SETUP!A56&lt;&gt;"",SETUP!A56,"")</f>
        <v/>
      </c>
      <c r="J63" s="71" t="str">
        <f>IF(SETUP!B56&lt;&gt;"",SETUP!B56,"")</f>
        <v/>
      </c>
      <c r="K63" s="72" t="str">
        <f>IF(SUMIF(C$3:C$290,SETUP!A56,F$3:F$290)&gt;0.005,SUMIF(C$3:C$290,SETUP!A56,F$3:F$290),"")</f>
        <v/>
      </c>
      <c r="L63" s="73" t="str">
        <f>IF(COUNTIF(C$3:C$290,SETUP!A56)&gt;0.005,COUNTIF(C$3:C$290,SETUP!A56),"")</f>
        <v/>
      </c>
      <c r="M63" s="74" t="str">
        <f>IF(SUMIF(C$3:C$290,SETUP!A56,F$3:F$290)&gt;0.005,K63/K$3,"")</f>
        <v/>
      </c>
      <c r="N63" s="244" t="str">
        <f t="shared" si="1"/>
        <v/>
      </c>
      <c r="O63" s="1932"/>
      <c r="P63" s="194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7"/>
      <c r="BA63" s="17"/>
      <c r="BB63" s="17"/>
      <c r="BC63" s="17"/>
      <c r="BD63" s="17"/>
      <c r="BE63" s="17"/>
      <c r="BF63" s="17"/>
      <c r="BG63" s="17"/>
      <c r="BH63" s="17"/>
      <c r="BI63" s="17"/>
      <c r="BJ63" s="17"/>
      <c r="BK63" s="17"/>
      <c r="BL63" s="17"/>
      <c r="BM63" s="17"/>
      <c r="BN63" s="17"/>
      <c r="BO63" s="17"/>
      <c r="BP63" s="17"/>
      <c r="BQ63" s="17"/>
      <c r="BR63" s="17"/>
      <c r="BS63" s="18"/>
      <c r="BT63" s="18"/>
      <c r="BU63" s="18"/>
      <c r="BV63" s="18"/>
      <c r="BW63" s="18"/>
      <c r="BX63" s="18"/>
      <c r="BY63" s="18"/>
      <c r="BZ63" s="18"/>
      <c r="CA63" s="18"/>
      <c r="CB63" s="18"/>
      <c r="CC63" s="18"/>
    </row>
    <row r="64" spans="1:81" s="20" customFormat="1" ht="15.95" customHeight="1">
      <c r="A64" s="526"/>
      <c r="B64" s="527"/>
      <c r="C64" s="527"/>
      <c r="D64" s="531"/>
      <c r="E64" s="528"/>
      <c r="F64" s="529"/>
      <c r="G64" s="530"/>
      <c r="H64" s="146"/>
      <c r="I64" s="108" t="str">
        <f>IF(SETUP!A57&lt;&gt;"",SETUP!A57,"")</f>
        <v/>
      </c>
      <c r="J64" s="152" t="str">
        <f>IF(SETUP!B57&lt;&gt;"",SETUP!B57,"")</f>
        <v/>
      </c>
      <c r="K64" s="153" t="str">
        <f>IF(SUMIF(C$3:C$290,SETUP!A57,F$3:F$290)&gt;0.005,SUMIF(C$3:C$290,SETUP!A57,F$3:F$290),"")</f>
        <v/>
      </c>
      <c r="L64" s="154" t="str">
        <f>IF(COUNTIF(C$3:C$290,SETUP!A57)&gt;0.005,COUNTIF(C$3:C$290,SETUP!A57),"")</f>
        <v/>
      </c>
      <c r="M64" s="155" t="str">
        <f>IF(SUMIF(C$3:C$290,SETUP!A57,F$3:F$290)&gt;0.005,K64/K$3,"")</f>
        <v/>
      </c>
      <c r="N64" s="245" t="str">
        <f t="shared" si="1"/>
        <v/>
      </c>
      <c r="O64" s="1932"/>
      <c r="P64" s="1949"/>
      <c r="Q64" s="19"/>
      <c r="R64" s="19"/>
      <c r="S64" s="19"/>
      <c r="T64" s="19"/>
      <c r="U64" s="19"/>
      <c r="V64" s="19"/>
      <c r="W64" s="19"/>
      <c r="X64" s="19"/>
      <c r="Y64" s="19"/>
      <c r="Z64" s="19"/>
      <c r="AA64" s="19"/>
      <c r="AB64" s="19"/>
      <c r="AC64" s="19"/>
      <c r="AD64" s="19"/>
      <c r="AE64" s="19"/>
      <c r="AF64" s="19"/>
      <c r="AG64" s="19"/>
      <c r="AH64" s="19"/>
      <c r="AI64" s="19"/>
      <c r="AJ64" s="19"/>
      <c r="AK64" s="19"/>
      <c r="AL64" s="19"/>
      <c r="AM64" s="19"/>
      <c r="AN64" s="19"/>
      <c r="AO64" s="19"/>
      <c r="AP64" s="19"/>
      <c r="AQ64" s="19"/>
      <c r="AR64" s="19"/>
      <c r="AS64" s="19"/>
      <c r="AT64" s="19"/>
      <c r="AU64" s="19"/>
      <c r="AV64" s="19"/>
      <c r="AW64" s="19"/>
      <c r="AX64" s="19"/>
      <c r="AY64" s="19"/>
      <c r="AZ64" s="17"/>
      <c r="BA64" s="17"/>
      <c r="BB64" s="17"/>
      <c r="BC64" s="17"/>
      <c r="BD64" s="17"/>
      <c r="BE64" s="17"/>
      <c r="BF64" s="17"/>
      <c r="BG64" s="17"/>
      <c r="BH64" s="17"/>
      <c r="BI64" s="17"/>
      <c r="BJ64" s="17"/>
      <c r="BK64" s="17"/>
      <c r="BL64" s="17"/>
      <c r="BM64" s="17"/>
      <c r="BN64" s="17"/>
      <c r="BO64" s="17"/>
      <c r="BP64" s="17"/>
      <c r="BQ64" s="17"/>
      <c r="BR64" s="17"/>
      <c r="BS64" s="18"/>
      <c r="BT64" s="18"/>
      <c r="BU64" s="18"/>
      <c r="BV64" s="18"/>
      <c r="BW64" s="18"/>
      <c r="BX64" s="18"/>
      <c r="BY64" s="18"/>
      <c r="BZ64" s="18"/>
      <c r="CA64" s="18"/>
      <c r="CB64" s="18"/>
      <c r="CC64" s="18"/>
    </row>
    <row r="65" spans="1:81" s="20" customFormat="1" ht="15.95" customHeight="1">
      <c r="A65" s="526"/>
      <c r="B65" s="527"/>
      <c r="C65" s="527"/>
      <c r="D65" s="531"/>
      <c r="E65" s="528"/>
      <c r="F65" s="529"/>
      <c r="G65" s="530"/>
      <c r="H65" s="146"/>
      <c r="I65" s="108" t="str">
        <f>IF(SETUP!A58&lt;&gt;"",SETUP!A58,"")</f>
        <v/>
      </c>
      <c r="J65" s="71" t="str">
        <f>IF(SETUP!B58&lt;&gt;"",SETUP!B58,"")</f>
        <v/>
      </c>
      <c r="K65" s="72" t="str">
        <f>IF(SUMIF(C$3:C$290,SETUP!A58,F$3:F$290)&gt;0.005,SUMIF(C$3:C$290,SETUP!A58,F$3:F$290),"")</f>
        <v/>
      </c>
      <c r="L65" s="73" t="str">
        <f>IF(COUNTIF(C$3:C$290,SETUP!A58)&gt;0.005,COUNTIF(C$3:C$290,SETUP!A58),"")</f>
        <v/>
      </c>
      <c r="M65" s="74" t="str">
        <f>IF(SUMIF(C$3:C$290,SETUP!A58,F$3:F$290)&gt;0.005,K65/K$3,"")</f>
        <v/>
      </c>
      <c r="N65" s="244" t="str">
        <f t="shared" si="1"/>
        <v/>
      </c>
      <c r="O65" s="1932"/>
      <c r="P65" s="1949"/>
      <c r="Q65" s="19"/>
      <c r="R65" s="19"/>
      <c r="S65" s="19"/>
      <c r="T65" s="19"/>
      <c r="U65" s="19"/>
      <c r="V65" s="19"/>
      <c r="W65" s="19"/>
      <c r="X65" s="19"/>
      <c r="Y65" s="19"/>
      <c r="Z65" s="19"/>
      <c r="AA65" s="19"/>
      <c r="AB65" s="19"/>
      <c r="AC65" s="19"/>
      <c r="AD65" s="19"/>
      <c r="AE65" s="19"/>
      <c r="AF65" s="19"/>
      <c r="AG65" s="19"/>
      <c r="AH65" s="19"/>
      <c r="AI65" s="19"/>
      <c r="AJ65" s="19"/>
      <c r="AK65" s="19"/>
      <c r="AL65" s="19"/>
      <c r="AM65" s="19"/>
      <c r="AN65" s="19"/>
      <c r="AO65" s="19"/>
      <c r="AP65" s="19"/>
      <c r="AQ65" s="19"/>
      <c r="AR65" s="19"/>
      <c r="AS65" s="19"/>
      <c r="AT65" s="19"/>
      <c r="AU65" s="19"/>
      <c r="AV65" s="19"/>
      <c r="AW65" s="19"/>
      <c r="AX65" s="19"/>
      <c r="AY65" s="19"/>
      <c r="AZ65" s="17"/>
      <c r="BA65" s="17"/>
      <c r="BB65" s="17"/>
      <c r="BC65" s="17"/>
      <c r="BD65" s="17"/>
      <c r="BE65" s="17"/>
      <c r="BF65" s="17"/>
      <c r="BG65" s="17"/>
      <c r="BH65" s="17"/>
      <c r="BI65" s="17"/>
      <c r="BJ65" s="17"/>
      <c r="BK65" s="17"/>
      <c r="BL65" s="17"/>
      <c r="BM65" s="17"/>
      <c r="BN65" s="17"/>
      <c r="BO65" s="17"/>
      <c r="BP65" s="17"/>
      <c r="BQ65" s="17"/>
      <c r="BR65" s="17"/>
      <c r="BS65" s="18"/>
      <c r="BT65" s="18"/>
      <c r="BU65" s="18"/>
      <c r="BV65" s="18"/>
      <c r="BW65" s="18"/>
      <c r="BX65" s="18"/>
      <c r="BY65" s="18"/>
      <c r="BZ65" s="18"/>
      <c r="CA65" s="18"/>
      <c r="CB65" s="18"/>
      <c r="CC65" s="18"/>
    </row>
    <row r="66" spans="1:81" s="20" customFormat="1" ht="15.95" customHeight="1">
      <c r="A66" s="526"/>
      <c r="B66" s="527"/>
      <c r="C66" s="527"/>
      <c r="D66" s="531"/>
      <c r="E66" s="528"/>
      <c r="F66" s="529"/>
      <c r="G66" s="530"/>
      <c r="H66" s="146"/>
      <c r="I66" s="108" t="str">
        <f>IF(SETUP!A59&lt;&gt;"",SETUP!A59,"")</f>
        <v/>
      </c>
      <c r="J66" s="152" t="str">
        <f>IF(SETUP!B59&lt;&gt;"",SETUP!B59,"")</f>
        <v/>
      </c>
      <c r="K66" s="153" t="str">
        <f>IF(SUMIF(C$3:C$290,SETUP!A59,F$3:F$290)&gt;0.005,SUMIF(C$3:C$290,SETUP!A59,F$3:F$290),"")</f>
        <v/>
      </c>
      <c r="L66" s="154" t="str">
        <f>IF(COUNTIF(C$3:C$290,SETUP!A59)&gt;0.005,COUNTIF(C$3:C$290,SETUP!A59),"")</f>
        <v/>
      </c>
      <c r="M66" s="155" t="str">
        <f>IF(SUMIF(C$3:C$290,SETUP!A59,F$3:F$290)&gt;0.005,K66/K$3,"")</f>
        <v/>
      </c>
      <c r="N66" s="245" t="str">
        <f t="shared" si="1"/>
        <v/>
      </c>
      <c r="O66" s="1932"/>
      <c r="P66" s="1949"/>
      <c r="Q66" s="19"/>
      <c r="R66" s="19"/>
      <c r="S66" s="19"/>
      <c r="T66" s="19"/>
      <c r="U66" s="19"/>
      <c r="V66" s="19"/>
      <c r="W66" s="19"/>
      <c r="X66" s="19"/>
      <c r="Y66" s="19"/>
      <c r="Z66" s="19"/>
      <c r="AA66" s="19"/>
      <c r="AB66" s="19"/>
      <c r="AC66" s="19"/>
      <c r="AD66" s="19"/>
      <c r="AE66" s="19"/>
      <c r="AF66" s="19"/>
      <c r="AG66" s="19"/>
      <c r="AH66" s="19"/>
      <c r="AI66" s="19"/>
      <c r="AJ66" s="19"/>
      <c r="AK66" s="19"/>
      <c r="AL66" s="19"/>
      <c r="AM66" s="19"/>
      <c r="AN66" s="19"/>
      <c r="AO66" s="19"/>
      <c r="AP66" s="19"/>
      <c r="AQ66" s="19"/>
      <c r="AR66" s="19"/>
      <c r="AS66" s="19"/>
      <c r="AT66" s="19"/>
      <c r="AU66" s="19"/>
      <c r="AV66" s="19"/>
      <c r="AW66" s="19"/>
      <c r="AX66" s="19"/>
      <c r="AY66" s="19"/>
      <c r="AZ66" s="17"/>
      <c r="BA66" s="17"/>
      <c r="BB66" s="17"/>
      <c r="BC66" s="17"/>
      <c r="BD66" s="17"/>
      <c r="BE66" s="17"/>
      <c r="BF66" s="17"/>
      <c r="BG66" s="17"/>
      <c r="BH66" s="17"/>
      <c r="BI66" s="17"/>
      <c r="BJ66" s="17"/>
      <c r="BK66" s="17"/>
      <c r="BL66" s="17"/>
      <c r="BM66" s="17"/>
      <c r="BN66" s="17"/>
      <c r="BO66" s="17"/>
      <c r="BP66" s="17"/>
      <c r="BQ66" s="17"/>
      <c r="BR66" s="17"/>
      <c r="BS66" s="18"/>
      <c r="BT66" s="18"/>
      <c r="BU66" s="18"/>
      <c r="BV66" s="18"/>
      <c r="BW66" s="18"/>
      <c r="BX66" s="18"/>
      <c r="BY66" s="18"/>
      <c r="BZ66" s="18"/>
      <c r="CA66" s="18"/>
      <c r="CB66" s="18"/>
      <c r="CC66" s="18"/>
    </row>
    <row r="67" spans="1:81" s="20" customFormat="1" ht="15.95" customHeight="1">
      <c r="A67" s="526"/>
      <c r="B67" s="527"/>
      <c r="C67" s="527"/>
      <c r="D67" s="531"/>
      <c r="E67" s="528"/>
      <c r="F67" s="529"/>
      <c r="G67" s="530"/>
      <c r="H67" s="146"/>
      <c r="I67" s="108" t="str">
        <f>IF(SETUP!A60&lt;&gt;"",SETUP!A60,"")</f>
        <v/>
      </c>
      <c r="J67" s="71" t="str">
        <f>IF(SETUP!B60&lt;&gt;"",SETUP!B60,"")</f>
        <v/>
      </c>
      <c r="K67" s="72" t="str">
        <f>IF(SUMIF(C$3:C$290,SETUP!A60,F$3:F$290)&gt;0.005,SUMIF(C$3:C$290,SETUP!A60,F$3:F$290),"")</f>
        <v/>
      </c>
      <c r="L67" s="73" t="str">
        <f>IF(COUNTIF(C$3:C$290,SETUP!A60)&gt;0.005,COUNTIF(C$3:C$290,SETUP!A60),"")</f>
        <v/>
      </c>
      <c r="M67" s="74" t="str">
        <f>IF(SUMIF(C$3:C$290,SETUP!A60,F$3:F$290)&gt;0.005,K67/K$3,"")</f>
        <v/>
      </c>
      <c r="N67" s="244" t="str">
        <f t="shared" si="1"/>
        <v/>
      </c>
      <c r="O67" s="1932"/>
      <c r="P67" s="1949"/>
      <c r="Q67" s="19"/>
      <c r="R67" s="19"/>
      <c r="S67" s="19"/>
      <c r="T67" s="19"/>
      <c r="U67" s="19"/>
      <c r="V67" s="19"/>
      <c r="W67" s="19"/>
      <c r="X67" s="19"/>
      <c r="Y67" s="19"/>
      <c r="Z67" s="19"/>
      <c r="AA67" s="19"/>
      <c r="AB67" s="19"/>
      <c r="AC67" s="19"/>
      <c r="AD67" s="19"/>
      <c r="AE67" s="19"/>
      <c r="AF67" s="19"/>
      <c r="AG67" s="19"/>
      <c r="AH67" s="19"/>
      <c r="AI67" s="19"/>
      <c r="AJ67" s="19"/>
      <c r="AK67" s="19"/>
      <c r="AL67" s="19"/>
      <c r="AM67" s="19"/>
      <c r="AN67" s="19"/>
      <c r="AO67" s="19"/>
      <c r="AP67" s="19"/>
      <c r="AQ67" s="19"/>
      <c r="AR67" s="19"/>
      <c r="AS67" s="19"/>
      <c r="AT67" s="19"/>
      <c r="AU67" s="19"/>
      <c r="AV67" s="19"/>
      <c r="AW67" s="19"/>
      <c r="AX67" s="19"/>
      <c r="AY67" s="19"/>
      <c r="AZ67" s="17"/>
      <c r="BA67" s="17"/>
      <c r="BB67" s="17"/>
      <c r="BC67" s="17"/>
      <c r="BD67" s="17"/>
      <c r="BE67" s="17"/>
      <c r="BF67" s="17"/>
      <c r="BG67" s="17"/>
      <c r="BH67" s="17"/>
      <c r="BI67" s="17"/>
      <c r="BJ67" s="17"/>
      <c r="BK67" s="17"/>
      <c r="BL67" s="17"/>
      <c r="BM67" s="17"/>
      <c r="BN67" s="17"/>
      <c r="BO67" s="17"/>
      <c r="BP67" s="17"/>
      <c r="BQ67" s="17"/>
      <c r="BR67" s="17"/>
      <c r="BS67" s="18"/>
      <c r="BT67" s="18"/>
      <c r="BU67" s="18"/>
      <c r="BV67" s="18"/>
      <c r="BW67" s="18"/>
      <c r="BX67" s="18"/>
      <c r="BY67" s="18"/>
      <c r="BZ67" s="18"/>
      <c r="CA67" s="18"/>
      <c r="CB67" s="18"/>
      <c r="CC67" s="18"/>
    </row>
    <row r="68" spans="1:81" s="20" customFormat="1" ht="15.95" customHeight="1">
      <c r="A68" s="526"/>
      <c r="B68" s="527"/>
      <c r="C68" s="527"/>
      <c r="D68" s="531"/>
      <c r="E68" s="528"/>
      <c r="F68" s="529"/>
      <c r="G68" s="530"/>
      <c r="H68" s="146"/>
      <c r="I68" s="108" t="str">
        <f>IF(SETUP!A61&lt;&gt;"",SETUP!A61,"")</f>
        <v/>
      </c>
      <c r="J68" s="152" t="str">
        <f>IF(SETUP!B61&lt;&gt;"",SETUP!B61,"")</f>
        <v/>
      </c>
      <c r="K68" s="153" t="str">
        <f>IF(SUMIF(C$3:C$290,SETUP!A61,F$3:F$290)&gt;0.005,SUMIF(C$3:C$290,SETUP!A61,F$3:F$290),"")</f>
        <v/>
      </c>
      <c r="L68" s="154" t="str">
        <f>IF(COUNTIF(C$3:C$290,SETUP!A61)&gt;0.005,COUNTIF(C$3:C$290,SETUP!A61),"")</f>
        <v/>
      </c>
      <c r="M68" s="155" t="str">
        <f>IF(SUMIF(C$3:C$290,SETUP!A61,F$3:F$290)&gt;0.005,K68/K$3,"")</f>
        <v/>
      </c>
      <c r="N68" s="245" t="str">
        <f t="shared" si="1"/>
        <v/>
      </c>
      <c r="O68" s="1932"/>
      <c r="P68" s="194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7"/>
      <c r="BA68" s="17"/>
      <c r="BB68" s="17"/>
      <c r="BC68" s="17"/>
      <c r="BD68" s="17"/>
      <c r="BE68" s="17"/>
      <c r="BF68" s="17"/>
      <c r="BG68" s="17"/>
      <c r="BH68" s="17"/>
      <c r="BI68" s="17"/>
      <c r="BJ68" s="17"/>
      <c r="BK68" s="17"/>
      <c r="BL68" s="17"/>
      <c r="BM68" s="17"/>
      <c r="BN68" s="17"/>
      <c r="BO68" s="17"/>
      <c r="BP68" s="17"/>
      <c r="BQ68" s="17"/>
      <c r="BR68" s="17"/>
      <c r="BS68" s="18"/>
      <c r="BT68" s="18"/>
      <c r="BU68" s="18"/>
      <c r="BV68" s="18"/>
      <c r="BW68" s="18"/>
      <c r="BX68" s="18"/>
      <c r="BY68" s="18"/>
      <c r="BZ68" s="18"/>
      <c r="CA68" s="18"/>
      <c r="CB68" s="18"/>
      <c r="CC68" s="18"/>
    </row>
    <row r="69" spans="1:81" s="20" customFormat="1" ht="15.95" customHeight="1" thickBot="1">
      <c r="A69" s="526"/>
      <c r="B69" s="527"/>
      <c r="C69" s="527"/>
      <c r="D69" s="531"/>
      <c r="E69" s="528"/>
      <c r="F69" s="529"/>
      <c r="G69" s="530"/>
      <c r="H69" s="146"/>
      <c r="I69" s="109" t="str">
        <f>IF(SETUP!A62&lt;&gt;"",SETUP!A62,"")</f>
        <v/>
      </c>
      <c r="J69" s="77" t="str">
        <f>IF(SETUP!B62&lt;&gt;"",SETUP!B62,"")</f>
        <v/>
      </c>
      <c r="K69" s="78" t="str">
        <f>IF(SUMIF(C$3:C$290,SETUP!A62,F$3:F$290)&gt;0.005,SUMIF(C$3:C$290,SETUP!A62,F$3:F$290),"")</f>
        <v/>
      </c>
      <c r="L69" s="79" t="str">
        <f>IF(COUNTIF(C$3:C$290,SETUP!A62)&gt;0.005,COUNTIF(C$3:C$290,SETUP!A62),"")</f>
        <v/>
      </c>
      <c r="M69" s="80" t="str">
        <f>IF(SUMIF(C$3:C$290,SETUP!A62,F$3:F$290)&gt;0.005,K69/K$3,"")</f>
        <v/>
      </c>
      <c r="N69" s="246" t="str">
        <f t="shared" si="1"/>
        <v/>
      </c>
      <c r="O69" s="1932"/>
      <c r="P69" s="194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7"/>
      <c r="BA69" s="17"/>
      <c r="BB69" s="17"/>
      <c r="BC69" s="17"/>
      <c r="BD69" s="17"/>
      <c r="BE69" s="17"/>
      <c r="BF69" s="17"/>
      <c r="BG69" s="17"/>
      <c r="BH69" s="17"/>
      <c r="BI69" s="17"/>
      <c r="BJ69" s="17"/>
      <c r="BK69" s="17"/>
      <c r="BL69" s="17"/>
      <c r="BM69" s="17"/>
      <c r="BN69" s="17"/>
      <c r="BO69" s="17"/>
      <c r="BP69" s="17"/>
      <c r="BQ69" s="17"/>
      <c r="BR69" s="17"/>
      <c r="BS69" s="18"/>
      <c r="BT69" s="18"/>
      <c r="BU69" s="18"/>
      <c r="BV69" s="18"/>
      <c r="BW69" s="18"/>
      <c r="BX69" s="18"/>
      <c r="BY69" s="18"/>
      <c r="BZ69" s="18"/>
      <c r="CA69" s="18"/>
      <c r="CB69" s="18"/>
      <c r="CC69" s="18"/>
    </row>
    <row r="70" spans="1:81" s="20" customFormat="1" ht="15.95" customHeight="1">
      <c r="A70" s="526"/>
      <c r="B70" s="527"/>
      <c r="C70" s="527"/>
      <c r="D70" s="531"/>
      <c r="E70" s="528"/>
      <c r="F70" s="529"/>
      <c r="G70" s="530"/>
      <c r="H70" s="146"/>
      <c r="I70" s="110"/>
      <c r="J70" s="111" t="str">
        <f>IF(AND(SETUP!A$63&lt;&gt;"",SETUP!A$63&lt;&gt;"x"),SETUP!B$63,"")</f>
        <v/>
      </c>
      <c r="K70" s="112" t="str">
        <f>IF(SUM(F$3:F$290)&gt;0.005,SUMIF($I$60:$I$69,SETUP!$G$43,$K$60:$K$69)+SUMIF($I$60:$I$69,SETUP!$G$44,$K$60:$K$69)+SUMIF($I$60:$I$69,SETUP!$G$45,$K$60:$K$69)+SUMIF($I$60:$I$69,SETUP!$G$46,$K$60:$K$69),"")</f>
        <v/>
      </c>
      <c r="L70" s="113" t="str">
        <f>IF(SUM(F$3:F$290)&gt;0.005,SUMIF($I$60:$I$69,SETUP!$G$43,$L$60:$L$69)+SUMIF($I$60:$I$69,SETUP!$G$44,$L$60:$L$69)+SUMIF($I$60:$I$69,SETUP!$G$45,$L$60:$L$69)+SUMIF($I$60:$I$69,SETUP!$G$46,$L$60:$L$69),"")</f>
        <v/>
      </c>
      <c r="M70" s="114" t="str">
        <f>IF(ISERROR(IF(K70&gt;0.005,K70/K$3,"")),"",K70/K$3)</f>
        <v/>
      </c>
      <c r="N70" s="247" t="str">
        <f>IF(AND(SUM(F$3:$F$290),L70&gt;0.005),K70/L70,"")</f>
        <v/>
      </c>
      <c r="O70" s="1932"/>
      <c r="P70" s="1949"/>
      <c r="Q70" s="19"/>
      <c r="R70" s="19"/>
      <c r="S70" s="19"/>
      <c r="T70" s="19"/>
      <c r="U70" s="19"/>
      <c r="V70" s="19"/>
      <c r="W70" s="19"/>
      <c r="X70" s="19"/>
      <c r="Y70" s="19"/>
      <c r="Z70" s="19"/>
      <c r="AA70" s="19"/>
      <c r="AB70" s="19"/>
      <c r="AC70" s="19"/>
      <c r="AD70" s="19"/>
      <c r="AE70" s="19"/>
      <c r="AF70" s="19"/>
      <c r="AG70" s="19"/>
      <c r="AH70" s="19"/>
      <c r="AI70" s="19"/>
      <c r="AJ70" s="19"/>
      <c r="AK70" s="19"/>
      <c r="AL70" s="19"/>
      <c r="AM70" s="19"/>
      <c r="AN70" s="19"/>
      <c r="AO70" s="19"/>
      <c r="AP70" s="19"/>
      <c r="AQ70" s="19"/>
      <c r="AR70" s="19"/>
      <c r="AS70" s="19"/>
      <c r="AT70" s="19"/>
      <c r="AU70" s="19"/>
      <c r="AV70" s="19"/>
      <c r="AW70" s="19"/>
      <c r="AX70" s="19"/>
      <c r="AY70" s="19"/>
      <c r="AZ70" s="17"/>
      <c r="BA70" s="17"/>
      <c r="BB70" s="17"/>
      <c r="BC70" s="17"/>
      <c r="BD70" s="17"/>
      <c r="BE70" s="17"/>
      <c r="BF70" s="17"/>
      <c r="BG70" s="17"/>
      <c r="BH70" s="17"/>
      <c r="BI70" s="17"/>
      <c r="BJ70" s="17"/>
      <c r="BK70" s="17"/>
      <c r="BL70" s="17"/>
      <c r="BM70" s="17"/>
      <c r="BN70" s="17"/>
      <c r="BO70" s="17"/>
      <c r="BP70" s="17"/>
      <c r="BQ70" s="17"/>
      <c r="BR70" s="17"/>
      <c r="BS70" s="18"/>
      <c r="BT70" s="18"/>
      <c r="BU70" s="18"/>
      <c r="BV70" s="18"/>
      <c r="BW70" s="18"/>
      <c r="BX70" s="18"/>
      <c r="BY70" s="18"/>
      <c r="BZ70" s="18"/>
      <c r="CA70" s="18"/>
      <c r="CB70" s="18"/>
      <c r="CC70" s="18"/>
    </row>
    <row r="71" spans="1:81" s="20" customFormat="1" ht="15.95" customHeight="1">
      <c r="A71" s="526"/>
      <c r="B71" s="527"/>
      <c r="C71" s="527"/>
      <c r="D71" s="531"/>
      <c r="E71" s="528"/>
      <c r="F71" s="529"/>
      <c r="G71" s="530"/>
      <c r="H71" s="146"/>
      <c r="I71" s="115"/>
      <c r="J71" s="87" t="str">
        <f>SETUP!H48</f>
        <v/>
      </c>
      <c r="K71" s="88" t="str">
        <f>IF(SUM(F$3:F$290)&gt;0.005,SUMIF($I$60:$I$69,SETUP!$G$49,$K$60:$K$69)+SUMIF($I$60:$I$69,SETUP!$G$50,$K$60:$K$69)+SUMIF($I$60:$I$69,SETUP!$G$51,$K$60:$K$69)+SUMIF($I$60:$I$69,SETUP!$G$52,$K$60:$K$69),"")</f>
        <v/>
      </c>
      <c r="L71" s="89" t="str">
        <f>IF(SUM(F$3:F$290)&gt;0.005,SUMIF($I$60:$I$69,SETUP!$G$49,$L$60:$L$69)+SUMIF($I$60:$I$69,SETUP!$G$50,$L$60:$L$69)+SUMIF($I$60:$I$69,SETUP!$G$51,$L$60:$L$69)+SUMIF($I$60:$I$69,SETUP!$G$52,$L$60:$L$69),"")</f>
        <v/>
      </c>
      <c r="M71" s="90" t="str">
        <f>IF(ISERROR(IF(K71&gt;0.005,K71/K$3,"")),"",K71/K$3)</f>
        <v/>
      </c>
      <c r="N71" s="248" t="str">
        <f>IF(AND(SUM(F$3:$F$290),L71&gt;0.005),K71/L71,"")</f>
        <v/>
      </c>
      <c r="O71" s="1932"/>
      <c r="P71" s="1949"/>
      <c r="Q71" s="19"/>
      <c r="R71" s="19"/>
      <c r="S71" s="19"/>
      <c r="T71" s="19"/>
      <c r="U71" s="19"/>
      <c r="V71" s="19"/>
      <c r="W71" s="19"/>
      <c r="X71" s="19"/>
      <c r="Y71" s="19"/>
      <c r="Z71" s="19"/>
      <c r="AA71" s="19"/>
      <c r="AB71" s="19"/>
      <c r="AC71" s="19"/>
      <c r="AD71" s="19"/>
      <c r="AE71" s="19"/>
      <c r="AF71" s="19"/>
      <c r="AG71" s="19"/>
      <c r="AH71" s="19"/>
      <c r="AI71" s="19"/>
      <c r="AJ71" s="19"/>
      <c r="AK71" s="19"/>
      <c r="AL71" s="19"/>
      <c r="AM71" s="19"/>
      <c r="AN71" s="19"/>
      <c r="AO71" s="19"/>
      <c r="AP71" s="19"/>
      <c r="AQ71" s="19"/>
      <c r="AR71" s="19"/>
      <c r="AS71" s="19"/>
      <c r="AT71" s="19"/>
      <c r="AU71" s="19"/>
      <c r="AV71" s="19"/>
      <c r="AW71" s="19"/>
      <c r="AX71" s="19"/>
      <c r="AY71" s="19"/>
      <c r="AZ71" s="17"/>
      <c r="BA71" s="17"/>
      <c r="BB71" s="17"/>
      <c r="BC71" s="17"/>
      <c r="BD71" s="17"/>
      <c r="BE71" s="17"/>
      <c r="BF71" s="17"/>
      <c r="BG71" s="17"/>
      <c r="BH71" s="17"/>
      <c r="BI71" s="17"/>
      <c r="BJ71" s="17"/>
      <c r="BK71" s="17"/>
      <c r="BL71" s="17"/>
      <c r="BM71" s="17"/>
      <c r="BN71" s="17"/>
      <c r="BO71" s="17"/>
      <c r="BP71" s="17"/>
      <c r="BQ71" s="17"/>
      <c r="BR71" s="17"/>
      <c r="BS71" s="18"/>
      <c r="BT71" s="18"/>
      <c r="BU71" s="18"/>
      <c r="BV71" s="18"/>
      <c r="BW71" s="18"/>
      <c r="BX71" s="18"/>
      <c r="BY71" s="18"/>
      <c r="BZ71" s="18"/>
      <c r="CA71" s="18"/>
      <c r="CB71" s="18"/>
      <c r="CC71" s="18"/>
    </row>
    <row r="72" spans="1:81" s="20" customFormat="1" ht="15.95" customHeight="1" thickBot="1">
      <c r="A72" s="526"/>
      <c r="B72" s="527"/>
      <c r="C72" s="527"/>
      <c r="D72" s="531"/>
      <c r="E72" s="528"/>
      <c r="F72" s="529"/>
      <c r="G72" s="530"/>
      <c r="H72" s="146"/>
      <c r="I72" s="116"/>
      <c r="J72" s="117" t="str">
        <f>IF(AND(SETUP!A$65&lt;&gt;"",SETUP!A$65&lt;&gt;"x"),SETUP!B$65,"")</f>
        <v/>
      </c>
      <c r="K72" s="118" t="str">
        <f>IF(SUM(F$3:F$290)&gt;0.005,SUMIF($I$60:$I$69,SETUP!$G$55,$K$60:$K$69)+SUMIF($I$60:$I$69,SETUP!$G$56,$K$60:$K$69)+SUMIF($I$60:$I$69,SETUP!$G$57,$K$60:$K$69)+SUMIF($I$60:$I$69,SETUP!$G$58,$K$60:$K$69),"")</f>
        <v/>
      </c>
      <c r="L72" s="119" t="str">
        <f>IF(SUM(F$3:F$290)&gt;0.005,SUMIF($I$60:$I$69,SETUP!$G$55,$L$60:$L$69)+SUMIF($I$60:$I$69,SETUP!$G$56,$L$60:$L$69)+SUMIF($I$60:$I$69,SETUP!$G$57,$L$60:$L$69)+SUMIF($I$60:$I$69,SETUP!$G$58,$L$60:$L$69),"")</f>
        <v/>
      </c>
      <c r="M72" s="120" t="str">
        <f>IF(ISERROR(IF(K72&gt;0.005,K72/K$3,"")),"",K72/K$3)</f>
        <v/>
      </c>
      <c r="N72" s="249" t="str">
        <f>IF(AND(SUM(F$3:$F$290),L72&gt;0.005),K72/L72,"")</f>
        <v/>
      </c>
      <c r="O72" s="1932"/>
      <c r="P72" s="1949"/>
      <c r="Q72" s="19"/>
      <c r="R72" s="19"/>
      <c r="S72" s="19"/>
      <c r="T72" s="19"/>
      <c r="U72" s="19"/>
      <c r="V72" s="19"/>
      <c r="W72" s="19"/>
      <c r="X72" s="19"/>
      <c r="Y72" s="19"/>
      <c r="Z72" s="19"/>
      <c r="AA72" s="19"/>
      <c r="AB72" s="19"/>
      <c r="AC72" s="19"/>
      <c r="AD72" s="19"/>
      <c r="AE72" s="19"/>
      <c r="AF72" s="19"/>
      <c r="AG72" s="19"/>
      <c r="AH72" s="19"/>
      <c r="AI72" s="19"/>
      <c r="AJ72" s="19"/>
      <c r="AK72" s="19"/>
      <c r="AL72" s="19"/>
      <c r="AM72" s="19"/>
      <c r="AN72" s="19"/>
      <c r="AO72" s="19"/>
      <c r="AP72" s="19"/>
      <c r="AQ72" s="19"/>
      <c r="AR72" s="19"/>
      <c r="AS72" s="19"/>
      <c r="AT72" s="19"/>
      <c r="AU72" s="19"/>
      <c r="AV72" s="19"/>
      <c r="AW72" s="19"/>
      <c r="AX72" s="19"/>
      <c r="AY72" s="19"/>
      <c r="AZ72" s="17"/>
      <c r="BA72" s="17"/>
      <c r="BB72" s="17"/>
      <c r="BC72" s="17"/>
      <c r="BD72" s="17"/>
      <c r="BE72" s="17"/>
      <c r="BF72" s="17"/>
      <c r="BG72" s="17"/>
      <c r="BH72" s="17"/>
      <c r="BI72" s="17"/>
      <c r="BJ72" s="17"/>
      <c r="BK72" s="17"/>
      <c r="BL72" s="17"/>
      <c r="BM72" s="17"/>
      <c r="BN72" s="17"/>
      <c r="BO72" s="17"/>
      <c r="BP72" s="17"/>
      <c r="BQ72" s="17"/>
      <c r="BR72" s="17"/>
      <c r="BS72" s="18"/>
      <c r="BT72" s="18"/>
      <c r="BU72" s="18"/>
      <c r="BV72" s="18"/>
      <c r="BW72" s="18"/>
      <c r="BX72" s="18"/>
      <c r="BY72" s="18"/>
      <c r="BZ72" s="18"/>
      <c r="CA72" s="18"/>
      <c r="CB72" s="18"/>
      <c r="CC72" s="18"/>
    </row>
    <row r="73" spans="1:81" s="20" customFormat="1" ht="15.95" customHeight="1">
      <c r="A73" s="526"/>
      <c r="B73" s="527"/>
      <c r="C73" s="527"/>
      <c r="D73" s="531"/>
      <c r="E73" s="528"/>
      <c r="F73" s="529"/>
      <c r="G73" s="530"/>
      <c r="H73" s="146"/>
      <c r="I73" s="102"/>
      <c r="J73" s="212" t="s">
        <v>44</v>
      </c>
      <c r="K73" s="213" t="str">
        <f>IF(ISERROR(IF(K3-SUM(K60:K69)&gt;0.005,K3-SUM(K60:K69),"")),"",K3-SUM(K60:K69))</f>
        <v/>
      </c>
      <c r="L73" s="214" t="str">
        <f>IF(ISERROR(IF(L3-SUM(L60:L69)&gt;0.005,L3-SUM(L60:L69),"")),"",L3-SUM(L60:L69))</f>
        <v/>
      </c>
      <c r="M73" s="215" t="str">
        <f>IF(ISERROR(IF(K3-SUM(K60:K69)&gt;0.005,K73/K3,"")),"",K73/K3)</f>
        <v/>
      </c>
      <c r="N73" s="232" t="str">
        <f>IF(ISERROR(IF(L3-SUM(L60:L69)&gt;0.005,K73/L73,"")),"",IF(K73&gt;0.005,K73/L73,""))</f>
        <v/>
      </c>
      <c r="O73" s="31"/>
      <c r="P73" s="1949"/>
      <c r="Q73" s="19"/>
      <c r="R73" s="19"/>
      <c r="S73" s="19"/>
      <c r="T73" s="19"/>
      <c r="U73" s="19"/>
      <c r="V73" s="19"/>
      <c r="W73" s="19"/>
      <c r="X73" s="19"/>
      <c r="Y73" s="19"/>
      <c r="Z73" s="19"/>
      <c r="AA73" s="19"/>
      <c r="AB73" s="19"/>
      <c r="AC73" s="19"/>
      <c r="AD73" s="19"/>
      <c r="AE73" s="19"/>
      <c r="AF73" s="19"/>
      <c r="AG73" s="19"/>
      <c r="AH73" s="19"/>
      <c r="AI73" s="19"/>
      <c r="AJ73" s="19"/>
      <c r="AK73" s="19"/>
      <c r="AL73" s="19"/>
      <c r="AM73" s="19"/>
      <c r="AN73" s="19"/>
      <c r="AO73" s="19"/>
      <c r="AP73" s="19"/>
      <c r="AQ73" s="19"/>
      <c r="AR73" s="19"/>
      <c r="AS73" s="19"/>
      <c r="AT73" s="19"/>
      <c r="AU73" s="19"/>
      <c r="AV73" s="19"/>
      <c r="AW73" s="19"/>
      <c r="AX73" s="19"/>
      <c r="AY73" s="19"/>
      <c r="AZ73" s="17"/>
      <c r="BA73" s="17"/>
      <c r="BB73" s="17"/>
      <c r="BC73" s="17"/>
      <c r="BD73" s="17"/>
      <c r="BE73" s="17"/>
      <c r="BF73" s="17"/>
      <c r="BG73" s="17"/>
      <c r="BH73" s="17"/>
      <c r="BI73" s="17"/>
      <c r="BJ73" s="17"/>
      <c r="BK73" s="17"/>
      <c r="BL73" s="17"/>
      <c r="BM73" s="17"/>
      <c r="BN73" s="17"/>
      <c r="BO73" s="17"/>
      <c r="BP73" s="17"/>
      <c r="BQ73" s="17"/>
      <c r="BR73" s="17"/>
      <c r="BS73" s="18"/>
      <c r="BT73" s="18"/>
      <c r="BU73" s="18"/>
      <c r="BV73" s="18"/>
      <c r="BW73" s="18"/>
      <c r="BX73" s="18"/>
      <c r="BY73" s="18"/>
      <c r="BZ73" s="18"/>
      <c r="CA73" s="18"/>
      <c r="CB73" s="18"/>
      <c r="CC73" s="18"/>
    </row>
    <row r="74" spans="1:81" s="20" customFormat="1" ht="15.95" customHeight="1" thickBot="1">
      <c r="A74" s="526"/>
      <c r="B74" s="527"/>
      <c r="C74" s="527"/>
      <c r="D74" s="531"/>
      <c r="E74" s="528"/>
      <c r="F74" s="529"/>
      <c r="G74" s="530"/>
      <c r="H74" s="146"/>
      <c r="I74" s="102"/>
      <c r="J74" s="103"/>
      <c r="K74" s="104"/>
      <c r="L74" s="105"/>
      <c r="M74" s="106"/>
      <c r="N74" s="233"/>
      <c r="O74" s="31"/>
      <c r="P74" s="194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7"/>
      <c r="BA74" s="17"/>
      <c r="BB74" s="17"/>
      <c r="BC74" s="17"/>
      <c r="BD74" s="17"/>
      <c r="BE74" s="17"/>
      <c r="BF74" s="17"/>
      <c r="BG74" s="17"/>
      <c r="BH74" s="17"/>
      <c r="BI74" s="17"/>
      <c r="BJ74" s="17"/>
      <c r="BK74" s="17"/>
      <c r="BL74" s="17"/>
      <c r="BM74" s="17"/>
      <c r="BN74" s="17"/>
      <c r="BO74" s="17"/>
      <c r="BP74" s="17"/>
      <c r="BQ74" s="17"/>
      <c r="BR74" s="17"/>
      <c r="BS74" s="18"/>
      <c r="BT74" s="18"/>
      <c r="BU74" s="18"/>
      <c r="BV74" s="18"/>
      <c r="BW74" s="18"/>
      <c r="BX74" s="18"/>
      <c r="BY74" s="18"/>
      <c r="BZ74" s="18"/>
      <c r="CA74" s="18"/>
      <c r="CB74" s="18"/>
      <c r="CC74" s="18"/>
    </row>
    <row r="75" spans="1:81" s="20" customFormat="1" ht="15.95" customHeight="1">
      <c r="A75" s="526"/>
      <c r="B75" s="527"/>
      <c r="C75" s="527"/>
      <c r="D75" s="531"/>
      <c r="E75" s="528"/>
      <c r="F75" s="529"/>
      <c r="G75" s="530"/>
      <c r="H75" s="146"/>
      <c r="I75" s="121" t="str">
        <f>IF(SETUP!A66&lt;&gt;"",SETUP!A66,"")</f>
        <v/>
      </c>
      <c r="J75" s="156" t="str">
        <f>IF(SETUP!B66&lt;&gt;"",SETUP!B66,"")</f>
        <v/>
      </c>
      <c r="K75" s="157" t="str">
        <f>IF(SUMIF(B$3:B$290,SETUP!A66,E$3:E$290)&gt;0.005,SUMIF(B$3:B$290,SETUP!A66,E$3:E$290),"")</f>
        <v/>
      </c>
      <c r="L75" s="158" t="str">
        <f>IF(COUNTIF(B$3:B$290,SETUP!A66)&gt;0.005,COUNTIF(B$3:B$290,SETUP!A66),"")</f>
        <v/>
      </c>
      <c r="M75" s="159" t="str">
        <f>IF(SUMIF(B$3:B$290,SETUP!A66,E$3:E$290)&gt;0.005,-K75/K$4,"")</f>
        <v/>
      </c>
      <c r="N75" s="234" t="str">
        <f t="shared" ref="N75:N82" si="2">IF(SUMIF(B$3:B$290,I75,$E$3:$E$290)&gt;0.005,K75/L75,"")</f>
        <v/>
      </c>
      <c r="O75" s="1933" t="s">
        <v>25</v>
      </c>
      <c r="P75" s="194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9"/>
      <c r="AZ75" s="17"/>
      <c r="BA75" s="17"/>
      <c r="BB75" s="17"/>
      <c r="BC75" s="17"/>
      <c r="BD75" s="17"/>
      <c r="BE75" s="17"/>
      <c r="BF75" s="17"/>
      <c r="BG75" s="17"/>
      <c r="BH75" s="17"/>
      <c r="BI75" s="17"/>
      <c r="BJ75" s="17"/>
      <c r="BK75" s="17"/>
      <c r="BL75" s="17"/>
      <c r="BM75" s="17"/>
      <c r="BN75" s="17"/>
      <c r="BO75" s="17"/>
      <c r="BP75" s="17"/>
      <c r="BQ75" s="17"/>
      <c r="BR75" s="17"/>
      <c r="BS75" s="18"/>
      <c r="BT75" s="18"/>
      <c r="BU75" s="18"/>
      <c r="BV75" s="18"/>
      <c r="BW75" s="18"/>
      <c r="BX75" s="18"/>
      <c r="BY75" s="18"/>
      <c r="BZ75" s="18"/>
      <c r="CA75" s="18"/>
      <c r="CB75" s="18"/>
      <c r="CC75" s="18"/>
    </row>
    <row r="76" spans="1:81" s="20" customFormat="1" ht="15.95" customHeight="1">
      <c r="A76" s="526"/>
      <c r="B76" s="527"/>
      <c r="C76" s="527"/>
      <c r="D76" s="531"/>
      <c r="E76" s="528"/>
      <c r="F76" s="529"/>
      <c r="G76" s="530"/>
      <c r="H76" s="146"/>
      <c r="I76" s="122" t="str">
        <f>IF(SETUP!A67&lt;&gt;"",SETUP!A67,"")</f>
        <v/>
      </c>
      <c r="J76" s="71" t="str">
        <f>IF(SETUP!B67&lt;&gt;"",SETUP!B67,"")</f>
        <v/>
      </c>
      <c r="K76" s="72" t="str">
        <f>IF(SUMIF(B$3:B$290,SETUP!A67,E$3:E$290)&gt;0.005,SUMIF(B$3:B$290,SETUP!A67,E$3:E$290),"")</f>
        <v/>
      </c>
      <c r="L76" s="73" t="str">
        <f>IF(COUNTIF(B$3:B$290,SETUP!A67)&gt;0.005,COUNTIF(B$3:B$290,SETUP!A67),"")</f>
        <v/>
      </c>
      <c r="M76" s="74" t="str">
        <f>IF(SUMIF(B$3:B$290,SETUP!A67,E$3:E$290)&gt;0.005,-K76/K$4,"")</f>
        <v/>
      </c>
      <c r="N76" s="226" t="str">
        <f t="shared" si="2"/>
        <v/>
      </c>
      <c r="O76" s="1933"/>
      <c r="P76" s="1949" t="s">
        <v>49</v>
      </c>
      <c r="Q76" s="19"/>
      <c r="R76" s="19"/>
      <c r="S76" s="19"/>
      <c r="T76" s="19"/>
      <c r="U76" s="19"/>
      <c r="V76" s="19"/>
      <c r="W76" s="19"/>
      <c r="X76" s="19"/>
      <c r="Y76" s="19"/>
      <c r="Z76" s="19"/>
      <c r="AA76" s="19"/>
      <c r="AB76" s="19"/>
      <c r="AC76" s="19"/>
      <c r="AD76" s="19"/>
      <c r="AE76" s="19"/>
      <c r="AF76" s="19"/>
      <c r="AG76" s="19"/>
      <c r="AH76" s="19"/>
      <c r="AI76" s="19"/>
      <c r="AJ76" s="19"/>
      <c r="AK76" s="19"/>
      <c r="AL76" s="19"/>
      <c r="AM76" s="19"/>
      <c r="AN76" s="19"/>
      <c r="AO76" s="19"/>
      <c r="AP76" s="19"/>
      <c r="AQ76" s="19"/>
      <c r="AR76" s="19"/>
      <c r="AS76" s="19"/>
      <c r="AT76" s="19"/>
      <c r="AU76" s="19"/>
      <c r="AV76" s="19"/>
      <c r="AW76" s="19"/>
      <c r="AX76" s="19"/>
      <c r="AY76" s="19"/>
      <c r="AZ76" s="17"/>
      <c r="BA76" s="17"/>
      <c r="BB76" s="17"/>
      <c r="BC76" s="17"/>
      <c r="BD76" s="17"/>
      <c r="BE76" s="17"/>
      <c r="BF76" s="17"/>
      <c r="BG76" s="17"/>
      <c r="BH76" s="17"/>
      <c r="BI76" s="17"/>
      <c r="BJ76" s="17"/>
      <c r="BK76" s="17"/>
      <c r="BL76" s="17"/>
      <c r="BM76" s="17"/>
      <c r="BN76" s="17"/>
      <c r="BO76" s="17"/>
      <c r="BP76" s="17"/>
      <c r="BQ76" s="17"/>
      <c r="BR76" s="17"/>
      <c r="BS76" s="18"/>
      <c r="BT76" s="18"/>
      <c r="BU76" s="18"/>
      <c r="BV76" s="18"/>
      <c r="BW76" s="18"/>
      <c r="BX76" s="18"/>
      <c r="BY76" s="18"/>
      <c r="BZ76" s="18"/>
      <c r="CA76" s="18"/>
      <c r="CB76" s="18"/>
      <c r="CC76" s="18"/>
    </row>
    <row r="77" spans="1:81" s="20" customFormat="1" ht="15.95" customHeight="1">
      <c r="A77" s="526"/>
      <c r="B77" s="527"/>
      <c r="C77" s="527"/>
      <c r="D77" s="531"/>
      <c r="E77" s="528"/>
      <c r="F77" s="529"/>
      <c r="G77" s="530"/>
      <c r="H77" s="146"/>
      <c r="I77" s="122" t="str">
        <f>IF(SETUP!A68&lt;&gt;"",SETUP!A68,"")</f>
        <v/>
      </c>
      <c r="J77" s="160" t="str">
        <f>IF(SETUP!B68&lt;&gt;"",SETUP!B68,"")</f>
        <v/>
      </c>
      <c r="K77" s="161" t="str">
        <f>IF(SUMIF(B$3:B$290,SETUP!A68,E$3:E$290)&gt;0.005,SUMIF(B$3:B$290,SETUP!A68,E$3:E$290),"")</f>
        <v/>
      </c>
      <c r="L77" s="162" t="str">
        <f>IF(COUNTIF(B$3:B$290,SETUP!A68)&gt;0.005,COUNTIF(B$3:B$290,SETUP!A68),"")</f>
        <v/>
      </c>
      <c r="M77" s="163" t="str">
        <f>IF(SUMIF(B$3:B$290,SETUP!A68,E$3:E$290)&gt;0.005,-K77/K$4,"")</f>
        <v/>
      </c>
      <c r="N77" s="235" t="str">
        <f t="shared" si="2"/>
        <v/>
      </c>
      <c r="O77" s="1933"/>
      <c r="P77" s="1949"/>
      <c r="Q77" s="19"/>
      <c r="R77" s="19"/>
      <c r="S77" s="19"/>
      <c r="T77" s="19"/>
      <c r="U77" s="19"/>
      <c r="V77" s="19"/>
      <c r="W77" s="19"/>
      <c r="X77" s="19"/>
      <c r="Y77" s="19"/>
      <c r="Z77" s="19"/>
      <c r="AA77" s="19"/>
      <c r="AB77" s="19"/>
      <c r="AC77" s="19"/>
      <c r="AD77" s="19"/>
      <c r="AE77" s="19"/>
      <c r="AF77" s="19"/>
      <c r="AG77" s="19"/>
      <c r="AH77" s="19"/>
      <c r="AI77" s="19"/>
      <c r="AJ77" s="19"/>
      <c r="AK77" s="19"/>
      <c r="AL77" s="19"/>
      <c r="AM77" s="19"/>
      <c r="AN77" s="19"/>
      <c r="AO77" s="19"/>
      <c r="AP77" s="19"/>
      <c r="AQ77" s="19"/>
      <c r="AR77" s="19"/>
      <c r="AS77" s="19"/>
      <c r="AT77" s="19"/>
      <c r="AU77" s="19"/>
      <c r="AV77" s="19"/>
      <c r="AW77" s="19"/>
      <c r="AX77" s="19"/>
      <c r="AY77" s="19"/>
      <c r="AZ77" s="17"/>
      <c r="BA77" s="17"/>
      <c r="BB77" s="17"/>
      <c r="BC77" s="17"/>
      <c r="BD77" s="17"/>
      <c r="BE77" s="17"/>
      <c r="BF77" s="17"/>
      <c r="BG77" s="17"/>
      <c r="BH77" s="17"/>
      <c r="BI77" s="17"/>
      <c r="BJ77" s="17"/>
      <c r="BK77" s="17"/>
      <c r="BL77" s="17"/>
      <c r="BM77" s="17"/>
      <c r="BN77" s="17"/>
      <c r="BO77" s="17"/>
      <c r="BP77" s="17"/>
      <c r="BQ77" s="17"/>
      <c r="BR77" s="17"/>
      <c r="BS77" s="18"/>
      <c r="BT77" s="18"/>
      <c r="BU77" s="18"/>
      <c r="BV77" s="18"/>
      <c r="BW77" s="18"/>
      <c r="BX77" s="18"/>
      <c r="BY77" s="18"/>
      <c r="BZ77" s="18"/>
      <c r="CA77" s="18"/>
      <c r="CB77" s="18"/>
      <c r="CC77" s="18"/>
    </row>
    <row r="78" spans="1:81" s="20" customFormat="1" ht="15.95" customHeight="1">
      <c r="A78" s="526"/>
      <c r="B78" s="527"/>
      <c r="C78" s="527"/>
      <c r="D78" s="531"/>
      <c r="E78" s="528"/>
      <c r="F78" s="529"/>
      <c r="G78" s="530"/>
      <c r="H78" s="146"/>
      <c r="I78" s="122" t="str">
        <f>IF(SETUP!A69&lt;&gt;"",SETUP!A69,"")</f>
        <v/>
      </c>
      <c r="J78" s="71" t="str">
        <f>IF(SETUP!B69&lt;&gt;"",SETUP!B69,"")</f>
        <v/>
      </c>
      <c r="K78" s="72" t="str">
        <f>IF(SUMIF(B$3:B$290,SETUP!A69,E$3:E$290)&gt;0.005,SUMIF(B$3:B$290,SETUP!A69,E$3:E$290),"")</f>
        <v/>
      </c>
      <c r="L78" s="73" t="str">
        <f>IF(COUNTIF(B$3:B$290,SETUP!A69)&gt;0.005,COUNTIF(B$3:B$290,SETUP!A69),"")</f>
        <v/>
      </c>
      <c r="M78" s="74" t="str">
        <f>IF(SUMIF(B$3:B$290,SETUP!A69,E$3:E$290)&gt;0.005,-K78/K$4,"")</f>
        <v/>
      </c>
      <c r="N78" s="226" t="str">
        <f t="shared" si="2"/>
        <v/>
      </c>
      <c r="O78" s="1933"/>
      <c r="P78" s="1949"/>
      <c r="Q78" s="19"/>
      <c r="R78" s="19"/>
      <c r="S78" s="19"/>
      <c r="T78" s="19"/>
      <c r="U78" s="19"/>
      <c r="V78" s="19"/>
      <c r="W78" s="19"/>
      <c r="X78" s="19"/>
      <c r="Y78" s="19"/>
      <c r="Z78" s="19"/>
      <c r="AA78" s="19"/>
      <c r="AB78" s="19"/>
      <c r="AC78" s="19"/>
      <c r="AD78" s="19"/>
      <c r="AE78" s="19"/>
      <c r="AF78" s="19"/>
      <c r="AG78" s="19"/>
      <c r="AH78" s="19"/>
      <c r="AI78" s="19"/>
      <c r="AJ78" s="19"/>
      <c r="AK78" s="19"/>
      <c r="AL78" s="19"/>
      <c r="AM78" s="19"/>
      <c r="AN78" s="19"/>
      <c r="AO78" s="19"/>
      <c r="AP78" s="19"/>
      <c r="AQ78" s="19"/>
      <c r="AR78" s="19"/>
      <c r="AS78" s="19"/>
      <c r="AT78" s="19"/>
      <c r="AU78" s="19"/>
      <c r="AV78" s="19"/>
      <c r="AW78" s="19"/>
      <c r="AX78" s="19"/>
      <c r="AY78" s="19"/>
      <c r="AZ78" s="17"/>
      <c r="BA78" s="17"/>
      <c r="BB78" s="17"/>
      <c r="BC78" s="17"/>
      <c r="BD78" s="17"/>
      <c r="BE78" s="17"/>
      <c r="BF78" s="17"/>
      <c r="BG78" s="17"/>
      <c r="BH78" s="17"/>
      <c r="BI78" s="17"/>
      <c r="BJ78" s="17"/>
      <c r="BK78" s="17"/>
      <c r="BL78" s="17"/>
      <c r="BM78" s="17"/>
      <c r="BN78" s="17"/>
      <c r="BO78" s="17"/>
      <c r="BP78" s="17"/>
      <c r="BQ78" s="17"/>
      <c r="BR78" s="17"/>
      <c r="BS78" s="18"/>
      <c r="BT78" s="18"/>
      <c r="BU78" s="18"/>
      <c r="BV78" s="18"/>
      <c r="BW78" s="18"/>
      <c r="BX78" s="18"/>
      <c r="BY78" s="18"/>
      <c r="BZ78" s="18"/>
      <c r="CA78" s="18"/>
      <c r="CB78" s="18"/>
      <c r="CC78" s="18"/>
    </row>
    <row r="79" spans="1:81" s="20" customFormat="1" ht="15.95" customHeight="1">
      <c r="A79" s="526"/>
      <c r="B79" s="527"/>
      <c r="C79" s="527"/>
      <c r="D79" s="531"/>
      <c r="E79" s="528"/>
      <c r="F79" s="529"/>
      <c r="G79" s="530"/>
      <c r="H79" s="146"/>
      <c r="I79" s="122" t="str">
        <f>IF(SETUP!A70&lt;&gt;"",SETUP!A70,"")</f>
        <v/>
      </c>
      <c r="J79" s="160" t="str">
        <f>IF(SETUP!B70&lt;&gt;"",SETUP!B70,"")</f>
        <v/>
      </c>
      <c r="K79" s="161" t="str">
        <f>IF(SUMIF(B$3:B$290,SETUP!A70,E$3:E$290)&gt;0.005,SUMIF(B$3:B$290,SETUP!A70,E$3:E$290),"")</f>
        <v/>
      </c>
      <c r="L79" s="162" t="str">
        <f>IF(COUNTIF(B$3:B$290,SETUP!A70)&gt;0.005,COUNTIF(B$3:B$290,SETUP!A70),"")</f>
        <v/>
      </c>
      <c r="M79" s="163" t="str">
        <f>IF(SUMIF(B$3:B$290,SETUP!A70,E$3:E$290)&gt;0.005,-K79/K$4,"")</f>
        <v/>
      </c>
      <c r="N79" s="235" t="str">
        <f t="shared" si="2"/>
        <v/>
      </c>
      <c r="O79" s="1933"/>
      <c r="P79" s="194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7"/>
      <c r="BA79" s="17"/>
      <c r="BB79" s="17"/>
      <c r="BC79" s="17"/>
      <c r="BD79" s="17"/>
      <c r="BE79" s="17"/>
      <c r="BF79" s="17"/>
      <c r="BG79" s="17"/>
      <c r="BH79" s="17"/>
      <c r="BI79" s="17"/>
      <c r="BJ79" s="17"/>
      <c r="BK79" s="17"/>
      <c r="BL79" s="17"/>
      <c r="BM79" s="17"/>
      <c r="BN79" s="17"/>
      <c r="BO79" s="17"/>
      <c r="BP79" s="17"/>
      <c r="BQ79" s="17"/>
      <c r="BR79" s="17"/>
      <c r="BS79" s="18"/>
      <c r="BT79" s="18"/>
      <c r="BU79" s="18"/>
      <c r="BV79" s="18"/>
      <c r="BW79" s="18"/>
      <c r="BX79" s="18"/>
      <c r="BY79" s="18"/>
      <c r="BZ79" s="18"/>
      <c r="CA79" s="18"/>
      <c r="CB79" s="18"/>
      <c r="CC79" s="18"/>
    </row>
    <row r="80" spans="1:81" s="20" customFormat="1" ht="15.95" customHeight="1">
      <c r="A80" s="526"/>
      <c r="B80" s="527"/>
      <c r="C80" s="527"/>
      <c r="D80" s="531"/>
      <c r="E80" s="528"/>
      <c r="F80" s="529"/>
      <c r="G80" s="530"/>
      <c r="H80" s="146"/>
      <c r="I80" s="122" t="str">
        <f>IF(SETUP!A71&lt;&gt;"",SETUP!A71,"")</f>
        <v/>
      </c>
      <c r="J80" s="71" t="str">
        <f>IF(SETUP!B71&lt;&gt;"",SETUP!B71,"")</f>
        <v/>
      </c>
      <c r="K80" s="72" t="str">
        <f>IF(SUMIF(B$3:B$290,SETUP!A71,E$3:E$290)&gt;0.005,SUMIF(B$3:B$290,SETUP!A71,E$3:E$290),"")</f>
        <v/>
      </c>
      <c r="L80" s="73" t="str">
        <f>IF(COUNTIF(B$3:B$290,SETUP!A71)&gt;0.005,COUNTIF(B$3:B$290,SETUP!A71),"")</f>
        <v/>
      </c>
      <c r="M80" s="74" t="str">
        <f>IF(SUMIF(B$3:B$290,SETUP!A71,E$3:E$290)&gt;0.005,-K80/K$4,"")</f>
        <v/>
      </c>
      <c r="N80" s="226" t="str">
        <f t="shared" si="2"/>
        <v/>
      </c>
      <c r="O80" s="1933"/>
      <c r="P80" s="1949"/>
      <c r="Q80" s="19"/>
      <c r="R80" s="19"/>
      <c r="S80" s="19"/>
      <c r="T80" s="19"/>
      <c r="U80" s="19"/>
      <c r="V80" s="19"/>
      <c r="W80" s="19"/>
      <c r="X80" s="19"/>
      <c r="Y80" s="19"/>
      <c r="Z80" s="19"/>
      <c r="AA80" s="19"/>
      <c r="AB80" s="19"/>
      <c r="AC80" s="19"/>
      <c r="AD80" s="19"/>
      <c r="AE80" s="19"/>
      <c r="AF80" s="19"/>
      <c r="AG80" s="19"/>
      <c r="AH80" s="19"/>
      <c r="AI80" s="19"/>
      <c r="AJ80" s="19"/>
      <c r="AK80" s="19"/>
      <c r="AL80" s="19"/>
      <c r="AM80" s="19"/>
      <c r="AN80" s="19"/>
      <c r="AO80" s="19"/>
      <c r="AP80" s="19"/>
      <c r="AQ80" s="19"/>
      <c r="AR80" s="19"/>
      <c r="AS80" s="19"/>
      <c r="AT80" s="19"/>
      <c r="AU80" s="19"/>
      <c r="AV80" s="19"/>
      <c r="AW80" s="19"/>
      <c r="AX80" s="19"/>
      <c r="AY80" s="19"/>
      <c r="AZ80" s="17"/>
      <c r="BA80" s="17"/>
      <c r="BB80" s="17"/>
      <c r="BC80" s="17"/>
      <c r="BD80" s="17"/>
      <c r="BE80" s="17"/>
      <c r="BF80" s="17"/>
      <c r="BG80" s="17"/>
      <c r="BH80" s="17"/>
      <c r="BI80" s="17"/>
      <c r="BJ80" s="17"/>
      <c r="BK80" s="17"/>
      <c r="BL80" s="17"/>
      <c r="BM80" s="17"/>
      <c r="BN80" s="17"/>
      <c r="BO80" s="17"/>
      <c r="BP80" s="17"/>
      <c r="BQ80" s="17"/>
      <c r="BR80" s="17"/>
      <c r="BS80" s="18"/>
      <c r="BT80" s="18"/>
      <c r="BU80" s="18"/>
      <c r="BV80" s="18"/>
      <c r="BW80" s="18"/>
      <c r="BX80" s="18"/>
      <c r="BY80" s="18"/>
      <c r="BZ80" s="18"/>
      <c r="CA80" s="18"/>
      <c r="CB80" s="18"/>
      <c r="CC80" s="18"/>
    </row>
    <row r="81" spans="1:81" s="20" customFormat="1" ht="15.95" customHeight="1">
      <c r="A81" s="526"/>
      <c r="B81" s="527"/>
      <c r="C81" s="527"/>
      <c r="D81" s="531"/>
      <c r="E81" s="528"/>
      <c r="F81" s="529"/>
      <c r="G81" s="530"/>
      <c r="H81" s="146"/>
      <c r="I81" s="122" t="str">
        <f>IF(SETUP!A72&lt;&gt;"",SETUP!A72,"")</f>
        <v/>
      </c>
      <c r="J81" s="160" t="str">
        <f>IF(SETUP!B72&lt;&gt;"",SETUP!B72,"")</f>
        <v/>
      </c>
      <c r="K81" s="161" t="str">
        <f>IF(SUMIF(B$3:B$290,SETUP!A72,E$3:E$290)&gt;0.005,SUMIF(B$3:B$290,SETUP!A72,E$3:E$290),"")</f>
        <v/>
      </c>
      <c r="L81" s="162" t="str">
        <f>IF(COUNTIF(B$3:B$290,SETUP!A72)&gt;0.005,COUNTIF(B$3:B$290,SETUP!A72),"")</f>
        <v/>
      </c>
      <c r="M81" s="163" t="str">
        <f>IF(SUMIF(B$3:B$290,SETUP!A72,E$3:E$290)&gt;0.005,-K81/K$4,"")</f>
        <v/>
      </c>
      <c r="N81" s="235" t="str">
        <f t="shared" si="2"/>
        <v/>
      </c>
      <c r="O81" s="1933"/>
      <c r="P81" s="1949"/>
      <c r="Q81" s="19"/>
      <c r="R81" s="19"/>
      <c r="S81" s="19"/>
      <c r="T81" s="19"/>
      <c r="U81" s="19"/>
      <c r="V81" s="19"/>
      <c r="W81" s="19"/>
      <c r="X81" s="19"/>
      <c r="Y81" s="19"/>
      <c r="Z81" s="19"/>
      <c r="AA81" s="19"/>
      <c r="AB81" s="19"/>
      <c r="AC81" s="19"/>
      <c r="AD81" s="19"/>
      <c r="AE81" s="19"/>
      <c r="AF81" s="19"/>
      <c r="AG81" s="19"/>
      <c r="AH81" s="19"/>
      <c r="AI81" s="19"/>
      <c r="AJ81" s="19"/>
      <c r="AK81" s="19"/>
      <c r="AL81" s="19"/>
      <c r="AM81" s="19"/>
      <c r="AN81" s="19"/>
      <c r="AO81" s="19"/>
      <c r="AP81" s="19"/>
      <c r="AQ81" s="19"/>
      <c r="AR81" s="19"/>
      <c r="AS81" s="19"/>
      <c r="AT81" s="19"/>
      <c r="AU81" s="19"/>
      <c r="AV81" s="19"/>
      <c r="AW81" s="19"/>
      <c r="AX81" s="19"/>
      <c r="AY81" s="19"/>
      <c r="AZ81" s="17"/>
      <c r="BA81" s="17"/>
      <c r="BB81" s="17"/>
      <c r="BC81" s="17"/>
      <c r="BD81" s="17"/>
      <c r="BE81" s="17"/>
      <c r="BF81" s="17"/>
      <c r="BG81" s="17"/>
      <c r="BH81" s="17"/>
      <c r="BI81" s="17"/>
      <c r="BJ81" s="17"/>
      <c r="BK81" s="17"/>
      <c r="BL81" s="17"/>
      <c r="BM81" s="17"/>
      <c r="BN81" s="17"/>
      <c r="BO81" s="17"/>
      <c r="BP81" s="17"/>
      <c r="BQ81" s="17"/>
      <c r="BR81" s="17"/>
      <c r="BS81" s="18"/>
      <c r="BT81" s="18"/>
      <c r="BU81" s="18"/>
      <c r="BV81" s="18"/>
      <c r="BW81" s="18"/>
      <c r="BX81" s="18"/>
      <c r="BY81" s="18"/>
      <c r="BZ81" s="18"/>
      <c r="CA81" s="18"/>
      <c r="CB81" s="18"/>
      <c r="CC81" s="18"/>
    </row>
    <row r="82" spans="1:81" s="20" customFormat="1" ht="15.95" customHeight="1" thickBot="1">
      <c r="A82" s="526"/>
      <c r="B82" s="527"/>
      <c r="C82" s="527"/>
      <c r="D82" s="531"/>
      <c r="E82" s="528"/>
      <c r="F82" s="529"/>
      <c r="G82" s="530"/>
      <c r="H82" s="146"/>
      <c r="I82" s="123" t="str">
        <f>IF(SETUP!A73&lt;&gt;"",SETUP!A73,"")</f>
        <v/>
      </c>
      <c r="J82" s="77" t="str">
        <f>IF(SETUP!B73&lt;&gt;"",SETUP!B73,"")</f>
        <v/>
      </c>
      <c r="K82" s="78" t="str">
        <f>IF(SUMIF(B$3:B$290,SETUP!A73,E$3:E$290)&gt;0.005,SUMIF(B$3:B$290,SETUP!A73,E$3:E$290),"")</f>
        <v/>
      </c>
      <c r="L82" s="79" t="str">
        <f>IF(COUNTIF(B$3:B$290,SETUP!A73)&gt;0.005,COUNTIF(B$3:B$290,SETUP!A73),"")</f>
        <v/>
      </c>
      <c r="M82" s="80" t="str">
        <f>IF(SUMIF(B$3:B$290,SETUP!A73,E$3:E$290)&gt;0.005,-K82/K$4,"")</f>
        <v/>
      </c>
      <c r="N82" s="227" t="str">
        <f t="shared" si="2"/>
        <v/>
      </c>
      <c r="O82" s="1933"/>
      <c r="P82" s="194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7"/>
      <c r="BA82" s="17"/>
      <c r="BB82" s="17"/>
      <c r="BC82" s="17"/>
      <c r="BD82" s="17"/>
      <c r="BE82" s="17"/>
      <c r="BF82" s="17"/>
      <c r="BG82" s="17"/>
      <c r="BH82" s="17"/>
      <c r="BI82" s="17"/>
      <c r="BJ82" s="17"/>
      <c r="BK82" s="17"/>
      <c r="BL82" s="17"/>
      <c r="BM82" s="17"/>
      <c r="BN82" s="17"/>
      <c r="BO82" s="17"/>
      <c r="BP82" s="17"/>
      <c r="BQ82" s="17"/>
      <c r="BR82" s="17"/>
      <c r="BS82" s="18"/>
      <c r="BT82" s="18"/>
      <c r="BU82" s="18"/>
      <c r="BV82" s="18"/>
      <c r="BW82" s="18"/>
      <c r="BX82" s="18"/>
      <c r="BY82" s="18"/>
      <c r="BZ82" s="18"/>
      <c r="CA82" s="18"/>
      <c r="CB82" s="18"/>
      <c r="CC82" s="18"/>
    </row>
    <row r="83" spans="1:81" s="20" customFormat="1" ht="15.95" customHeight="1">
      <c r="A83" s="526"/>
      <c r="B83" s="527"/>
      <c r="C83" s="527"/>
      <c r="D83" s="531"/>
      <c r="E83" s="528"/>
      <c r="F83" s="529"/>
      <c r="G83" s="530"/>
      <c r="H83" s="146"/>
      <c r="I83" s="124"/>
      <c r="J83" s="164" t="str">
        <f>IF(SETUP!B74&lt;&gt;"",SETUP!B74,"")</f>
        <v/>
      </c>
      <c r="K83" s="165" t="str">
        <f>IF(K$4&lt;0,SUMIF($I$75:$I$82,SETUP!$G$61,$K$75:$K$82)+SUMIF($I$75:$I$82,SETUP!$G$62,$K$75:$K$82)+SUMIF($I$75:$I$82,SETUP!$G$63,$K$75:$K$82)+SUMIF($I$75:$I$82,SETUP!$G$64,$K$75:$K$82),"")</f>
        <v/>
      </c>
      <c r="L83" s="166" t="str">
        <f>IF(K$4&lt;0,SUMIF($I$75:$I$82,SETUP!$G$61,$L$75:$L$82)+SUMIF($I$75:$I$82,SETUP!$G$62,$L$75:$L$82)+SUMIF($I$75:$I$82,SETUP!$G$63,$L$75:$L$82)+SUMIF($I$75:$I$82,SETUP!$G$64,$L$75:$L$82),"")</f>
        <v/>
      </c>
      <c r="M83" s="167" t="str">
        <f>IF(ISERROR(IF($K$83&gt;0.005,-$K83/K$4,"")),"",-$K83/K$4)</f>
        <v/>
      </c>
      <c r="N83" s="236" t="str">
        <f>IF(AND(SUM(E$3:$E$290),L83&gt;0.005),K83/L83,"")</f>
        <v/>
      </c>
      <c r="O83" s="1933"/>
      <c r="P83" s="1949"/>
      <c r="Q83" s="19"/>
      <c r="R83" s="19"/>
      <c r="S83" s="19"/>
      <c r="T83" s="19"/>
      <c r="U83" s="19"/>
      <c r="V83" s="19"/>
      <c r="W83" s="19"/>
      <c r="X83" s="19"/>
      <c r="Y83" s="19"/>
      <c r="Z83" s="19"/>
      <c r="AA83" s="19"/>
      <c r="AB83" s="19"/>
      <c r="AC83" s="19"/>
      <c r="AD83" s="19"/>
      <c r="AE83" s="19"/>
      <c r="AF83" s="19"/>
      <c r="AG83" s="19"/>
      <c r="AH83" s="19"/>
      <c r="AI83" s="19"/>
      <c r="AJ83" s="19"/>
      <c r="AK83" s="19"/>
      <c r="AL83" s="19"/>
      <c r="AM83" s="19"/>
      <c r="AN83" s="19"/>
      <c r="AO83" s="19"/>
      <c r="AP83" s="19"/>
      <c r="AQ83" s="19"/>
      <c r="AR83" s="19"/>
      <c r="AS83" s="19"/>
      <c r="AT83" s="19"/>
      <c r="AU83" s="19"/>
      <c r="AV83" s="19"/>
      <c r="AW83" s="19"/>
      <c r="AX83" s="19"/>
      <c r="AY83" s="19"/>
      <c r="AZ83" s="17"/>
      <c r="BA83" s="17"/>
      <c r="BB83" s="17"/>
      <c r="BC83" s="17"/>
      <c r="BD83" s="17"/>
      <c r="BE83" s="17"/>
      <c r="BF83" s="17"/>
      <c r="BG83" s="17"/>
      <c r="BH83" s="17"/>
      <c r="BI83" s="17"/>
      <c r="BJ83" s="17"/>
      <c r="BK83" s="17"/>
      <c r="BL83" s="17"/>
      <c r="BM83" s="17"/>
      <c r="BN83" s="17"/>
      <c r="BO83" s="17"/>
      <c r="BP83" s="17"/>
      <c r="BQ83" s="17"/>
      <c r="BR83" s="17"/>
      <c r="BS83" s="18"/>
      <c r="BT83" s="18"/>
      <c r="BU83" s="18"/>
      <c r="BV83" s="18"/>
      <c r="BW83" s="18"/>
      <c r="BX83" s="18"/>
      <c r="BY83" s="18"/>
      <c r="BZ83" s="18"/>
      <c r="CA83" s="18"/>
      <c r="CB83" s="18"/>
      <c r="CC83" s="18"/>
    </row>
    <row r="84" spans="1:81" s="20" customFormat="1" ht="15.95" customHeight="1">
      <c r="A84" s="526"/>
      <c r="B84" s="527"/>
      <c r="C84" s="527"/>
      <c r="D84" s="531"/>
      <c r="E84" s="528"/>
      <c r="F84" s="529"/>
      <c r="G84" s="530"/>
      <c r="H84" s="146"/>
      <c r="I84" s="125"/>
      <c r="J84" s="126" t="str">
        <f>IF(SETUP!B75&lt;&gt;"",SETUP!B75,"")</f>
        <v/>
      </c>
      <c r="K84" s="72" t="str">
        <f>IF(K$4&lt;0,SUMIF($I$75:$I$82,SETUP!$G$68,$K$75:$K$82)+SUMIF($I$75:$I$82,SETUP!$G$69,$K$75:$K$82)+SUMIF($I$75:$I$82,SETUP!$G$70,$K$75:$K$82)+SUMIF($I$75:$I$82,SETUP!$G$71,$K$75:$K$82),"")</f>
        <v/>
      </c>
      <c r="L84" s="73" t="str">
        <f>IF(K$4&lt;0,SUMIF($I$75:$I$82,SETUP!$G$68,$L$75:$L$82)+SUMIF($I$75:$I$82,SETUP!$G$69,$L$75:$L$82)+SUMIF($I$75:$I$82,SETUP!$G$70,$L$75:$L$82)+SUMIF($I$75:$I$82,SETUP!$G$71,$L$75:$L$82),"")</f>
        <v/>
      </c>
      <c r="M84" s="74" t="str">
        <f>IF(ISERROR(IF($K$83&gt;0.005,-$K84/K$4,"")),"",-$K84/K$4)</f>
        <v/>
      </c>
      <c r="N84" s="226" t="str">
        <f>IF(AND(SUM(E$3:$E$290),L84&gt;0.005),K84/L84,"")</f>
        <v/>
      </c>
      <c r="O84" s="1933"/>
      <c r="P84" s="194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7"/>
      <c r="BA84" s="17"/>
      <c r="BB84" s="17"/>
      <c r="BC84" s="17"/>
      <c r="BD84" s="17"/>
      <c r="BE84" s="17"/>
      <c r="BF84" s="17"/>
      <c r="BG84" s="17"/>
      <c r="BH84" s="17"/>
      <c r="BI84" s="17"/>
      <c r="BJ84" s="17"/>
      <c r="BK84" s="17"/>
      <c r="BL84" s="17"/>
      <c r="BM84" s="17"/>
      <c r="BN84" s="17"/>
      <c r="BO84" s="17"/>
      <c r="BP84" s="17"/>
      <c r="BQ84" s="17"/>
      <c r="BR84" s="17"/>
      <c r="BS84" s="18"/>
      <c r="BT84" s="18"/>
      <c r="BU84" s="18"/>
      <c r="BV84" s="18"/>
      <c r="BW84" s="18"/>
      <c r="BX84" s="18"/>
      <c r="BY84" s="18"/>
      <c r="BZ84" s="18"/>
      <c r="CA84" s="18"/>
      <c r="CB84" s="18"/>
      <c r="CC84" s="18"/>
    </row>
    <row r="85" spans="1:81" s="20" customFormat="1" ht="15.95" customHeight="1" thickBot="1">
      <c r="A85" s="526"/>
      <c r="B85" s="527"/>
      <c r="C85" s="527"/>
      <c r="D85" s="531"/>
      <c r="E85" s="528"/>
      <c r="F85" s="529"/>
      <c r="G85" s="530"/>
      <c r="H85" s="146"/>
      <c r="I85" s="127"/>
      <c r="J85" s="168" t="str">
        <f>IF(SETUP!B76&lt;&gt;"",SETUP!B76,"")</f>
        <v/>
      </c>
      <c r="K85" s="169" t="str">
        <f>IF(K$4&lt;0,SUMIF($I$75:$I$82,SETUP!$G$75,$K$75:$K$82)+SUMIF($I$75:$I$82,SETUP!$G$76,$K$75:$K$82)+SUMIF($I$75:$I$82,SETUP!$G$77,$K$75:$K$82)+SUMIF($I$75:$I$82,SETUP!$G$78,$K$75:$K$82),"")</f>
        <v/>
      </c>
      <c r="L85" s="170" t="str">
        <f>IF(K$4&lt;0,SUMIF($I$75:$I$82,SETUP!$G$75,$L$75:$L$82)+SUMIF($I$75:$I$82,SETUP!$G$76,$L$75:$L$82)+SUMIF($I$75:$I$82,SETUP!$G$77,$L$75:$L$82)+SUMIF($I$75:$I$82,SETUP!$G$78,$L$75:$L$82),"")</f>
        <v/>
      </c>
      <c r="M85" s="171" t="str">
        <f>IF(ISERROR(IF($K$83&gt;0.005,-$K85/K$4,"")),"",-$K85/K$4)</f>
        <v/>
      </c>
      <c r="N85" s="237" t="str">
        <f>IF(AND(SUM(E$3:$E$290),L85&gt;0.005),K85/L85,"")</f>
        <v/>
      </c>
      <c r="O85" s="1933"/>
      <c r="P85" s="194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7"/>
      <c r="BA85" s="17"/>
      <c r="BB85" s="17"/>
      <c r="BC85" s="17"/>
      <c r="BD85" s="17"/>
      <c r="BE85" s="17"/>
      <c r="BF85" s="17"/>
      <c r="BG85" s="17"/>
      <c r="BH85" s="17"/>
      <c r="BI85" s="17"/>
      <c r="BJ85" s="17"/>
      <c r="BK85" s="17"/>
      <c r="BL85" s="17"/>
      <c r="BM85" s="17"/>
      <c r="BN85" s="17"/>
      <c r="BO85" s="17"/>
      <c r="BP85" s="17"/>
      <c r="BQ85" s="17"/>
      <c r="BR85" s="17"/>
      <c r="BS85" s="18"/>
      <c r="BT85" s="18"/>
      <c r="BU85" s="18"/>
      <c r="BV85" s="18"/>
      <c r="BW85" s="18"/>
      <c r="BX85" s="18"/>
      <c r="BY85" s="18"/>
      <c r="BZ85" s="18"/>
      <c r="CA85" s="18"/>
      <c r="CB85" s="18"/>
      <c r="CC85" s="18"/>
    </row>
    <row r="86" spans="1:81" s="20" customFormat="1" ht="15.95" customHeight="1" thickBot="1">
      <c r="A86" s="526"/>
      <c r="B86" s="527"/>
      <c r="C86" s="527"/>
      <c r="D86" s="531"/>
      <c r="E86" s="528"/>
      <c r="F86" s="529"/>
      <c r="G86" s="530"/>
      <c r="H86" s="146"/>
      <c r="I86" s="128"/>
      <c r="J86" s="216" t="s">
        <v>48</v>
      </c>
      <c r="K86" s="217" t="str">
        <f>IF(ISERROR(IF(SUM(E3:E290)&gt;SUM(K75:K82),SUM(E3:E290)-SUM(K75:K82),"")),"",IF(SUM(E3:E290)-SUM(K75:K82)&gt;0,SUM(E3:E290)-SUM(K75:K82),""))</f>
        <v/>
      </c>
      <c r="L86" s="218" t="str">
        <f>IF(ISERROR(IF(SUM(E3:E290)&gt;SUM(K75:K82),L4-SUM(L75:L82),"")),"",IF(SUM(E3:E290)-SUM(K75:K82)&gt;0,COUNTIF(E3:E290,"&gt;0.005")-SUM(L75:L82),""))</f>
        <v/>
      </c>
      <c r="M86" s="219" t="str">
        <f>IF(SUM(E3:E290)-SUM(K75:K82)&gt;0,K86/SUM(E3:E290),"")</f>
        <v/>
      </c>
      <c r="N86" s="252" t="str">
        <f>IF(SUM(E3:E290)-SUM(K75:K82)&gt;0.005,K86/L86,"")</f>
        <v/>
      </c>
      <c r="O86" s="33"/>
      <c r="P86" s="194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7"/>
      <c r="BA86" s="17"/>
      <c r="BB86" s="17"/>
      <c r="BC86" s="17"/>
      <c r="BD86" s="17"/>
      <c r="BE86" s="17"/>
      <c r="BF86" s="17"/>
      <c r="BG86" s="17"/>
      <c r="BH86" s="17"/>
      <c r="BI86" s="17"/>
      <c r="BJ86" s="17"/>
      <c r="BK86" s="17"/>
      <c r="BL86" s="17"/>
      <c r="BM86" s="17"/>
      <c r="BN86" s="17"/>
      <c r="BO86" s="17"/>
      <c r="BP86" s="17"/>
      <c r="BQ86" s="17"/>
      <c r="BR86" s="17"/>
      <c r="BS86" s="18"/>
      <c r="BT86" s="18"/>
      <c r="BU86" s="18"/>
      <c r="BV86" s="18"/>
      <c r="BW86" s="18"/>
      <c r="BX86" s="18"/>
      <c r="BY86" s="18"/>
      <c r="BZ86" s="18"/>
      <c r="CA86" s="18"/>
      <c r="CB86" s="18"/>
      <c r="CC86" s="18"/>
    </row>
    <row r="87" spans="1:81" s="20" customFormat="1" ht="15.95" customHeight="1" thickTop="1">
      <c r="A87" s="526"/>
      <c r="B87" s="527"/>
      <c r="C87" s="527"/>
      <c r="D87" s="531"/>
      <c r="E87" s="528"/>
      <c r="F87" s="529"/>
      <c r="G87" s="530"/>
      <c r="H87" s="146"/>
      <c r="I87" s="205"/>
      <c r="J87" s="205"/>
      <c r="K87" s="206"/>
      <c r="L87" s="207"/>
      <c r="M87" s="208"/>
      <c r="N87" s="238"/>
      <c r="O87" s="33"/>
      <c r="P87" s="194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7"/>
      <c r="BA87" s="17"/>
      <c r="BB87" s="17"/>
      <c r="BC87" s="17"/>
      <c r="BD87" s="17"/>
      <c r="BE87" s="17"/>
      <c r="BF87" s="17"/>
      <c r="BG87" s="17"/>
      <c r="BH87" s="17"/>
      <c r="BI87" s="17"/>
      <c r="BJ87" s="17"/>
      <c r="BK87" s="17"/>
      <c r="BL87" s="17"/>
      <c r="BM87" s="17"/>
      <c r="BN87" s="17"/>
      <c r="BO87" s="17"/>
      <c r="BP87" s="17"/>
      <c r="BQ87" s="17"/>
      <c r="BR87" s="17"/>
      <c r="BS87" s="18"/>
      <c r="BT87" s="18"/>
      <c r="BU87" s="18"/>
      <c r="BV87" s="18"/>
      <c r="BW87" s="18"/>
      <c r="BX87" s="18"/>
      <c r="BY87" s="18"/>
      <c r="BZ87" s="18"/>
      <c r="CA87" s="18"/>
      <c r="CB87" s="18"/>
      <c r="CC87" s="18"/>
    </row>
    <row r="88" spans="1:81" s="20" customFormat="1" ht="15.95" customHeight="1">
      <c r="A88" s="526"/>
      <c r="B88" s="527"/>
      <c r="C88" s="527"/>
      <c r="D88" s="531"/>
      <c r="E88" s="528"/>
      <c r="F88" s="529"/>
      <c r="G88" s="530"/>
      <c r="H88" s="146"/>
      <c r="I88" s="71"/>
      <c r="J88" s="71"/>
      <c r="K88" s="72"/>
      <c r="L88" s="73"/>
      <c r="M88" s="74"/>
      <c r="N88" s="239"/>
      <c r="O88" s="33"/>
      <c r="P88" s="194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7"/>
      <c r="BA88" s="17"/>
      <c r="BB88" s="17"/>
      <c r="BC88" s="17"/>
      <c r="BD88" s="17"/>
      <c r="BE88" s="17"/>
      <c r="BF88" s="17"/>
      <c r="BG88" s="17"/>
      <c r="BH88" s="17"/>
      <c r="BI88" s="17"/>
      <c r="BJ88" s="17"/>
      <c r="BK88" s="17"/>
      <c r="BL88" s="17"/>
      <c r="BM88" s="17"/>
      <c r="BN88" s="17"/>
      <c r="BO88" s="17"/>
      <c r="BP88" s="17"/>
      <c r="BQ88" s="17"/>
      <c r="BR88" s="17"/>
      <c r="BS88" s="18"/>
      <c r="BT88" s="18"/>
      <c r="BU88" s="18"/>
      <c r="BV88" s="18"/>
      <c r="BW88" s="18"/>
      <c r="BX88" s="18"/>
      <c r="BY88" s="18"/>
      <c r="BZ88" s="18"/>
      <c r="CA88" s="18"/>
      <c r="CB88" s="18"/>
      <c r="CC88" s="18"/>
    </row>
    <row r="89" spans="1:81" s="20" customFormat="1" ht="15.95" customHeight="1" thickBot="1">
      <c r="A89" s="526"/>
      <c r="B89" s="527"/>
      <c r="C89" s="527"/>
      <c r="D89" s="531"/>
      <c r="E89" s="528"/>
      <c r="F89" s="529"/>
      <c r="G89" s="530"/>
      <c r="H89" s="146"/>
      <c r="I89" s="77"/>
      <c r="J89" s="77"/>
      <c r="K89" s="78"/>
      <c r="L89" s="79"/>
      <c r="M89" s="80"/>
      <c r="N89" s="240"/>
      <c r="O89" s="31"/>
      <c r="P89" s="194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7"/>
      <c r="BA89" s="17"/>
      <c r="BB89" s="17"/>
      <c r="BC89" s="17"/>
      <c r="BD89" s="17"/>
      <c r="BE89" s="17"/>
      <c r="BF89" s="17"/>
      <c r="BG89" s="17"/>
      <c r="BH89" s="17"/>
      <c r="BI89" s="17"/>
      <c r="BJ89" s="17"/>
      <c r="BK89" s="17"/>
      <c r="BL89" s="17"/>
      <c r="BM89" s="17"/>
      <c r="BN89" s="17"/>
      <c r="BO89" s="17"/>
      <c r="BP89" s="17"/>
      <c r="BQ89" s="17"/>
      <c r="BR89" s="17"/>
      <c r="BS89" s="18"/>
      <c r="BT89" s="18"/>
      <c r="BU89" s="18"/>
      <c r="BV89" s="18"/>
      <c r="BW89" s="18"/>
      <c r="BX89" s="18"/>
      <c r="BY89" s="18"/>
      <c r="BZ89" s="18"/>
      <c r="CA89" s="18"/>
      <c r="CB89" s="18"/>
      <c r="CC89" s="18"/>
    </row>
    <row r="90" spans="1:81" s="20" customFormat="1" ht="15.95" customHeight="1" thickTop="1" thickBot="1">
      <c r="A90" s="526"/>
      <c r="B90" s="527"/>
      <c r="C90" s="527"/>
      <c r="D90" s="531"/>
      <c r="E90" s="528"/>
      <c r="F90" s="529"/>
      <c r="G90" s="530"/>
      <c r="H90" s="146"/>
      <c r="I90" s="42"/>
      <c r="J90" s="43" t="s">
        <v>18</v>
      </c>
      <c r="K90" s="44" t="str">
        <f>IF($K$3&gt;0.005,$K$3,"")</f>
        <v/>
      </c>
      <c r="L90" s="45" t="str">
        <f>IF($L$3&gt;0.005,$L$3,"")</f>
        <v/>
      </c>
      <c r="M90" s="46"/>
      <c r="N90" s="221" t="str">
        <f>IF(N3&gt;0.005,N3,"")</f>
        <v/>
      </c>
      <c r="O90" s="29"/>
      <c r="P90" s="194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c r="AZ90" s="17"/>
      <c r="BA90" s="17"/>
      <c r="BB90" s="17"/>
      <c r="BC90" s="17"/>
      <c r="BD90" s="17"/>
      <c r="BE90" s="17"/>
      <c r="BF90" s="17"/>
      <c r="BG90" s="17"/>
      <c r="BH90" s="17"/>
      <c r="BI90" s="17"/>
      <c r="BJ90" s="17"/>
      <c r="BK90" s="17"/>
      <c r="BL90" s="17"/>
      <c r="BM90" s="17"/>
      <c r="BN90" s="17"/>
      <c r="BO90" s="17"/>
      <c r="BP90" s="17"/>
      <c r="BQ90" s="17"/>
      <c r="BR90" s="17"/>
      <c r="BS90" s="18"/>
      <c r="BT90" s="18"/>
      <c r="BU90" s="18"/>
      <c r="BV90" s="18"/>
      <c r="BW90" s="18"/>
      <c r="BX90" s="18"/>
      <c r="BY90" s="18"/>
      <c r="BZ90" s="18"/>
      <c r="CA90" s="18"/>
      <c r="CB90" s="18"/>
      <c r="CC90" s="18"/>
    </row>
    <row r="91" spans="1:81" s="20" customFormat="1" ht="15.95" customHeight="1" thickBot="1">
      <c r="A91" s="526"/>
      <c r="B91" s="527"/>
      <c r="C91" s="527"/>
      <c r="D91" s="531"/>
      <c r="E91" s="528"/>
      <c r="F91" s="529"/>
      <c r="G91" s="530"/>
      <c r="H91" s="146"/>
      <c r="I91" s="47"/>
      <c r="J91" s="48" t="s">
        <v>16</v>
      </c>
      <c r="K91" s="49" t="str">
        <f>IF($K$4&lt;0,$K$4,"")</f>
        <v/>
      </c>
      <c r="L91" s="50" t="str">
        <f>IF($L$4&gt;0.005,$L$4,"")</f>
        <v/>
      </c>
      <c r="M91" s="51" t="str">
        <f>IF($M$4&lt;&gt;"",$M$4,"")</f>
        <v/>
      </c>
      <c r="N91" s="222" t="str">
        <f>IF(N4&lt;0,N4,"")</f>
        <v/>
      </c>
      <c r="O91" s="29"/>
      <c r="P91" s="1949" t="s">
        <v>49</v>
      </c>
      <c r="Q91" s="19"/>
      <c r="R91" s="19"/>
      <c r="S91" s="19"/>
      <c r="T91" s="19"/>
      <c r="U91" s="19"/>
      <c r="V91" s="19"/>
      <c r="W91" s="19"/>
      <c r="X91" s="19"/>
      <c r="Y91" s="19"/>
      <c r="Z91" s="19"/>
      <c r="AA91" s="19"/>
      <c r="AB91" s="19"/>
      <c r="AC91" s="19"/>
      <c r="AD91" s="19"/>
      <c r="AE91" s="19"/>
      <c r="AF91" s="19"/>
      <c r="AG91" s="19"/>
      <c r="AH91" s="19"/>
      <c r="AI91" s="19"/>
      <c r="AJ91" s="19"/>
      <c r="AK91" s="19"/>
      <c r="AL91" s="19"/>
      <c r="AM91" s="19"/>
      <c r="AN91" s="19"/>
      <c r="AO91" s="19"/>
      <c r="AP91" s="19"/>
      <c r="AQ91" s="19"/>
      <c r="AR91" s="19"/>
      <c r="AS91" s="19"/>
      <c r="AT91" s="19"/>
      <c r="AU91" s="19"/>
      <c r="AV91" s="19"/>
      <c r="AW91" s="19"/>
      <c r="AX91" s="19"/>
      <c r="AY91" s="19"/>
      <c r="AZ91" s="17"/>
      <c r="BA91" s="17"/>
      <c r="BB91" s="17"/>
      <c r="BC91" s="17"/>
      <c r="BD91" s="17"/>
      <c r="BE91" s="17"/>
      <c r="BF91" s="17"/>
      <c r="BG91" s="17"/>
      <c r="BH91" s="17"/>
      <c r="BI91" s="17"/>
      <c r="BJ91" s="17"/>
      <c r="BK91" s="17"/>
      <c r="BL91" s="17"/>
      <c r="BM91" s="17"/>
      <c r="BN91" s="17"/>
      <c r="BO91" s="17"/>
      <c r="BP91" s="17"/>
      <c r="BQ91" s="17"/>
      <c r="BR91" s="17"/>
      <c r="BS91" s="18"/>
      <c r="BT91" s="18"/>
      <c r="BU91" s="18"/>
      <c r="BV91" s="18"/>
      <c r="BW91" s="18"/>
      <c r="BX91" s="18"/>
      <c r="BY91" s="18"/>
      <c r="BZ91" s="18"/>
      <c r="CA91" s="18"/>
      <c r="CB91" s="18"/>
      <c r="CC91" s="18"/>
    </row>
    <row r="92" spans="1:81" s="20" customFormat="1" ht="15.95" customHeight="1" thickBot="1">
      <c r="A92" s="526"/>
      <c r="B92" s="527"/>
      <c r="C92" s="527"/>
      <c r="D92" s="531" t="s">
        <v>152</v>
      </c>
      <c r="E92" s="528"/>
      <c r="F92" s="529"/>
      <c r="G92" s="530"/>
      <c r="H92" s="146"/>
      <c r="I92" s="47"/>
      <c r="J92" s="52" t="s">
        <v>40</v>
      </c>
      <c r="K92" s="53" t="str">
        <f>IF($K$5&lt;&gt;"",$K$5,"")</f>
        <v/>
      </c>
      <c r="L92" s="1952" t="str">
        <f>IF(L$5&lt;&gt;"",L$5,"")</f>
        <v/>
      </c>
      <c r="M92" s="1952"/>
      <c r="N92" s="1953"/>
      <c r="O92" s="29"/>
      <c r="P92" s="1949"/>
      <c r="Q92" s="19"/>
      <c r="R92" s="19"/>
      <c r="S92" s="19"/>
      <c r="T92" s="19"/>
      <c r="U92" s="19"/>
      <c r="V92" s="19"/>
      <c r="W92" s="19"/>
      <c r="X92" s="19"/>
      <c r="Y92" s="19"/>
      <c r="Z92" s="19"/>
      <c r="AA92" s="19"/>
      <c r="AB92" s="19"/>
      <c r="AC92" s="19"/>
      <c r="AD92" s="19"/>
      <c r="AE92" s="19"/>
      <c r="AF92" s="19"/>
      <c r="AG92" s="19"/>
      <c r="AH92" s="19"/>
      <c r="AI92" s="19"/>
      <c r="AJ92" s="19"/>
      <c r="AK92" s="19"/>
      <c r="AL92" s="19"/>
      <c r="AM92" s="19"/>
      <c r="AN92" s="19"/>
      <c r="AO92" s="19"/>
      <c r="AP92" s="19"/>
      <c r="AQ92" s="19"/>
      <c r="AR92" s="19"/>
      <c r="AS92" s="19"/>
      <c r="AT92" s="19"/>
      <c r="AU92" s="19"/>
      <c r="AV92" s="19"/>
      <c r="AW92" s="19"/>
      <c r="AX92" s="19"/>
      <c r="AY92" s="19"/>
      <c r="AZ92" s="17"/>
      <c r="BA92" s="17"/>
      <c r="BB92" s="17"/>
      <c r="BC92" s="17"/>
      <c r="BD92" s="17"/>
      <c r="BE92" s="17"/>
      <c r="BF92" s="17"/>
      <c r="BG92" s="17"/>
      <c r="BH92" s="17"/>
      <c r="BI92" s="17"/>
      <c r="BJ92" s="17"/>
      <c r="BK92" s="17"/>
      <c r="BL92" s="17"/>
      <c r="BM92" s="17"/>
      <c r="BN92" s="17"/>
      <c r="BO92" s="17"/>
      <c r="BP92" s="17"/>
      <c r="BQ92" s="17"/>
      <c r="BR92" s="17"/>
      <c r="BS92" s="18"/>
      <c r="BT92" s="18"/>
      <c r="BU92" s="18"/>
      <c r="BV92" s="18"/>
      <c r="BW92" s="18"/>
      <c r="BX92" s="18"/>
      <c r="BY92" s="18"/>
      <c r="BZ92" s="18"/>
      <c r="CA92" s="18"/>
      <c r="CB92" s="18"/>
      <c r="CC92" s="18"/>
    </row>
    <row r="93" spans="1:81" s="20" customFormat="1" ht="15.95" customHeight="1" thickBot="1">
      <c r="A93" s="526"/>
      <c r="B93" s="527"/>
      <c r="C93" s="527"/>
      <c r="D93" s="531"/>
      <c r="E93" s="528"/>
      <c r="F93" s="529"/>
      <c r="G93" s="530"/>
      <c r="H93" s="146"/>
      <c r="I93" s="47"/>
      <c r="J93" s="54" t="s">
        <v>5</v>
      </c>
      <c r="K93" s="55" t="str">
        <f>IF($K$6&lt;&gt;0.005,$K$6,"")</f>
        <v/>
      </c>
      <c r="L93" s="1954"/>
      <c r="M93" s="1954"/>
      <c r="N93" s="1955"/>
      <c r="O93" s="29"/>
      <c r="P93" s="1949"/>
      <c r="Q93" s="19"/>
      <c r="R93" s="19"/>
      <c r="S93" s="19"/>
      <c r="T93" s="19"/>
      <c r="U93" s="19"/>
      <c r="V93" s="19"/>
      <c r="W93" s="19"/>
      <c r="X93" s="19"/>
      <c r="Y93" s="19"/>
      <c r="Z93" s="19"/>
      <c r="AA93" s="19"/>
      <c r="AB93" s="19"/>
      <c r="AC93" s="19"/>
      <c r="AD93" s="19"/>
      <c r="AE93" s="19"/>
      <c r="AF93" s="19"/>
      <c r="AG93" s="19"/>
      <c r="AH93" s="19"/>
      <c r="AI93" s="19"/>
      <c r="AJ93" s="19"/>
      <c r="AK93" s="19"/>
      <c r="AL93" s="19"/>
      <c r="AM93" s="19"/>
      <c r="AN93" s="19"/>
      <c r="AO93" s="19"/>
      <c r="AP93" s="19"/>
      <c r="AQ93" s="19"/>
      <c r="AR93" s="19"/>
      <c r="AS93" s="19"/>
      <c r="AT93" s="19"/>
      <c r="AU93" s="19"/>
      <c r="AV93" s="19"/>
      <c r="AW93" s="19"/>
      <c r="AX93" s="19"/>
      <c r="AY93" s="19"/>
      <c r="AZ93" s="17"/>
      <c r="BA93" s="17"/>
      <c r="BB93" s="17"/>
      <c r="BC93" s="17"/>
      <c r="BD93" s="17"/>
      <c r="BE93" s="17"/>
      <c r="BF93" s="17"/>
      <c r="BG93" s="17"/>
      <c r="BH93" s="17"/>
      <c r="BI93" s="17"/>
      <c r="BJ93" s="17"/>
      <c r="BK93" s="17"/>
      <c r="BL93" s="17"/>
      <c r="BM93" s="17"/>
      <c r="BN93" s="17"/>
      <c r="BO93" s="17"/>
      <c r="BP93" s="17"/>
      <c r="BQ93" s="17"/>
      <c r="BR93" s="17"/>
      <c r="BS93" s="18"/>
      <c r="BT93" s="18"/>
      <c r="BU93" s="18"/>
      <c r="BV93" s="18"/>
      <c r="BW93" s="18"/>
      <c r="BX93" s="18"/>
      <c r="BY93" s="18"/>
      <c r="BZ93" s="18"/>
      <c r="CA93" s="18"/>
      <c r="CB93" s="18"/>
      <c r="CC93" s="18"/>
    </row>
    <row r="94" spans="1:81" s="20" customFormat="1" ht="15.95" customHeight="1" thickBot="1">
      <c r="A94" s="526"/>
      <c r="B94" s="527"/>
      <c r="C94" s="527"/>
      <c r="D94" s="531"/>
      <c r="E94" s="528"/>
      <c r="F94" s="529"/>
      <c r="G94" s="530"/>
      <c r="H94" s="146"/>
      <c r="I94" s="56"/>
      <c r="J94" s="327" t="s">
        <v>42</v>
      </c>
      <c r="K94" s="328" t="str">
        <f>IF($K$7&lt;0,$K$7,"")</f>
        <v/>
      </c>
      <c r="L94" s="329" t="str">
        <f>IF($L$7&lt;&gt;"",$L$7,"")</f>
        <v/>
      </c>
      <c r="M94" s="330" t="str">
        <f>IF($M$7&lt;&gt;"",$M$7,"")</f>
        <v/>
      </c>
      <c r="N94" s="331" t="str">
        <f>IF(N7&lt;0,N7,"")</f>
        <v/>
      </c>
      <c r="O94" s="29"/>
      <c r="P94" s="194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7"/>
      <c r="BA94" s="17"/>
      <c r="BB94" s="17"/>
      <c r="BC94" s="17"/>
      <c r="BD94" s="17"/>
      <c r="BE94" s="17"/>
      <c r="BF94" s="17"/>
      <c r="BG94" s="17"/>
      <c r="BH94" s="17"/>
      <c r="BI94" s="17"/>
      <c r="BJ94" s="17"/>
      <c r="BK94" s="17"/>
      <c r="BL94" s="17"/>
      <c r="BM94" s="17"/>
      <c r="BN94" s="17"/>
      <c r="BO94" s="17"/>
      <c r="BP94" s="17"/>
      <c r="BQ94" s="17"/>
      <c r="BR94" s="17"/>
      <c r="BS94" s="18"/>
      <c r="BT94" s="18"/>
      <c r="BU94" s="18"/>
      <c r="BV94" s="18"/>
      <c r="BW94" s="18"/>
      <c r="BX94" s="18"/>
      <c r="BY94" s="18"/>
      <c r="BZ94" s="18"/>
      <c r="CA94" s="18"/>
      <c r="CB94" s="18"/>
      <c r="CC94" s="18"/>
    </row>
    <row r="95" spans="1:81" s="20" customFormat="1" ht="15.95" customHeight="1">
      <c r="A95" s="526"/>
      <c r="B95" s="527"/>
      <c r="C95" s="527"/>
      <c r="D95" s="531"/>
      <c r="E95" s="528"/>
      <c r="F95" s="529"/>
      <c r="G95" s="530"/>
      <c r="H95" s="146"/>
      <c r="I95" s="61" t="str">
        <f>$I$8</f>
        <v/>
      </c>
      <c r="J95" s="62" t="str">
        <f>$J$8</f>
        <v/>
      </c>
      <c r="K95" s="63" t="str">
        <f t="shared" ref="K95:M110" si="3">IF(K8&lt;&gt;"",K8,"")</f>
        <v/>
      </c>
      <c r="L95" s="64" t="str">
        <f t="shared" si="3"/>
        <v/>
      </c>
      <c r="M95" s="65" t="str">
        <f t="shared" si="3"/>
        <v/>
      </c>
      <c r="N95" s="224" t="str">
        <f t="shared" ref="N95:N126" si="4">IF(N8&gt;0.005,N8,"")</f>
        <v/>
      </c>
      <c r="O95" s="1934" t="s">
        <v>41</v>
      </c>
      <c r="P95" s="1949"/>
      <c r="Q95" s="19"/>
      <c r="R95" s="19"/>
      <c r="S95" s="19"/>
      <c r="T95" s="19"/>
      <c r="U95" s="19"/>
      <c r="V95" s="19"/>
      <c r="W95" s="19"/>
      <c r="X95" s="19"/>
      <c r="Y95" s="19"/>
      <c r="Z95" s="19"/>
      <c r="AA95" s="19"/>
      <c r="AB95" s="19"/>
      <c r="AC95" s="19"/>
      <c r="AD95" s="19"/>
      <c r="AE95" s="19"/>
      <c r="AF95" s="19"/>
      <c r="AG95" s="19"/>
      <c r="AH95" s="19"/>
      <c r="AI95" s="19"/>
      <c r="AJ95" s="19"/>
      <c r="AK95" s="19"/>
      <c r="AL95" s="19"/>
      <c r="AM95" s="19"/>
      <c r="AN95" s="19"/>
      <c r="AO95" s="19"/>
      <c r="AP95" s="19"/>
      <c r="AQ95" s="19"/>
      <c r="AR95" s="19"/>
      <c r="AS95" s="19"/>
      <c r="AT95" s="19"/>
      <c r="AU95" s="19"/>
      <c r="AV95" s="19"/>
      <c r="AW95" s="19"/>
      <c r="AX95" s="19"/>
      <c r="AY95" s="19"/>
      <c r="AZ95" s="17"/>
      <c r="BA95" s="17"/>
      <c r="BB95" s="17"/>
      <c r="BC95" s="17"/>
      <c r="BD95" s="17"/>
      <c r="BE95" s="17"/>
      <c r="BF95" s="17"/>
      <c r="BG95" s="17"/>
      <c r="BH95" s="17"/>
      <c r="BI95" s="17"/>
      <c r="BJ95" s="17"/>
      <c r="BK95" s="17"/>
      <c r="BL95" s="17"/>
      <c r="BM95" s="17"/>
      <c r="BN95" s="17"/>
      <c r="BO95" s="17"/>
      <c r="BP95" s="17"/>
      <c r="BQ95" s="17"/>
      <c r="BR95" s="17"/>
      <c r="BS95" s="18"/>
      <c r="BT95" s="18"/>
      <c r="BU95" s="18"/>
      <c r="BV95" s="18"/>
      <c r="BW95" s="18"/>
      <c r="BX95" s="18"/>
      <c r="BY95" s="18"/>
      <c r="BZ95" s="18"/>
      <c r="CA95" s="18"/>
      <c r="CB95" s="18"/>
      <c r="CC95" s="18"/>
    </row>
    <row r="96" spans="1:81" s="20" customFormat="1" ht="15.95" customHeight="1">
      <c r="A96" s="526"/>
      <c r="B96" s="527"/>
      <c r="C96" s="527"/>
      <c r="D96" s="531"/>
      <c r="E96" s="528"/>
      <c r="F96" s="529"/>
      <c r="G96" s="530"/>
      <c r="H96" s="146"/>
      <c r="I96" s="66" t="str">
        <f>$I$9</f>
        <v/>
      </c>
      <c r="J96" s="67" t="str">
        <f>$J$9</f>
        <v/>
      </c>
      <c r="K96" s="68" t="str">
        <f t="shared" si="3"/>
        <v/>
      </c>
      <c r="L96" s="69" t="str">
        <f t="shared" si="3"/>
        <v/>
      </c>
      <c r="M96" s="70" t="str">
        <f t="shared" si="3"/>
        <v/>
      </c>
      <c r="N96" s="225" t="str">
        <f t="shared" si="4"/>
        <v/>
      </c>
      <c r="O96" s="1934"/>
      <c r="P96" s="1949"/>
      <c r="Q96" s="19"/>
      <c r="R96" s="19"/>
      <c r="S96" s="19"/>
      <c r="T96" s="19"/>
      <c r="U96" s="19"/>
      <c r="V96" s="19"/>
      <c r="W96" s="19"/>
      <c r="X96" s="19"/>
      <c r="Y96" s="19"/>
      <c r="Z96" s="19"/>
      <c r="AA96" s="19"/>
      <c r="AB96" s="19"/>
      <c r="AC96" s="19"/>
      <c r="AD96" s="19"/>
      <c r="AE96" s="19"/>
      <c r="AF96" s="19"/>
      <c r="AG96" s="19"/>
      <c r="AH96" s="19"/>
      <c r="AI96" s="19"/>
      <c r="AJ96" s="19"/>
      <c r="AK96" s="19"/>
      <c r="AL96" s="19"/>
      <c r="AM96" s="19"/>
      <c r="AN96" s="19"/>
      <c r="AO96" s="19"/>
      <c r="AP96" s="19"/>
      <c r="AQ96" s="19"/>
      <c r="AR96" s="19"/>
      <c r="AS96" s="19"/>
      <c r="AT96" s="19"/>
      <c r="AU96" s="19"/>
      <c r="AV96" s="19"/>
      <c r="AW96" s="19"/>
      <c r="AX96" s="19"/>
      <c r="AY96" s="19"/>
      <c r="AZ96" s="17"/>
      <c r="BA96" s="17"/>
      <c r="BB96" s="17"/>
      <c r="BC96" s="17"/>
      <c r="BD96" s="17"/>
      <c r="BE96" s="17"/>
      <c r="BF96" s="17"/>
      <c r="BG96" s="17"/>
      <c r="BH96" s="17"/>
      <c r="BI96" s="17"/>
      <c r="BJ96" s="17"/>
      <c r="BK96" s="17"/>
      <c r="BL96" s="17"/>
      <c r="BM96" s="17"/>
      <c r="BN96" s="17"/>
      <c r="BO96" s="17"/>
      <c r="BP96" s="17"/>
      <c r="BQ96" s="17"/>
      <c r="BR96" s="17"/>
      <c r="BS96" s="18"/>
      <c r="BT96" s="18"/>
      <c r="BU96" s="18"/>
      <c r="BV96" s="18"/>
      <c r="BW96" s="18"/>
      <c r="BX96" s="18"/>
      <c r="BY96" s="18"/>
      <c r="BZ96" s="18"/>
      <c r="CA96" s="18"/>
      <c r="CB96" s="18"/>
      <c r="CC96" s="18"/>
    </row>
    <row r="97" spans="1:81" s="20" customFormat="1" ht="15.95" customHeight="1">
      <c r="A97" s="526"/>
      <c r="B97" s="527"/>
      <c r="C97" s="527"/>
      <c r="D97" s="531"/>
      <c r="E97" s="528"/>
      <c r="F97" s="529"/>
      <c r="G97" s="530"/>
      <c r="H97" s="146"/>
      <c r="I97" s="66" t="str">
        <f>$I$10</f>
        <v/>
      </c>
      <c r="J97" s="71" t="str">
        <f>$J$10</f>
        <v/>
      </c>
      <c r="K97" s="72" t="str">
        <f t="shared" si="3"/>
        <v/>
      </c>
      <c r="L97" s="73" t="str">
        <f t="shared" si="3"/>
        <v/>
      </c>
      <c r="M97" s="74" t="str">
        <f t="shared" si="3"/>
        <v/>
      </c>
      <c r="N97" s="226" t="str">
        <f t="shared" si="4"/>
        <v/>
      </c>
      <c r="O97" s="1934"/>
      <c r="P97" s="1949"/>
      <c r="Q97" s="19"/>
      <c r="R97" s="19"/>
      <c r="S97" s="19"/>
      <c r="T97" s="19"/>
      <c r="U97" s="19"/>
      <c r="V97" s="19"/>
      <c r="W97" s="19"/>
      <c r="X97" s="19"/>
      <c r="Y97" s="19"/>
      <c r="Z97" s="19"/>
      <c r="AA97" s="19"/>
      <c r="AB97" s="19"/>
      <c r="AC97" s="19"/>
      <c r="AD97" s="19"/>
      <c r="AE97" s="19"/>
      <c r="AF97" s="19"/>
      <c r="AG97" s="19"/>
      <c r="AH97" s="19"/>
      <c r="AI97" s="19"/>
      <c r="AJ97" s="19"/>
      <c r="AK97" s="19"/>
      <c r="AL97" s="19"/>
      <c r="AM97" s="19"/>
      <c r="AN97" s="19"/>
      <c r="AO97" s="19"/>
      <c r="AP97" s="19"/>
      <c r="AQ97" s="19"/>
      <c r="AR97" s="19"/>
      <c r="AS97" s="19"/>
      <c r="AT97" s="19"/>
      <c r="AU97" s="19"/>
      <c r="AV97" s="19"/>
      <c r="AW97" s="19"/>
      <c r="AX97" s="19"/>
      <c r="AY97" s="19"/>
      <c r="AZ97" s="17"/>
      <c r="BA97" s="17"/>
      <c r="BB97" s="17"/>
      <c r="BC97" s="17"/>
      <c r="BD97" s="17"/>
      <c r="BE97" s="17"/>
      <c r="BF97" s="17"/>
      <c r="BG97" s="17"/>
      <c r="BH97" s="17"/>
      <c r="BI97" s="17"/>
      <c r="BJ97" s="17"/>
      <c r="BK97" s="17"/>
      <c r="BL97" s="17"/>
      <c r="BM97" s="17"/>
      <c r="BN97" s="17"/>
      <c r="BO97" s="17"/>
      <c r="BP97" s="17"/>
      <c r="BQ97" s="17"/>
      <c r="BR97" s="17"/>
      <c r="BS97" s="18"/>
      <c r="BT97" s="18"/>
      <c r="BU97" s="18"/>
      <c r="BV97" s="18"/>
      <c r="BW97" s="18"/>
      <c r="BX97" s="18"/>
      <c r="BY97" s="18"/>
      <c r="BZ97" s="18"/>
      <c r="CA97" s="18"/>
      <c r="CB97" s="18"/>
      <c r="CC97" s="18"/>
    </row>
    <row r="98" spans="1:81" s="20" customFormat="1" ht="15.95" customHeight="1">
      <c r="A98" s="526"/>
      <c r="B98" s="527"/>
      <c r="C98" s="527"/>
      <c r="D98" s="531"/>
      <c r="E98" s="528"/>
      <c r="F98" s="529"/>
      <c r="G98" s="530"/>
      <c r="H98" s="146"/>
      <c r="I98" s="66" t="str">
        <f>$I$11</f>
        <v/>
      </c>
      <c r="J98" s="67" t="str">
        <f>$J$11</f>
        <v/>
      </c>
      <c r="K98" s="68" t="str">
        <f t="shared" si="3"/>
        <v/>
      </c>
      <c r="L98" s="69" t="str">
        <f t="shared" si="3"/>
        <v/>
      </c>
      <c r="M98" s="70" t="str">
        <f t="shared" si="3"/>
        <v/>
      </c>
      <c r="N98" s="225" t="str">
        <f t="shared" si="4"/>
        <v/>
      </c>
      <c r="O98" s="1934"/>
      <c r="P98" s="194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7"/>
      <c r="BA98" s="17"/>
      <c r="BB98" s="17"/>
      <c r="BC98" s="17"/>
      <c r="BD98" s="17"/>
      <c r="BE98" s="17"/>
      <c r="BF98" s="17"/>
      <c r="BG98" s="17"/>
      <c r="BH98" s="17"/>
      <c r="BI98" s="17"/>
      <c r="BJ98" s="17"/>
      <c r="BK98" s="17"/>
      <c r="BL98" s="17"/>
      <c r="BM98" s="17"/>
      <c r="BN98" s="17"/>
      <c r="BO98" s="17"/>
      <c r="BP98" s="17"/>
      <c r="BQ98" s="17"/>
      <c r="BR98" s="17"/>
      <c r="BS98" s="18"/>
      <c r="BT98" s="18"/>
      <c r="BU98" s="18"/>
      <c r="BV98" s="18"/>
      <c r="BW98" s="18"/>
      <c r="BX98" s="18"/>
      <c r="BY98" s="18"/>
      <c r="BZ98" s="18"/>
      <c r="CA98" s="18"/>
      <c r="CB98" s="18"/>
      <c r="CC98" s="18"/>
    </row>
    <row r="99" spans="1:81" s="20" customFormat="1" ht="15.95" customHeight="1">
      <c r="A99" s="526"/>
      <c r="B99" s="527"/>
      <c r="C99" s="527"/>
      <c r="D99" s="531"/>
      <c r="E99" s="528"/>
      <c r="F99" s="529"/>
      <c r="G99" s="530"/>
      <c r="H99" s="146"/>
      <c r="I99" s="66" t="str">
        <f>$I$12</f>
        <v/>
      </c>
      <c r="J99" s="71" t="str">
        <f>$J$12</f>
        <v/>
      </c>
      <c r="K99" s="72" t="str">
        <f t="shared" si="3"/>
        <v/>
      </c>
      <c r="L99" s="73" t="str">
        <f t="shared" si="3"/>
        <v/>
      </c>
      <c r="M99" s="74" t="str">
        <f t="shared" si="3"/>
        <v/>
      </c>
      <c r="N99" s="226" t="str">
        <f t="shared" si="4"/>
        <v/>
      </c>
      <c r="O99" s="1934"/>
      <c r="P99" s="194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7"/>
      <c r="BA99" s="17"/>
      <c r="BB99" s="17"/>
      <c r="BC99" s="17"/>
      <c r="BD99" s="17"/>
      <c r="BE99" s="17"/>
      <c r="BF99" s="17"/>
      <c r="BG99" s="17"/>
      <c r="BH99" s="17"/>
      <c r="BI99" s="17"/>
      <c r="BJ99" s="17"/>
      <c r="BK99" s="17"/>
      <c r="BL99" s="17"/>
      <c r="BM99" s="17"/>
      <c r="BN99" s="17"/>
      <c r="BO99" s="17"/>
      <c r="BP99" s="17"/>
      <c r="BQ99" s="17"/>
      <c r="BR99" s="17"/>
      <c r="BS99" s="18"/>
      <c r="BT99" s="18"/>
      <c r="BU99" s="18"/>
      <c r="BV99" s="18"/>
      <c r="BW99" s="18"/>
      <c r="BX99" s="18"/>
      <c r="BY99" s="18"/>
      <c r="BZ99" s="18"/>
      <c r="CA99" s="18"/>
      <c r="CB99" s="18"/>
      <c r="CC99" s="18"/>
    </row>
    <row r="100" spans="1:81" s="20" customFormat="1" ht="15.95" customHeight="1">
      <c r="A100" s="526"/>
      <c r="B100" s="527"/>
      <c r="C100" s="527"/>
      <c r="D100" s="531"/>
      <c r="E100" s="528"/>
      <c r="F100" s="529"/>
      <c r="G100" s="530"/>
      <c r="H100" s="146"/>
      <c r="I100" s="66" t="str">
        <f>$I$13</f>
        <v/>
      </c>
      <c r="J100" s="67" t="str">
        <f>$J$13</f>
        <v/>
      </c>
      <c r="K100" s="68" t="str">
        <f t="shared" si="3"/>
        <v/>
      </c>
      <c r="L100" s="69" t="str">
        <f t="shared" si="3"/>
        <v/>
      </c>
      <c r="M100" s="70" t="str">
        <f t="shared" si="3"/>
        <v/>
      </c>
      <c r="N100" s="225" t="str">
        <f t="shared" si="4"/>
        <v/>
      </c>
      <c r="O100" s="1934"/>
      <c r="P100" s="1949"/>
      <c r="Q100" s="19"/>
      <c r="R100" s="19"/>
      <c r="S100" s="19"/>
      <c r="T100" s="19"/>
      <c r="U100" s="19"/>
      <c r="V100" s="19"/>
      <c r="W100" s="19"/>
      <c r="X100" s="19"/>
      <c r="Y100" s="19"/>
      <c r="Z100" s="19"/>
      <c r="AA100" s="19"/>
      <c r="AB100" s="19"/>
      <c r="AC100" s="19"/>
      <c r="AD100" s="19"/>
      <c r="AE100" s="19"/>
      <c r="AF100" s="19"/>
      <c r="AG100" s="19"/>
      <c r="AH100" s="19"/>
      <c r="AI100" s="19"/>
      <c r="AJ100" s="19"/>
      <c r="AK100" s="19"/>
      <c r="AL100" s="19"/>
      <c r="AM100" s="19"/>
      <c r="AN100" s="19"/>
      <c r="AO100" s="19"/>
      <c r="AP100" s="19"/>
      <c r="AQ100" s="19"/>
      <c r="AR100" s="19"/>
      <c r="AS100" s="19"/>
      <c r="AT100" s="19"/>
      <c r="AU100" s="19"/>
      <c r="AV100" s="19"/>
      <c r="AW100" s="19"/>
      <c r="AX100" s="19"/>
      <c r="AY100" s="19"/>
      <c r="AZ100" s="17"/>
      <c r="BA100" s="17"/>
      <c r="BB100" s="17"/>
      <c r="BC100" s="17"/>
      <c r="BD100" s="17"/>
      <c r="BE100" s="17"/>
      <c r="BF100" s="17"/>
      <c r="BG100" s="17"/>
      <c r="BH100" s="17"/>
      <c r="BI100" s="17"/>
      <c r="BJ100" s="17"/>
      <c r="BK100" s="17"/>
      <c r="BL100" s="17"/>
      <c r="BM100" s="17"/>
      <c r="BN100" s="17"/>
      <c r="BO100" s="17"/>
      <c r="BP100" s="17"/>
      <c r="BQ100" s="17"/>
      <c r="BR100" s="17"/>
      <c r="BS100" s="18"/>
      <c r="BT100" s="18"/>
      <c r="BU100" s="18"/>
      <c r="BV100" s="18"/>
      <c r="BW100" s="18"/>
      <c r="BX100" s="18"/>
      <c r="BY100" s="18"/>
      <c r="BZ100" s="18"/>
      <c r="CA100" s="18"/>
      <c r="CB100" s="18"/>
      <c r="CC100" s="18"/>
    </row>
    <row r="101" spans="1:81" s="20" customFormat="1" ht="15.95" customHeight="1">
      <c r="A101" s="526"/>
      <c r="B101" s="527"/>
      <c r="C101" s="527"/>
      <c r="D101" s="531"/>
      <c r="E101" s="528"/>
      <c r="F101" s="529"/>
      <c r="G101" s="530"/>
      <c r="H101" s="146"/>
      <c r="I101" s="66" t="str">
        <f>$I$14</f>
        <v/>
      </c>
      <c r="J101" s="71" t="str">
        <f>$J$14</f>
        <v/>
      </c>
      <c r="K101" s="72" t="str">
        <f t="shared" si="3"/>
        <v/>
      </c>
      <c r="L101" s="73" t="str">
        <f t="shared" si="3"/>
        <v/>
      </c>
      <c r="M101" s="74" t="str">
        <f t="shared" si="3"/>
        <v/>
      </c>
      <c r="N101" s="226" t="str">
        <f t="shared" si="4"/>
        <v/>
      </c>
      <c r="O101" s="1934"/>
      <c r="P101" s="1949"/>
      <c r="Q101" s="19"/>
      <c r="R101" s="19"/>
      <c r="S101" s="19"/>
      <c r="T101" s="19"/>
      <c r="U101" s="19"/>
      <c r="V101" s="19"/>
      <c r="W101" s="19"/>
      <c r="X101" s="19"/>
      <c r="Y101" s="19"/>
      <c r="Z101" s="19"/>
      <c r="AA101" s="19"/>
      <c r="AB101" s="19"/>
      <c r="AC101" s="19"/>
      <c r="AD101" s="19"/>
      <c r="AE101" s="19"/>
      <c r="AF101" s="19"/>
      <c r="AG101" s="19"/>
      <c r="AH101" s="19"/>
      <c r="AI101" s="19"/>
      <c r="AJ101" s="19"/>
      <c r="AK101" s="19"/>
      <c r="AL101" s="19"/>
      <c r="AM101" s="19"/>
      <c r="AN101" s="19"/>
      <c r="AO101" s="19"/>
      <c r="AP101" s="19"/>
      <c r="AQ101" s="19"/>
      <c r="AR101" s="19"/>
      <c r="AS101" s="19"/>
      <c r="AT101" s="19"/>
      <c r="AU101" s="19"/>
      <c r="AV101" s="19"/>
      <c r="AW101" s="19"/>
      <c r="AX101" s="19"/>
      <c r="AY101" s="19"/>
      <c r="AZ101" s="17"/>
      <c r="BA101" s="17"/>
      <c r="BB101" s="17"/>
      <c r="BC101" s="17"/>
      <c r="BD101" s="17"/>
      <c r="BE101" s="17"/>
      <c r="BF101" s="17"/>
      <c r="BG101" s="17"/>
      <c r="BH101" s="17"/>
      <c r="BI101" s="17"/>
      <c r="BJ101" s="17"/>
      <c r="BK101" s="17"/>
      <c r="BL101" s="17"/>
      <c r="BM101" s="17"/>
      <c r="BN101" s="17"/>
      <c r="BO101" s="17"/>
      <c r="BP101" s="17"/>
      <c r="BQ101" s="17"/>
      <c r="BR101" s="17"/>
      <c r="BS101" s="18"/>
      <c r="BT101" s="18"/>
      <c r="BU101" s="18"/>
      <c r="BV101" s="18"/>
      <c r="BW101" s="18"/>
      <c r="BX101" s="18"/>
      <c r="BY101" s="18"/>
      <c r="BZ101" s="18"/>
      <c r="CA101" s="18"/>
      <c r="CB101" s="18"/>
      <c r="CC101" s="18"/>
    </row>
    <row r="102" spans="1:81" s="20" customFormat="1" ht="15.95" customHeight="1">
      <c r="A102" s="526"/>
      <c r="B102" s="527"/>
      <c r="C102" s="527"/>
      <c r="D102" s="531"/>
      <c r="E102" s="528"/>
      <c r="F102" s="529"/>
      <c r="G102" s="530"/>
      <c r="H102" s="146"/>
      <c r="I102" s="66" t="str">
        <f>$I$15</f>
        <v/>
      </c>
      <c r="J102" s="67" t="str">
        <f>$J$15</f>
        <v/>
      </c>
      <c r="K102" s="68" t="str">
        <f t="shared" si="3"/>
        <v/>
      </c>
      <c r="L102" s="69" t="str">
        <f t="shared" si="3"/>
        <v/>
      </c>
      <c r="M102" s="70" t="str">
        <f t="shared" si="3"/>
        <v/>
      </c>
      <c r="N102" s="225" t="str">
        <f t="shared" si="4"/>
        <v/>
      </c>
      <c r="O102" s="1934"/>
      <c r="P102" s="1949"/>
      <c r="Q102" s="19"/>
      <c r="R102" s="19"/>
      <c r="S102" s="19"/>
      <c r="T102" s="19"/>
      <c r="U102" s="19"/>
      <c r="V102" s="19"/>
      <c r="W102" s="19"/>
      <c r="X102" s="19"/>
      <c r="Y102" s="19"/>
      <c r="Z102" s="19"/>
      <c r="AA102" s="19"/>
      <c r="AB102" s="19"/>
      <c r="AC102" s="19"/>
      <c r="AD102" s="19"/>
      <c r="AE102" s="19"/>
      <c r="AF102" s="19"/>
      <c r="AG102" s="19"/>
      <c r="AH102" s="19"/>
      <c r="AI102" s="19"/>
      <c r="AJ102" s="19"/>
      <c r="AK102" s="19"/>
      <c r="AL102" s="19"/>
      <c r="AM102" s="19"/>
      <c r="AN102" s="19"/>
      <c r="AO102" s="19"/>
      <c r="AP102" s="19"/>
      <c r="AQ102" s="19"/>
      <c r="AR102" s="19"/>
      <c r="AS102" s="19"/>
      <c r="AT102" s="19"/>
      <c r="AU102" s="19"/>
      <c r="AV102" s="19"/>
      <c r="AW102" s="19"/>
      <c r="AX102" s="19"/>
      <c r="AY102" s="19"/>
      <c r="AZ102" s="17"/>
      <c r="BA102" s="17"/>
      <c r="BB102" s="17"/>
      <c r="BC102" s="17"/>
      <c r="BD102" s="17"/>
      <c r="BE102" s="17"/>
      <c r="BF102" s="17"/>
      <c r="BG102" s="17"/>
      <c r="BH102" s="17"/>
      <c r="BI102" s="17"/>
      <c r="BJ102" s="17"/>
      <c r="BK102" s="17"/>
      <c r="BL102" s="17"/>
      <c r="BM102" s="17"/>
      <c r="BN102" s="17"/>
      <c r="BO102" s="17"/>
      <c r="BP102" s="17"/>
      <c r="BQ102" s="17"/>
      <c r="BR102" s="17"/>
      <c r="BS102" s="18"/>
      <c r="BT102" s="18"/>
      <c r="BU102" s="18"/>
      <c r="BV102" s="18"/>
      <c r="BW102" s="18"/>
      <c r="BX102" s="18"/>
      <c r="BY102" s="18"/>
      <c r="BZ102" s="18"/>
      <c r="CA102" s="18"/>
      <c r="CB102" s="18"/>
      <c r="CC102" s="18"/>
    </row>
    <row r="103" spans="1:81" s="20" customFormat="1" ht="15.95" customHeight="1">
      <c r="A103" s="526"/>
      <c r="B103" s="527"/>
      <c r="C103" s="527"/>
      <c r="D103" s="531"/>
      <c r="E103" s="528"/>
      <c r="F103" s="529"/>
      <c r="G103" s="530"/>
      <c r="H103" s="146"/>
      <c r="I103" s="66" t="str">
        <f>$I$16</f>
        <v/>
      </c>
      <c r="J103" s="71" t="str">
        <f>$J$16</f>
        <v/>
      </c>
      <c r="K103" s="72" t="str">
        <f t="shared" si="3"/>
        <v/>
      </c>
      <c r="L103" s="73" t="str">
        <f t="shared" si="3"/>
        <v/>
      </c>
      <c r="M103" s="74" t="str">
        <f t="shared" si="3"/>
        <v/>
      </c>
      <c r="N103" s="226" t="str">
        <f t="shared" si="4"/>
        <v/>
      </c>
      <c r="O103" s="1934"/>
      <c r="P103" s="1949"/>
      <c r="Q103" s="19"/>
      <c r="R103" s="19"/>
      <c r="S103" s="19"/>
      <c r="T103" s="19"/>
      <c r="U103" s="19"/>
      <c r="V103" s="19"/>
      <c r="W103" s="19"/>
      <c r="X103" s="19"/>
      <c r="Y103" s="19"/>
      <c r="Z103" s="19"/>
      <c r="AA103" s="19"/>
      <c r="AB103" s="19"/>
      <c r="AC103" s="19"/>
      <c r="AD103" s="19"/>
      <c r="AE103" s="19"/>
      <c r="AF103" s="19"/>
      <c r="AG103" s="19"/>
      <c r="AH103" s="19"/>
      <c r="AI103" s="19"/>
      <c r="AJ103" s="19"/>
      <c r="AK103" s="19"/>
      <c r="AL103" s="19"/>
      <c r="AM103" s="19"/>
      <c r="AN103" s="19"/>
      <c r="AO103" s="19"/>
      <c r="AP103" s="19"/>
      <c r="AQ103" s="19"/>
      <c r="AR103" s="19"/>
      <c r="AS103" s="19"/>
      <c r="AT103" s="19"/>
      <c r="AU103" s="19"/>
      <c r="AV103" s="19"/>
      <c r="AW103" s="19"/>
      <c r="AX103" s="19"/>
      <c r="AY103" s="19"/>
      <c r="AZ103" s="17"/>
      <c r="BA103" s="17"/>
      <c r="BB103" s="17"/>
      <c r="BC103" s="17"/>
      <c r="BD103" s="17"/>
      <c r="BE103" s="17"/>
      <c r="BF103" s="17"/>
      <c r="BG103" s="17"/>
      <c r="BH103" s="17"/>
      <c r="BI103" s="17"/>
      <c r="BJ103" s="17"/>
      <c r="BK103" s="17"/>
      <c r="BL103" s="17"/>
      <c r="BM103" s="17"/>
      <c r="BN103" s="17"/>
      <c r="BO103" s="17"/>
      <c r="BP103" s="17"/>
      <c r="BQ103" s="17"/>
      <c r="BR103" s="17"/>
      <c r="BS103" s="18"/>
      <c r="BT103" s="18"/>
      <c r="BU103" s="18"/>
      <c r="BV103" s="18"/>
      <c r="BW103" s="18"/>
      <c r="BX103" s="18"/>
      <c r="BY103" s="18"/>
      <c r="BZ103" s="18"/>
      <c r="CA103" s="18"/>
      <c r="CB103" s="18"/>
      <c r="CC103" s="18"/>
    </row>
    <row r="104" spans="1:81" s="20" customFormat="1" ht="15.95" customHeight="1">
      <c r="A104" s="526"/>
      <c r="B104" s="527"/>
      <c r="C104" s="527"/>
      <c r="D104" s="531"/>
      <c r="E104" s="528"/>
      <c r="F104" s="529"/>
      <c r="G104" s="530"/>
      <c r="H104" s="146"/>
      <c r="I104" s="66" t="str">
        <f>$I$17</f>
        <v/>
      </c>
      <c r="J104" s="67" t="str">
        <f>$J$17</f>
        <v/>
      </c>
      <c r="K104" s="68" t="str">
        <f t="shared" si="3"/>
        <v/>
      </c>
      <c r="L104" s="69" t="str">
        <f t="shared" si="3"/>
        <v/>
      </c>
      <c r="M104" s="70" t="str">
        <f t="shared" si="3"/>
        <v/>
      </c>
      <c r="N104" s="225" t="str">
        <f t="shared" si="4"/>
        <v/>
      </c>
      <c r="O104" s="1934"/>
      <c r="P104" s="194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7"/>
      <c r="BA104" s="17"/>
      <c r="BB104" s="17"/>
      <c r="BC104" s="17"/>
      <c r="BD104" s="17"/>
      <c r="BE104" s="17"/>
      <c r="BF104" s="17"/>
      <c r="BG104" s="17"/>
      <c r="BH104" s="17"/>
      <c r="BI104" s="17"/>
      <c r="BJ104" s="17"/>
      <c r="BK104" s="17"/>
      <c r="BL104" s="17"/>
      <c r="BM104" s="17"/>
      <c r="BN104" s="17"/>
      <c r="BO104" s="17"/>
      <c r="BP104" s="17"/>
      <c r="BQ104" s="17"/>
      <c r="BR104" s="17"/>
      <c r="BS104" s="18"/>
      <c r="BT104" s="18"/>
      <c r="BU104" s="18"/>
      <c r="BV104" s="18"/>
      <c r="BW104" s="18"/>
      <c r="BX104" s="18"/>
      <c r="BY104" s="18"/>
      <c r="BZ104" s="18"/>
      <c r="CA104" s="18"/>
      <c r="CB104" s="18"/>
      <c r="CC104" s="18"/>
    </row>
    <row r="105" spans="1:81" s="20" customFormat="1" ht="15.95" customHeight="1">
      <c r="A105" s="526"/>
      <c r="B105" s="527"/>
      <c r="C105" s="527"/>
      <c r="D105" s="531"/>
      <c r="E105" s="528"/>
      <c r="F105" s="529"/>
      <c r="G105" s="530"/>
      <c r="H105" s="146"/>
      <c r="I105" s="66" t="str">
        <f>$I$18</f>
        <v/>
      </c>
      <c r="J105" s="71" t="str">
        <f>$J$18</f>
        <v/>
      </c>
      <c r="K105" s="72" t="str">
        <f t="shared" si="3"/>
        <v/>
      </c>
      <c r="L105" s="73" t="str">
        <f t="shared" si="3"/>
        <v/>
      </c>
      <c r="M105" s="74" t="str">
        <f t="shared" si="3"/>
        <v/>
      </c>
      <c r="N105" s="226" t="str">
        <f t="shared" si="4"/>
        <v/>
      </c>
      <c r="O105" s="1934"/>
      <c r="P105" s="1949"/>
      <c r="Q105" s="19"/>
      <c r="R105" s="19"/>
      <c r="S105" s="19"/>
      <c r="T105" s="19"/>
      <c r="U105" s="19"/>
      <c r="V105" s="19"/>
      <c r="W105" s="19"/>
      <c r="X105" s="19"/>
      <c r="Y105" s="19"/>
      <c r="Z105" s="19"/>
      <c r="AA105" s="19"/>
      <c r="AB105" s="19"/>
      <c r="AC105" s="19"/>
      <c r="AD105" s="19"/>
      <c r="AE105" s="19"/>
      <c r="AF105" s="19"/>
      <c r="AG105" s="19"/>
      <c r="AH105" s="19"/>
      <c r="AI105" s="19"/>
      <c r="AJ105" s="19"/>
      <c r="AK105" s="19"/>
      <c r="AL105" s="19"/>
      <c r="AM105" s="19"/>
      <c r="AN105" s="19"/>
      <c r="AO105" s="19"/>
      <c r="AP105" s="19"/>
      <c r="AQ105" s="19"/>
      <c r="AR105" s="19"/>
      <c r="AS105" s="19"/>
      <c r="AT105" s="19"/>
      <c r="AU105" s="19"/>
      <c r="AV105" s="19"/>
      <c r="AW105" s="19"/>
      <c r="AX105" s="19"/>
      <c r="AY105" s="19"/>
      <c r="AZ105" s="17"/>
      <c r="BA105" s="17"/>
      <c r="BB105" s="17"/>
      <c r="BC105" s="17"/>
      <c r="BD105" s="17"/>
      <c r="BE105" s="17"/>
      <c r="BF105" s="17"/>
      <c r="BG105" s="17"/>
      <c r="BH105" s="17"/>
      <c r="BI105" s="17"/>
      <c r="BJ105" s="17"/>
      <c r="BK105" s="17"/>
      <c r="BL105" s="17"/>
      <c r="BM105" s="17"/>
      <c r="BN105" s="17"/>
      <c r="BO105" s="17"/>
      <c r="BP105" s="17"/>
      <c r="BQ105" s="17"/>
      <c r="BR105" s="17"/>
      <c r="BS105" s="18"/>
      <c r="BT105" s="18"/>
      <c r="BU105" s="18"/>
      <c r="BV105" s="18"/>
      <c r="BW105" s="18"/>
      <c r="BX105" s="18"/>
      <c r="BY105" s="18"/>
      <c r="BZ105" s="18"/>
      <c r="CA105" s="18"/>
      <c r="CB105" s="18"/>
      <c r="CC105" s="18"/>
    </row>
    <row r="106" spans="1:81" s="20" customFormat="1" ht="15.95" customHeight="1">
      <c r="A106" s="526"/>
      <c r="B106" s="527"/>
      <c r="C106" s="527"/>
      <c r="D106" s="531"/>
      <c r="E106" s="528"/>
      <c r="F106" s="529"/>
      <c r="G106" s="530"/>
      <c r="H106" s="146"/>
      <c r="I106" s="66" t="str">
        <f>$I$19</f>
        <v/>
      </c>
      <c r="J106" s="67" t="str">
        <f>$J$19</f>
        <v/>
      </c>
      <c r="K106" s="68" t="str">
        <f t="shared" si="3"/>
        <v/>
      </c>
      <c r="L106" s="69" t="str">
        <f t="shared" si="3"/>
        <v/>
      </c>
      <c r="M106" s="70" t="str">
        <f t="shared" si="3"/>
        <v/>
      </c>
      <c r="N106" s="225" t="str">
        <f t="shared" si="4"/>
        <v/>
      </c>
      <c r="O106" s="1934"/>
      <c r="P106" s="1949" t="s">
        <v>49</v>
      </c>
      <c r="Q106" s="19"/>
      <c r="R106" s="19"/>
      <c r="S106" s="19"/>
      <c r="T106" s="19"/>
      <c r="U106" s="19"/>
      <c r="V106" s="19"/>
      <c r="W106" s="19"/>
      <c r="X106" s="19"/>
      <c r="Y106" s="19"/>
      <c r="Z106" s="19"/>
      <c r="AA106" s="19"/>
      <c r="AB106" s="19"/>
      <c r="AC106" s="19"/>
      <c r="AD106" s="19"/>
      <c r="AE106" s="19"/>
      <c r="AF106" s="19"/>
      <c r="AG106" s="19"/>
      <c r="AH106" s="19"/>
      <c r="AI106" s="19"/>
      <c r="AJ106" s="19"/>
      <c r="AK106" s="19"/>
      <c r="AL106" s="19"/>
      <c r="AM106" s="19"/>
      <c r="AN106" s="19"/>
      <c r="AO106" s="19"/>
      <c r="AP106" s="19"/>
      <c r="AQ106" s="19"/>
      <c r="AR106" s="19"/>
      <c r="AS106" s="19"/>
      <c r="AT106" s="19"/>
      <c r="AU106" s="19"/>
      <c r="AV106" s="19"/>
      <c r="AW106" s="19"/>
      <c r="AX106" s="19"/>
      <c r="AY106" s="19"/>
      <c r="AZ106" s="17"/>
      <c r="BA106" s="17"/>
      <c r="BB106" s="17"/>
      <c r="BC106" s="17"/>
      <c r="BD106" s="17"/>
      <c r="BE106" s="17"/>
      <c r="BF106" s="17"/>
      <c r="BG106" s="17"/>
      <c r="BH106" s="17"/>
      <c r="BI106" s="17"/>
      <c r="BJ106" s="17"/>
      <c r="BK106" s="17"/>
      <c r="BL106" s="17"/>
      <c r="BM106" s="17"/>
      <c r="BN106" s="17"/>
      <c r="BO106" s="17"/>
      <c r="BP106" s="17"/>
      <c r="BQ106" s="17"/>
      <c r="BR106" s="17"/>
      <c r="BS106" s="18"/>
      <c r="BT106" s="18"/>
      <c r="BU106" s="18"/>
      <c r="BV106" s="18"/>
      <c r="BW106" s="18"/>
      <c r="BX106" s="18"/>
      <c r="BY106" s="18"/>
      <c r="BZ106" s="18"/>
      <c r="CA106" s="18"/>
      <c r="CB106" s="18"/>
      <c r="CC106" s="18"/>
    </row>
    <row r="107" spans="1:81" s="20" customFormat="1" ht="15.95" customHeight="1">
      <c r="A107" s="526"/>
      <c r="B107" s="527"/>
      <c r="C107" s="527"/>
      <c r="D107" s="531"/>
      <c r="E107" s="528"/>
      <c r="F107" s="529"/>
      <c r="G107" s="530"/>
      <c r="H107" s="146"/>
      <c r="I107" s="66" t="str">
        <f>$I$20</f>
        <v/>
      </c>
      <c r="J107" s="71" t="str">
        <f>$J$20</f>
        <v/>
      </c>
      <c r="K107" s="72" t="str">
        <f t="shared" si="3"/>
        <v/>
      </c>
      <c r="L107" s="73" t="str">
        <f t="shared" si="3"/>
        <v/>
      </c>
      <c r="M107" s="74" t="str">
        <f t="shared" si="3"/>
        <v/>
      </c>
      <c r="N107" s="226" t="str">
        <f t="shared" si="4"/>
        <v/>
      </c>
      <c r="O107" s="1934"/>
      <c r="P107" s="1949"/>
      <c r="Q107" s="19"/>
      <c r="R107" s="19"/>
      <c r="S107" s="19"/>
      <c r="T107" s="19"/>
      <c r="U107" s="19"/>
      <c r="V107" s="19"/>
      <c r="W107" s="19"/>
      <c r="X107" s="19"/>
      <c r="Y107" s="19"/>
      <c r="Z107" s="19"/>
      <c r="AA107" s="19"/>
      <c r="AB107" s="19"/>
      <c r="AC107" s="19"/>
      <c r="AD107" s="19"/>
      <c r="AE107" s="19"/>
      <c r="AF107" s="19"/>
      <c r="AG107" s="19"/>
      <c r="AH107" s="19"/>
      <c r="AI107" s="19"/>
      <c r="AJ107" s="19"/>
      <c r="AK107" s="19"/>
      <c r="AL107" s="19"/>
      <c r="AM107" s="19"/>
      <c r="AN107" s="19"/>
      <c r="AO107" s="19"/>
      <c r="AP107" s="19"/>
      <c r="AQ107" s="19"/>
      <c r="AR107" s="19"/>
      <c r="AS107" s="19"/>
      <c r="AT107" s="19"/>
      <c r="AU107" s="19"/>
      <c r="AV107" s="19"/>
      <c r="AW107" s="19"/>
      <c r="AX107" s="19"/>
      <c r="AY107" s="19"/>
      <c r="AZ107" s="17"/>
      <c r="BA107" s="17"/>
      <c r="BB107" s="17"/>
      <c r="BC107" s="17"/>
      <c r="BD107" s="17"/>
      <c r="BE107" s="17"/>
      <c r="BF107" s="17"/>
      <c r="BG107" s="17"/>
      <c r="BH107" s="17"/>
      <c r="BI107" s="17"/>
      <c r="BJ107" s="17"/>
      <c r="BK107" s="17"/>
      <c r="BL107" s="17"/>
      <c r="BM107" s="17"/>
      <c r="BN107" s="17"/>
      <c r="BO107" s="17"/>
      <c r="BP107" s="17"/>
      <c r="BQ107" s="17"/>
      <c r="BR107" s="17"/>
      <c r="BS107" s="18"/>
      <c r="BT107" s="18"/>
      <c r="BU107" s="18"/>
      <c r="BV107" s="18"/>
      <c r="BW107" s="18"/>
      <c r="BX107" s="18"/>
      <c r="BY107" s="18"/>
      <c r="BZ107" s="18"/>
      <c r="CA107" s="18"/>
      <c r="CB107" s="18"/>
      <c r="CC107" s="18"/>
    </row>
    <row r="108" spans="1:81" s="20" customFormat="1" ht="15.95" customHeight="1">
      <c r="A108" s="526"/>
      <c r="B108" s="527"/>
      <c r="C108" s="527"/>
      <c r="D108" s="531"/>
      <c r="E108" s="528"/>
      <c r="F108" s="529"/>
      <c r="G108" s="530"/>
      <c r="H108" s="146"/>
      <c r="I108" s="66" t="str">
        <f>$I$21</f>
        <v/>
      </c>
      <c r="J108" s="67" t="str">
        <f>$J$21</f>
        <v/>
      </c>
      <c r="K108" s="68" t="str">
        <f t="shared" si="3"/>
        <v/>
      </c>
      <c r="L108" s="69" t="str">
        <f t="shared" si="3"/>
        <v/>
      </c>
      <c r="M108" s="70" t="str">
        <f t="shared" si="3"/>
        <v/>
      </c>
      <c r="N108" s="225" t="str">
        <f t="shared" si="4"/>
        <v/>
      </c>
      <c r="O108" s="1934"/>
      <c r="P108" s="194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7"/>
      <c r="BA108" s="17"/>
      <c r="BB108" s="17"/>
      <c r="BC108" s="17"/>
      <c r="BD108" s="17"/>
      <c r="BE108" s="17"/>
      <c r="BF108" s="17"/>
      <c r="BG108" s="17"/>
      <c r="BH108" s="17"/>
      <c r="BI108" s="17"/>
      <c r="BJ108" s="17"/>
      <c r="BK108" s="17"/>
      <c r="BL108" s="17"/>
      <c r="BM108" s="17"/>
      <c r="BN108" s="17"/>
      <c r="BO108" s="17"/>
      <c r="BP108" s="17"/>
      <c r="BQ108" s="17"/>
      <c r="BR108" s="17"/>
      <c r="BS108" s="18"/>
      <c r="BT108" s="18"/>
      <c r="BU108" s="18"/>
      <c r="BV108" s="18"/>
      <c r="BW108" s="18"/>
      <c r="BX108" s="18"/>
      <c r="BY108" s="18"/>
      <c r="BZ108" s="18"/>
      <c r="CA108" s="18"/>
      <c r="CB108" s="18"/>
      <c r="CC108" s="18"/>
    </row>
    <row r="109" spans="1:81" s="20" customFormat="1" ht="15.95" customHeight="1">
      <c r="A109" s="526"/>
      <c r="B109" s="527"/>
      <c r="C109" s="527"/>
      <c r="D109" s="531"/>
      <c r="E109" s="528"/>
      <c r="F109" s="529"/>
      <c r="G109" s="530"/>
      <c r="H109" s="146"/>
      <c r="I109" s="66" t="str">
        <f>$I$22</f>
        <v/>
      </c>
      <c r="J109" s="71" t="str">
        <f>$J$22</f>
        <v/>
      </c>
      <c r="K109" s="72" t="str">
        <f t="shared" si="3"/>
        <v/>
      </c>
      <c r="L109" s="73" t="str">
        <f t="shared" si="3"/>
        <v/>
      </c>
      <c r="M109" s="74" t="str">
        <f t="shared" si="3"/>
        <v/>
      </c>
      <c r="N109" s="226" t="str">
        <f t="shared" si="4"/>
        <v/>
      </c>
      <c r="O109" s="1934"/>
      <c r="P109" s="194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7"/>
      <c r="BA109" s="17"/>
      <c r="BB109" s="17"/>
      <c r="BC109" s="17"/>
      <c r="BD109" s="17"/>
      <c r="BE109" s="17"/>
      <c r="BF109" s="17"/>
      <c r="BG109" s="17"/>
      <c r="BH109" s="17"/>
      <c r="BI109" s="17"/>
      <c r="BJ109" s="17"/>
      <c r="BK109" s="17"/>
      <c r="BL109" s="17"/>
      <c r="BM109" s="17"/>
      <c r="BN109" s="17"/>
      <c r="BO109" s="17"/>
      <c r="BP109" s="17"/>
      <c r="BQ109" s="17"/>
      <c r="BR109" s="17"/>
      <c r="BS109" s="18"/>
      <c r="BT109" s="18"/>
      <c r="BU109" s="18"/>
      <c r="BV109" s="18"/>
      <c r="BW109" s="18"/>
      <c r="BX109" s="18"/>
      <c r="BY109" s="18"/>
      <c r="BZ109" s="18"/>
      <c r="CA109" s="18"/>
      <c r="CB109" s="18"/>
      <c r="CC109" s="18"/>
    </row>
    <row r="110" spans="1:81" s="20" customFormat="1" ht="15.95" customHeight="1">
      <c r="A110" s="526"/>
      <c r="B110" s="527"/>
      <c r="C110" s="527"/>
      <c r="D110" s="531"/>
      <c r="E110" s="528"/>
      <c r="F110" s="529"/>
      <c r="G110" s="530"/>
      <c r="H110" s="146"/>
      <c r="I110" s="66" t="str">
        <f>$I$23</f>
        <v/>
      </c>
      <c r="J110" s="67" t="str">
        <f>$J$23</f>
        <v/>
      </c>
      <c r="K110" s="68" t="str">
        <f t="shared" si="3"/>
        <v/>
      </c>
      <c r="L110" s="69" t="str">
        <f t="shared" si="3"/>
        <v/>
      </c>
      <c r="M110" s="70" t="str">
        <f t="shared" si="3"/>
        <v/>
      </c>
      <c r="N110" s="225" t="str">
        <f t="shared" si="4"/>
        <v/>
      </c>
      <c r="O110" s="1934"/>
      <c r="P110" s="1949"/>
      <c r="Q110" s="19"/>
      <c r="R110" s="19"/>
      <c r="S110" s="19"/>
      <c r="T110" s="19"/>
      <c r="U110" s="19"/>
      <c r="V110" s="19"/>
      <c r="W110" s="19"/>
      <c r="X110" s="19"/>
      <c r="Y110" s="19"/>
      <c r="Z110" s="19"/>
      <c r="AA110" s="19"/>
      <c r="AB110" s="19"/>
      <c r="AC110" s="19"/>
      <c r="AD110" s="19"/>
      <c r="AE110" s="19"/>
      <c r="AF110" s="19"/>
      <c r="AG110" s="19"/>
      <c r="AH110" s="19"/>
      <c r="AI110" s="19"/>
      <c r="AJ110" s="19"/>
      <c r="AK110" s="19"/>
      <c r="AL110" s="19"/>
      <c r="AM110" s="19"/>
      <c r="AN110" s="19"/>
      <c r="AO110" s="19"/>
      <c r="AP110" s="19"/>
      <c r="AQ110" s="19"/>
      <c r="AR110" s="19"/>
      <c r="AS110" s="19"/>
      <c r="AT110" s="19"/>
      <c r="AU110" s="19"/>
      <c r="AV110" s="19"/>
      <c r="AW110" s="19"/>
      <c r="AX110" s="19"/>
      <c r="AY110" s="19"/>
      <c r="AZ110" s="17"/>
      <c r="BA110" s="17"/>
      <c r="BB110" s="17"/>
      <c r="BC110" s="17"/>
      <c r="BD110" s="17"/>
      <c r="BE110" s="17"/>
      <c r="BF110" s="17"/>
      <c r="BG110" s="17"/>
      <c r="BH110" s="17"/>
      <c r="BI110" s="17"/>
      <c r="BJ110" s="17"/>
      <c r="BK110" s="17"/>
      <c r="BL110" s="17"/>
      <c r="BM110" s="17"/>
      <c r="BN110" s="17"/>
      <c r="BO110" s="17"/>
      <c r="BP110" s="17"/>
      <c r="BQ110" s="17"/>
      <c r="BR110" s="17"/>
      <c r="BS110" s="18"/>
      <c r="BT110" s="18"/>
      <c r="BU110" s="18"/>
      <c r="BV110" s="18"/>
      <c r="BW110" s="18"/>
      <c r="BX110" s="18"/>
      <c r="BY110" s="18"/>
      <c r="BZ110" s="18"/>
      <c r="CA110" s="18"/>
      <c r="CB110" s="18"/>
      <c r="CC110" s="18"/>
    </row>
    <row r="111" spans="1:81" s="20" customFormat="1" ht="15.95" customHeight="1">
      <c r="A111" s="526"/>
      <c r="B111" s="527"/>
      <c r="C111" s="527"/>
      <c r="D111" s="531"/>
      <c r="E111" s="528"/>
      <c r="F111" s="529"/>
      <c r="G111" s="530"/>
      <c r="H111" s="146"/>
      <c r="I111" s="66" t="str">
        <f>$I$24</f>
        <v/>
      </c>
      <c r="J111" s="71" t="str">
        <f>$J$24</f>
        <v/>
      </c>
      <c r="K111" s="72" t="str">
        <f t="shared" ref="K111:M126" si="5">IF(K24&lt;&gt;"",K24,"")</f>
        <v/>
      </c>
      <c r="L111" s="73" t="str">
        <f t="shared" si="5"/>
        <v/>
      </c>
      <c r="M111" s="74" t="str">
        <f t="shared" si="5"/>
        <v/>
      </c>
      <c r="N111" s="226" t="str">
        <f t="shared" si="4"/>
        <v/>
      </c>
      <c r="O111" s="1934"/>
      <c r="P111" s="1949"/>
      <c r="Q111" s="19"/>
      <c r="R111" s="19"/>
      <c r="S111" s="19"/>
      <c r="T111" s="19"/>
      <c r="U111" s="19"/>
      <c r="V111" s="19"/>
      <c r="W111" s="19"/>
      <c r="X111" s="19"/>
      <c r="Y111" s="19"/>
      <c r="Z111" s="19"/>
      <c r="AA111" s="19"/>
      <c r="AB111" s="19"/>
      <c r="AC111" s="19"/>
      <c r="AD111" s="19"/>
      <c r="AE111" s="19"/>
      <c r="AF111" s="19"/>
      <c r="AG111" s="19"/>
      <c r="AH111" s="19"/>
      <c r="AI111" s="19"/>
      <c r="AJ111" s="19"/>
      <c r="AK111" s="19"/>
      <c r="AL111" s="19"/>
      <c r="AM111" s="19"/>
      <c r="AN111" s="19"/>
      <c r="AO111" s="19"/>
      <c r="AP111" s="19"/>
      <c r="AQ111" s="19"/>
      <c r="AR111" s="19"/>
      <c r="AS111" s="19"/>
      <c r="AT111" s="19"/>
      <c r="AU111" s="19"/>
      <c r="AV111" s="19"/>
      <c r="AW111" s="19"/>
      <c r="AX111" s="19"/>
      <c r="AY111" s="19"/>
      <c r="AZ111" s="17"/>
      <c r="BA111" s="17"/>
      <c r="BB111" s="17"/>
      <c r="BC111" s="17"/>
      <c r="BD111" s="17"/>
      <c r="BE111" s="17"/>
      <c r="BF111" s="17"/>
      <c r="BG111" s="17"/>
      <c r="BH111" s="17"/>
      <c r="BI111" s="17"/>
      <c r="BJ111" s="17"/>
      <c r="BK111" s="17"/>
      <c r="BL111" s="17"/>
      <c r="BM111" s="17"/>
      <c r="BN111" s="17"/>
      <c r="BO111" s="17"/>
      <c r="BP111" s="17"/>
      <c r="BQ111" s="17"/>
      <c r="BR111" s="17"/>
      <c r="BS111" s="18"/>
      <c r="BT111" s="18"/>
      <c r="BU111" s="18"/>
      <c r="BV111" s="18"/>
      <c r="BW111" s="18"/>
      <c r="BX111" s="18"/>
      <c r="BY111" s="18"/>
      <c r="BZ111" s="18"/>
      <c r="CA111" s="18"/>
      <c r="CB111" s="18"/>
      <c r="CC111" s="18"/>
    </row>
    <row r="112" spans="1:81" s="20" customFormat="1" ht="15.95" customHeight="1">
      <c r="A112" s="526"/>
      <c r="B112" s="527"/>
      <c r="C112" s="527"/>
      <c r="D112" s="531"/>
      <c r="E112" s="528"/>
      <c r="F112" s="529"/>
      <c r="G112" s="530"/>
      <c r="H112" s="146"/>
      <c r="I112" s="66" t="str">
        <f>$I$25</f>
        <v/>
      </c>
      <c r="J112" s="67" t="str">
        <f>$J$25</f>
        <v/>
      </c>
      <c r="K112" s="68" t="str">
        <f t="shared" si="5"/>
        <v/>
      </c>
      <c r="L112" s="69" t="str">
        <f t="shared" si="5"/>
        <v/>
      </c>
      <c r="M112" s="70" t="str">
        <f t="shared" si="5"/>
        <v/>
      </c>
      <c r="N112" s="225" t="str">
        <f t="shared" si="4"/>
        <v/>
      </c>
      <c r="O112" s="1934" t="s">
        <v>41</v>
      </c>
      <c r="P112" s="1949"/>
      <c r="Q112" s="19"/>
      <c r="R112" s="19"/>
      <c r="S112" s="19"/>
      <c r="T112" s="19"/>
      <c r="U112" s="19"/>
      <c r="V112" s="19"/>
      <c r="W112" s="19"/>
      <c r="X112" s="19"/>
      <c r="Y112" s="19"/>
      <c r="Z112" s="19"/>
      <c r="AA112" s="19"/>
      <c r="AB112" s="19"/>
      <c r="AC112" s="19"/>
      <c r="AD112" s="19"/>
      <c r="AE112" s="19"/>
      <c r="AF112" s="19"/>
      <c r="AG112" s="19"/>
      <c r="AH112" s="19"/>
      <c r="AI112" s="19"/>
      <c r="AJ112" s="19"/>
      <c r="AK112" s="19"/>
      <c r="AL112" s="19"/>
      <c r="AM112" s="19"/>
      <c r="AN112" s="19"/>
      <c r="AO112" s="19"/>
      <c r="AP112" s="19"/>
      <c r="AQ112" s="19"/>
      <c r="AR112" s="19"/>
      <c r="AS112" s="19"/>
      <c r="AT112" s="19"/>
      <c r="AU112" s="19"/>
      <c r="AV112" s="19"/>
      <c r="AW112" s="19"/>
      <c r="AX112" s="19"/>
      <c r="AY112" s="19"/>
      <c r="AZ112" s="17"/>
      <c r="BA112" s="17"/>
      <c r="BB112" s="17"/>
      <c r="BC112" s="17"/>
      <c r="BD112" s="17"/>
      <c r="BE112" s="17"/>
      <c r="BF112" s="17"/>
      <c r="BG112" s="17"/>
      <c r="BH112" s="17"/>
      <c r="BI112" s="17"/>
      <c r="BJ112" s="17"/>
      <c r="BK112" s="17"/>
      <c r="BL112" s="17"/>
      <c r="BM112" s="17"/>
      <c r="BN112" s="17"/>
      <c r="BO112" s="17"/>
      <c r="BP112" s="17"/>
      <c r="BQ112" s="17"/>
      <c r="BR112" s="17"/>
      <c r="BS112" s="18"/>
      <c r="BT112" s="18"/>
      <c r="BU112" s="18"/>
      <c r="BV112" s="18"/>
      <c r="BW112" s="18"/>
      <c r="BX112" s="18"/>
      <c r="BY112" s="18"/>
      <c r="BZ112" s="18"/>
      <c r="CA112" s="18"/>
      <c r="CB112" s="18"/>
      <c r="CC112" s="18"/>
    </row>
    <row r="113" spans="1:81" s="20" customFormat="1" ht="15.95" customHeight="1">
      <c r="A113" s="526"/>
      <c r="B113" s="527"/>
      <c r="C113" s="527"/>
      <c r="D113" s="531"/>
      <c r="E113" s="528"/>
      <c r="F113" s="529"/>
      <c r="G113" s="530"/>
      <c r="H113" s="146"/>
      <c r="I113" s="66" t="str">
        <f>$I$26</f>
        <v/>
      </c>
      <c r="J113" s="71" t="str">
        <f>$J$26</f>
        <v/>
      </c>
      <c r="K113" s="72" t="str">
        <f t="shared" si="5"/>
        <v/>
      </c>
      <c r="L113" s="73" t="str">
        <f t="shared" si="5"/>
        <v/>
      </c>
      <c r="M113" s="74" t="str">
        <f t="shared" si="5"/>
        <v/>
      </c>
      <c r="N113" s="226" t="str">
        <f t="shared" si="4"/>
        <v/>
      </c>
      <c r="O113" s="1934"/>
      <c r="P113" s="194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7"/>
      <c r="BA113" s="17"/>
      <c r="BB113" s="17"/>
      <c r="BC113" s="17"/>
      <c r="BD113" s="17"/>
      <c r="BE113" s="17"/>
      <c r="BF113" s="17"/>
      <c r="BG113" s="17"/>
      <c r="BH113" s="17"/>
      <c r="BI113" s="17"/>
      <c r="BJ113" s="17"/>
      <c r="BK113" s="17"/>
      <c r="BL113" s="17"/>
      <c r="BM113" s="17"/>
      <c r="BN113" s="17"/>
      <c r="BO113" s="17"/>
      <c r="BP113" s="17"/>
      <c r="BQ113" s="17"/>
      <c r="BR113" s="17"/>
      <c r="BS113" s="18"/>
      <c r="BT113" s="18"/>
      <c r="BU113" s="18"/>
      <c r="BV113" s="18"/>
      <c r="BW113" s="18"/>
      <c r="BX113" s="18"/>
      <c r="BY113" s="18"/>
      <c r="BZ113" s="18"/>
      <c r="CA113" s="18"/>
      <c r="CB113" s="18"/>
      <c r="CC113" s="18"/>
    </row>
    <row r="114" spans="1:81" s="20" customFormat="1" ht="15.95" customHeight="1">
      <c r="A114" s="526"/>
      <c r="B114" s="527"/>
      <c r="C114" s="527"/>
      <c r="D114" s="531"/>
      <c r="E114" s="528"/>
      <c r="F114" s="529"/>
      <c r="G114" s="530"/>
      <c r="H114" s="146"/>
      <c r="I114" s="66" t="str">
        <f>$I$27</f>
        <v/>
      </c>
      <c r="J114" s="67" t="str">
        <f>$J$27</f>
        <v/>
      </c>
      <c r="K114" s="68" t="str">
        <f t="shared" si="5"/>
        <v/>
      </c>
      <c r="L114" s="69" t="str">
        <f t="shared" si="5"/>
        <v/>
      </c>
      <c r="M114" s="70" t="str">
        <f t="shared" si="5"/>
        <v/>
      </c>
      <c r="N114" s="225" t="str">
        <f t="shared" si="4"/>
        <v/>
      </c>
      <c r="O114" s="1934"/>
      <c r="P114" s="1949"/>
      <c r="Q114" s="19"/>
      <c r="R114" s="19"/>
      <c r="S114" s="19"/>
      <c r="T114" s="19"/>
      <c r="U114" s="19"/>
      <c r="V114" s="19"/>
      <c r="W114" s="19"/>
      <c r="X114" s="19"/>
      <c r="Y114" s="19"/>
      <c r="Z114" s="19"/>
      <c r="AA114" s="19"/>
      <c r="AB114" s="19"/>
      <c r="AC114" s="19"/>
      <c r="AD114" s="19"/>
      <c r="AE114" s="19"/>
      <c r="AF114" s="19"/>
      <c r="AG114" s="19"/>
      <c r="AH114" s="19"/>
      <c r="AI114" s="19"/>
      <c r="AJ114" s="19"/>
      <c r="AK114" s="19"/>
      <c r="AL114" s="19"/>
      <c r="AM114" s="19"/>
      <c r="AN114" s="19"/>
      <c r="AO114" s="19"/>
      <c r="AP114" s="19"/>
      <c r="AQ114" s="19"/>
      <c r="AR114" s="19"/>
      <c r="AS114" s="19"/>
      <c r="AT114" s="19"/>
      <c r="AU114" s="19"/>
      <c r="AV114" s="19"/>
      <c r="AW114" s="19"/>
      <c r="AX114" s="19"/>
      <c r="AY114" s="19"/>
      <c r="AZ114" s="17"/>
      <c r="BA114" s="17"/>
      <c r="BB114" s="17"/>
      <c r="BC114" s="17"/>
      <c r="BD114" s="17"/>
      <c r="BE114" s="17"/>
      <c r="BF114" s="17"/>
      <c r="BG114" s="17"/>
      <c r="BH114" s="17"/>
      <c r="BI114" s="17"/>
      <c r="BJ114" s="17"/>
      <c r="BK114" s="17"/>
      <c r="BL114" s="17"/>
      <c r="BM114" s="17"/>
      <c r="BN114" s="17"/>
      <c r="BO114" s="17"/>
      <c r="BP114" s="17"/>
      <c r="BQ114" s="17"/>
      <c r="BR114" s="17"/>
      <c r="BS114" s="18"/>
      <c r="BT114" s="18"/>
      <c r="BU114" s="18"/>
      <c r="BV114" s="18"/>
      <c r="BW114" s="18"/>
      <c r="BX114" s="18"/>
      <c r="BY114" s="18"/>
      <c r="BZ114" s="18"/>
      <c r="CA114" s="18"/>
      <c r="CB114" s="18"/>
      <c r="CC114" s="18"/>
    </row>
    <row r="115" spans="1:81" s="20" customFormat="1" ht="15.95" customHeight="1">
      <c r="A115" s="526"/>
      <c r="B115" s="527"/>
      <c r="C115" s="527"/>
      <c r="D115" s="531"/>
      <c r="E115" s="528"/>
      <c r="F115" s="529"/>
      <c r="G115" s="530"/>
      <c r="H115" s="146"/>
      <c r="I115" s="66" t="str">
        <f>$I$28</f>
        <v/>
      </c>
      <c r="J115" s="71" t="str">
        <f>$J$28</f>
        <v/>
      </c>
      <c r="K115" s="75" t="str">
        <f t="shared" si="5"/>
        <v/>
      </c>
      <c r="L115" s="73" t="str">
        <f t="shared" si="5"/>
        <v/>
      </c>
      <c r="M115" s="74" t="str">
        <f t="shared" si="5"/>
        <v/>
      </c>
      <c r="N115" s="226" t="str">
        <f t="shared" si="4"/>
        <v/>
      </c>
      <c r="O115" s="1934"/>
      <c r="P115" s="1949"/>
      <c r="Q115" s="19"/>
      <c r="R115" s="19"/>
      <c r="S115" s="19"/>
      <c r="T115" s="19"/>
      <c r="U115" s="19"/>
      <c r="V115" s="19"/>
      <c r="W115" s="19"/>
      <c r="X115" s="19"/>
      <c r="Y115" s="19"/>
      <c r="Z115" s="19"/>
      <c r="AA115" s="19"/>
      <c r="AB115" s="19"/>
      <c r="AC115" s="19"/>
      <c r="AD115" s="19"/>
      <c r="AE115" s="19"/>
      <c r="AF115" s="19"/>
      <c r="AG115" s="19"/>
      <c r="AH115" s="19"/>
      <c r="AI115" s="19"/>
      <c r="AJ115" s="19"/>
      <c r="AK115" s="19"/>
      <c r="AL115" s="19"/>
      <c r="AM115" s="19"/>
      <c r="AN115" s="19"/>
      <c r="AO115" s="19"/>
      <c r="AP115" s="19"/>
      <c r="AQ115" s="19"/>
      <c r="AR115" s="19"/>
      <c r="AS115" s="19"/>
      <c r="AT115" s="19"/>
      <c r="AU115" s="19"/>
      <c r="AV115" s="19"/>
      <c r="AW115" s="19"/>
      <c r="AX115" s="19"/>
      <c r="AY115" s="19"/>
      <c r="AZ115" s="17"/>
      <c r="BA115" s="17"/>
      <c r="BB115" s="17"/>
      <c r="BC115" s="17"/>
      <c r="BD115" s="17"/>
      <c r="BE115" s="17"/>
      <c r="BF115" s="17"/>
      <c r="BG115" s="17"/>
      <c r="BH115" s="17"/>
      <c r="BI115" s="17"/>
      <c r="BJ115" s="17"/>
      <c r="BK115" s="17"/>
      <c r="BL115" s="17"/>
      <c r="BM115" s="17"/>
      <c r="BN115" s="17"/>
      <c r="BO115" s="17"/>
      <c r="BP115" s="17"/>
      <c r="BQ115" s="17"/>
      <c r="BR115" s="17"/>
      <c r="BS115" s="18"/>
      <c r="BT115" s="18"/>
      <c r="BU115" s="18"/>
      <c r="BV115" s="18"/>
      <c r="BW115" s="18"/>
      <c r="BX115" s="18"/>
      <c r="BY115" s="18"/>
      <c r="BZ115" s="18"/>
      <c r="CA115" s="18"/>
      <c r="CB115" s="18"/>
      <c r="CC115" s="18"/>
    </row>
    <row r="116" spans="1:81" s="20" customFormat="1" ht="15.95" customHeight="1">
      <c r="A116" s="526"/>
      <c r="B116" s="527"/>
      <c r="C116" s="527"/>
      <c r="D116" s="531"/>
      <c r="E116" s="528"/>
      <c r="F116" s="529"/>
      <c r="G116" s="530"/>
      <c r="H116" s="146"/>
      <c r="I116" s="66" t="str">
        <f>$I$29</f>
        <v/>
      </c>
      <c r="J116" s="67" t="str">
        <f>$J$29</f>
        <v/>
      </c>
      <c r="K116" s="68" t="str">
        <f t="shared" si="5"/>
        <v/>
      </c>
      <c r="L116" s="69" t="str">
        <f t="shared" si="5"/>
        <v/>
      </c>
      <c r="M116" s="70" t="str">
        <f t="shared" si="5"/>
        <v/>
      </c>
      <c r="N116" s="225" t="str">
        <f t="shared" si="4"/>
        <v/>
      </c>
      <c r="O116" s="1934"/>
      <c r="P116" s="1949"/>
      <c r="Q116" s="19"/>
      <c r="R116" s="19"/>
      <c r="S116" s="19"/>
      <c r="T116" s="19"/>
      <c r="U116" s="19"/>
      <c r="V116" s="19"/>
      <c r="W116" s="19"/>
      <c r="X116" s="19"/>
      <c r="Y116" s="19"/>
      <c r="Z116" s="19"/>
      <c r="AA116" s="19"/>
      <c r="AB116" s="19"/>
      <c r="AC116" s="19"/>
      <c r="AD116" s="19"/>
      <c r="AE116" s="19"/>
      <c r="AF116" s="19"/>
      <c r="AG116" s="19"/>
      <c r="AH116" s="19"/>
      <c r="AI116" s="19"/>
      <c r="AJ116" s="19"/>
      <c r="AK116" s="19"/>
      <c r="AL116" s="19"/>
      <c r="AM116" s="19"/>
      <c r="AN116" s="19"/>
      <c r="AO116" s="19"/>
      <c r="AP116" s="19"/>
      <c r="AQ116" s="19"/>
      <c r="AR116" s="19"/>
      <c r="AS116" s="19"/>
      <c r="AT116" s="19"/>
      <c r="AU116" s="19"/>
      <c r="AV116" s="19"/>
      <c r="AW116" s="19"/>
      <c r="AX116" s="19"/>
      <c r="AY116" s="19"/>
      <c r="AZ116" s="17"/>
      <c r="BA116" s="17"/>
      <c r="BB116" s="17"/>
      <c r="BC116" s="17"/>
      <c r="BD116" s="17"/>
      <c r="BE116" s="17"/>
      <c r="BF116" s="17"/>
      <c r="BG116" s="17"/>
      <c r="BH116" s="17"/>
      <c r="BI116" s="17"/>
      <c r="BJ116" s="17"/>
      <c r="BK116" s="17"/>
      <c r="BL116" s="17"/>
      <c r="BM116" s="17"/>
      <c r="BN116" s="17"/>
      <c r="BO116" s="17"/>
      <c r="BP116" s="17"/>
      <c r="BQ116" s="17"/>
      <c r="BR116" s="17"/>
      <c r="BS116" s="18"/>
      <c r="BT116" s="18"/>
      <c r="BU116" s="18"/>
      <c r="BV116" s="18"/>
      <c r="BW116" s="18"/>
      <c r="BX116" s="18"/>
      <c r="BY116" s="18"/>
      <c r="BZ116" s="18"/>
      <c r="CA116" s="18"/>
      <c r="CB116" s="18"/>
      <c r="CC116" s="18"/>
    </row>
    <row r="117" spans="1:81" s="20" customFormat="1" ht="15.95" customHeight="1">
      <c r="A117" s="526"/>
      <c r="B117" s="527"/>
      <c r="C117" s="527"/>
      <c r="D117" s="531"/>
      <c r="E117" s="528"/>
      <c r="F117" s="529"/>
      <c r="G117" s="530"/>
      <c r="H117" s="146"/>
      <c r="I117" s="66" t="str">
        <f>$I$30</f>
        <v/>
      </c>
      <c r="J117" s="71" t="str">
        <f>$J$30</f>
        <v/>
      </c>
      <c r="K117" s="72" t="str">
        <f t="shared" si="5"/>
        <v/>
      </c>
      <c r="L117" s="73" t="str">
        <f t="shared" si="5"/>
        <v/>
      </c>
      <c r="M117" s="74" t="str">
        <f t="shared" si="5"/>
        <v/>
      </c>
      <c r="N117" s="226" t="str">
        <f t="shared" si="4"/>
        <v/>
      </c>
      <c r="O117" s="1934"/>
      <c r="P117" s="1949"/>
      <c r="Q117" s="19"/>
      <c r="R117" s="19"/>
      <c r="S117" s="19"/>
      <c r="T117" s="19"/>
      <c r="U117" s="19"/>
      <c r="V117" s="19"/>
      <c r="W117" s="19"/>
      <c r="X117" s="19"/>
      <c r="Y117" s="19"/>
      <c r="Z117" s="19"/>
      <c r="AA117" s="19"/>
      <c r="AB117" s="19"/>
      <c r="AC117" s="19"/>
      <c r="AD117" s="19"/>
      <c r="AE117" s="19"/>
      <c r="AF117" s="19"/>
      <c r="AG117" s="19"/>
      <c r="AH117" s="19"/>
      <c r="AI117" s="19"/>
      <c r="AJ117" s="19"/>
      <c r="AK117" s="19"/>
      <c r="AL117" s="19"/>
      <c r="AM117" s="19"/>
      <c r="AN117" s="19"/>
      <c r="AO117" s="19"/>
      <c r="AP117" s="19"/>
      <c r="AQ117" s="19"/>
      <c r="AR117" s="19"/>
      <c r="AS117" s="19"/>
      <c r="AT117" s="19"/>
      <c r="AU117" s="19"/>
      <c r="AV117" s="19"/>
      <c r="AW117" s="19"/>
      <c r="AX117" s="19"/>
      <c r="AY117" s="19"/>
      <c r="AZ117" s="17"/>
      <c r="BA117" s="17"/>
      <c r="BB117" s="17"/>
      <c r="BC117" s="17"/>
      <c r="BD117" s="17"/>
      <c r="BE117" s="17"/>
      <c r="BF117" s="17"/>
      <c r="BG117" s="17"/>
      <c r="BH117" s="17"/>
      <c r="BI117" s="17"/>
      <c r="BJ117" s="17"/>
      <c r="BK117" s="17"/>
      <c r="BL117" s="17"/>
      <c r="BM117" s="17"/>
      <c r="BN117" s="17"/>
      <c r="BO117" s="17"/>
      <c r="BP117" s="17"/>
      <c r="BQ117" s="17"/>
      <c r="BR117" s="17"/>
      <c r="BS117" s="18"/>
      <c r="BT117" s="18"/>
      <c r="BU117" s="18"/>
      <c r="BV117" s="18"/>
      <c r="BW117" s="18"/>
      <c r="BX117" s="18"/>
      <c r="BY117" s="18"/>
      <c r="BZ117" s="18"/>
      <c r="CA117" s="18"/>
      <c r="CB117" s="18"/>
      <c r="CC117" s="18"/>
    </row>
    <row r="118" spans="1:81" s="20" customFormat="1" ht="15.95" customHeight="1">
      <c r="A118" s="526"/>
      <c r="B118" s="527"/>
      <c r="C118" s="527"/>
      <c r="D118" s="531"/>
      <c r="E118" s="528"/>
      <c r="F118" s="529"/>
      <c r="G118" s="530"/>
      <c r="H118" s="146"/>
      <c r="I118" s="66" t="str">
        <f>$I$31</f>
        <v/>
      </c>
      <c r="J118" s="67" t="str">
        <f>$J$31</f>
        <v/>
      </c>
      <c r="K118" s="68" t="str">
        <f t="shared" si="5"/>
        <v/>
      </c>
      <c r="L118" s="69" t="str">
        <f t="shared" si="5"/>
        <v/>
      </c>
      <c r="M118" s="70" t="str">
        <f t="shared" si="5"/>
        <v/>
      </c>
      <c r="N118" s="225" t="str">
        <f t="shared" si="4"/>
        <v/>
      </c>
      <c r="O118" s="1934"/>
      <c r="P118" s="1949"/>
      <c r="Q118" s="19"/>
      <c r="R118" s="19"/>
      <c r="S118" s="19"/>
      <c r="T118" s="19"/>
      <c r="U118" s="19"/>
      <c r="V118" s="19"/>
      <c r="W118" s="19"/>
      <c r="X118" s="19"/>
      <c r="Y118" s="19"/>
      <c r="Z118" s="19"/>
      <c r="AA118" s="19"/>
      <c r="AB118" s="19"/>
      <c r="AC118" s="19"/>
      <c r="AD118" s="19"/>
      <c r="AE118" s="19"/>
      <c r="AF118" s="19"/>
      <c r="AG118" s="19"/>
      <c r="AH118" s="19"/>
      <c r="AI118" s="19"/>
      <c r="AJ118" s="19"/>
      <c r="AK118" s="19"/>
      <c r="AL118" s="19"/>
      <c r="AM118" s="19"/>
      <c r="AN118" s="19"/>
      <c r="AO118" s="19"/>
      <c r="AP118" s="19"/>
      <c r="AQ118" s="19"/>
      <c r="AR118" s="19"/>
      <c r="AS118" s="19"/>
      <c r="AT118" s="19"/>
      <c r="AU118" s="19"/>
      <c r="AV118" s="19"/>
      <c r="AW118" s="19"/>
      <c r="AX118" s="19"/>
      <c r="AY118" s="19"/>
      <c r="AZ118" s="17"/>
      <c r="BA118" s="17"/>
      <c r="BB118" s="17"/>
      <c r="BC118" s="17"/>
      <c r="BD118" s="17"/>
      <c r="BE118" s="17"/>
      <c r="BF118" s="17"/>
      <c r="BG118" s="17"/>
      <c r="BH118" s="17"/>
      <c r="BI118" s="17"/>
      <c r="BJ118" s="17"/>
      <c r="BK118" s="17"/>
      <c r="BL118" s="17"/>
      <c r="BM118" s="17"/>
      <c r="BN118" s="17"/>
      <c r="BO118" s="17"/>
      <c r="BP118" s="17"/>
      <c r="BQ118" s="17"/>
      <c r="BR118" s="17"/>
      <c r="BS118" s="18"/>
      <c r="BT118" s="18"/>
      <c r="BU118" s="18"/>
      <c r="BV118" s="18"/>
      <c r="BW118" s="18"/>
      <c r="BX118" s="18"/>
      <c r="BY118" s="18"/>
      <c r="BZ118" s="18"/>
      <c r="CA118" s="18"/>
      <c r="CB118" s="18"/>
      <c r="CC118" s="18"/>
    </row>
    <row r="119" spans="1:81" s="20" customFormat="1" ht="15.95" customHeight="1">
      <c r="A119" s="526"/>
      <c r="B119" s="527"/>
      <c r="C119" s="527"/>
      <c r="D119" s="531"/>
      <c r="E119" s="528"/>
      <c r="F119" s="529"/>
      <c r="G119" s="530"/>
      <c r="H119" s="146"/>
      <c r="I119" s="66" t="str">
        <f>$I$32</f>
        <v/>
      </c>
      <c r="J119" s="71" t="str">
        <f>$J$32</f>
        <v/>
      </c>
      <c r="K119" s="72" t="str">
        <f t="shared" si="5"/>
        <v/>
      </c>
      <c r="L119" s="73" t="str">
        <f t="shared" si="5"/>
        <v/>
      </c>
      <c r="M119" s="74" t="str">
        <f t="shared" si="5"/>
        <v/>
      </c>
      <c r="N119" s="226" t="str">
        <f t="shared" si="4"/>
        <v/>
      </c>
      <c r="O119" s="1934"/>
      <c r="P119" s="1949"/>
      <c r="Q119" s="19"/>
      <c r="R119" s="19"/>
      <c r="S119" s="19"/>
      <c r="T119" s="19"/>
      <c r="U119" s="19"/>
      <c r="V119" s="19"/>
      <c r="W119" s="19"/>
      <c r="X119" s="19"/>
      <c r="Y119" s="19"/>
      <c r="Z119" s="19"/>
      <c r="AA119" s="19"/>
      <c r="AB119" s="19"/>
      <c r="AC119" s="19"/>
      <c r="AD119" s="19"/>
      <c r="AE119" s="19"/>
      <c r="AF119" s="19"/>
      <c r="AG119" s="19"/>
      <c r="AH119" s="19"/>
      <c r="AI119" s="19"/>
      <c r="AJ119" s="19"/>
      <c r="AK119" s="19"/>
      <c r="AL119" s="19"/>
      <c r="AM119" s="19"/>
      <c r="AN119" s="19"/>
      <c r="AO119" s="19"/>
      <c r="AP119" s="19"/>
      <c r="AQ119" s="19"/>
      <c r="AR119" s="19"/>
      <c r="AS119" s="19"/>
      <c r="AT119" s="19"/>
      <c r="AU119" s="19"/>
      <c r="AV119" s="19"/>
      <c r="AW119" s="19"/>
      <c r="AX119" s="19"/>
      <c r="AY119" s="19"/>
      <c r="AZ119" s="17"/>
      <c r="BA119" s="17"/>
      <c r="BB119" s="17"/>
      <c r="BC119" s="17"/>
      <c r="BD119" s="17"/>
      <c r="BE119" s="17"/>
      <c r="BF119" s="17"/>
      <c r="BG119" s="17"/>
      <c r="BH119" s="17"/>
      <c r="BI119" s="17"/>
      <c r="BJ119" s="17"/>
      <c r="BK119" s="17"/>
      <c r="BL119" s="17"/>
      <c r="BM119" s="17"/>
      <c r="BN119" s="17"/>
      <c r="BO119" s="17"/>
      <c r="BP119" s="17"/>
      <c r="BQ119" s="17"/>
      <c r="BR119" s="17"/>
      <c r="BS119" s="18"/>
      <c r="BT119" s="18"/>
      <c r="BU119" s="18"/>
      <c r="BV119" s="18"/>
      <c r="BW119" s="18"/>
      <c r="BX119" s="18"/>
      <c r="BY119" s="18"/>
      <c r="BZ119" s="18"/>
      <c r="CA119" s="18"/>
      <c r="CB119" s="18"/>
      <c r="CC119" s="18"/>
    </row>
    <row r="120" spans="1:81" s="20" customFormat="1" ht="15.95" customHeight="1">
      <c r="A120" s="526"/>
      <c r="B120" s="527"/>
      <c r="C120" s="527"/>
      <c r="D120" s="531"/>
      <c r="E120" s="528"/>
      <c r="F120" s="529"/>
      <c r="G120" s="530"/>
      <c r="H120" s="146"/>
      <c r="I120" s="66" t="str">
        <f>$I$33</f>
        <v/>
      </c>
      <c r="J120" s="67" t="str">
        <f>$J$33</f>
        <v/>
      </c>
      <c r="K120" s="68" t="str">
        <f t="shared" si="5"/>
        <v/>
      </c>
      <c r="L120" s="69" t="str">
        <f t="shared" si="5"/>
        <v/>
      </c>
      <c r="M120" s="70" t="str">
        <f t="shared" si="5"/>
        <v/>
      </c>
      <c r="N120" s="225" t="str">
        <f t="shared" si="4"/>
        <v/>
      </c>
      <c r="O120" s="1934"/>
      <c r="P120" s="1949"/>
      <c r="Q120" s="19"/>
      <c r="R120" s="19"/>
      <c r="S120" s="19"/>
      <c r="T120" s="19"/>
      <c r="U120" s="19"/>
      <c r="V120" s="19"/>
      <c r="W120" s="19"/>
      <c r="X120" s="19"/>
      <c r="Y120" s="19"/>
      <c r="Z120" s="19"/>
      <c r="AA120" s="19"/>
      <c r="AB120" s="19"/>
      <c r="AC120" s="19"/>
      <c r="AD120" s="19"/>
      <c r="AE120" s="19"/>
      <c r="AF120" s="19"/>
      <c r="AG120" s="19"/>
      <c r="AH120" s="19"/>
      <c r="AI120" s="19"/>
      <c r="AJ120" s="19"/>
      <c r="AK120" s="19"/>
      <c r="AL120" s="19"/>
      <c r="AM120" s="19"/>
      <c r="AN120" s="19"/>
      <c r="AO120" s="19"/>
      <c r="AP120" s="19"/>
      <c r="AQ120" s="19"/>
      <c r="AR120" s="19"/>
      <c r="AS120" s="19"/>
      <c r="AT120" s="19"/>
      <c r="AU120" s="19"/>
      <c r="AV120" s="19"/>
      <c r="AW120" s="19"/>
      <c r="AX120" s="19"/>
      <c r="AY120" s="19"/>
      <c r="AZ120" s="17"/>
      <c r="BA120" s="17"/>
      <c r="BB120" s="17"/>
      <c r="BC120" s="17"/>
      <c r="BD120" s="17"/>
      <c r="BE120" s="17"/>
      <c r="BF120" s="17"/>
      <c r="BG120" s="17"/>
      <c r="BH120" s="17"/>
      <c r="BI120" s="17"/>
      <c r="BJ120" s="17"/>
      <c r="BK120" s="17"/>
      <c r="BL120" s="17"/>
      <c r="BM120" s="17"/>
      <c r="BN120" s="17"/>
      <c r="BO120" s="17"/>
      <c r="BP120" s="17"/>
      <c r="BQ120" s="17"/>
      <c r="BR120" s="17"/>
      <c r="BS120" s="18"/>
      <c r="BT120" s="18"/>
      <c r="BU120" s="18"/>
      <c r="BV120" s="18"/>
      <c r="BW120" s="18"/>
      <c r="BX120" s="18"/>
      <c r="BY120" s="18"/>
      <c r="BZ120" s="18"/>
      <c r="CA120" s="18"/>
      <c r="CB120" s="18"/>
      <c r="CC120" s="18"/>
    </row>
    <row r="121" spans="1:81" s="20" customFormat="1" ht="15.95" customHeight="1">
      <c r="A121" s="526"/>
      <c r="B121" s="527"/>
      <c r="C121" s="527"/>
      <c r="D121" s="531"/>
      <c r="E121" s="528"/>
      <c r="F121" s="529"/>
      <c r="G121" s="530"/>
      <c r="H121" s="146"/>
      <c r="I121" s="66" t="str">
        <f>$I$34</f>
        <v/>
      </c>
      <c r="J121" s="71" t="str">
        <f>$J$34</f>
        <v/>
      </c>
      <c r="K121" s="72" t="str">
        <f t="shared" si="5"/>
        <v/>
      </c>
      <c r="L121" s="73" t="str">
        <f t="shared" si="5"/>
        <v/>
      </c>
      <c r="M121" s="74" t="str">
        <f t="shared" si="5"/>
        <v/>
      </c>
      <c r="N121" s="226" t="str">
        <f t="shared" si="4"/>
        <v/>
      </c>
      <c r="O121" s="1934"/>
      <c r="P121" s="1949" t="s">
        <v>49</v>
      </c>
      <c r="Q121" s="19"/>
      <c r="R121" s="19"/>
      <c r="S121" s="19"/>
      <c r="T121" s="19"/>
      <c r="U121" s="19"/>
      <c r="V121" s="19"/>
      <c r="W121" s="19"/>
      <c r="X121" s="19"/>
      <c r="Y121" s="19"/>
      <c r="Z121" s="19"/>
      <c r="AA121" s="19"/>
      <c r="AB121" s="19"/>
      <c r="AC121" s="19"/>
      <c r="AD121" s="19"/>
      <c r="AE121" s="19"/>
      <c r="AF121" s="19"/>
      <c r="AG121" s="19"/>
      <c r="AH121" s="19"/>
      <c r="AI121" s="19"/>
      <c r="AJ121" s="19"/>
      <c r="AK121" s="19"/>
      <c r="AL121" s="19"/>
      <c r="AM121" s="19"/>
      <c r="AN121" s="19"/>
      <c r="AO121" s="19"/>
      <c r="AP121" s="19"/>
      <c r="AQ121" s="19"/>
      <c r="AR121" s="19"/>
      <c r="AS121" s="19"/>
      <c r="AT121" s="19"/>
      <c r="AU121" s="19"/>
      <c r="AV121" s="19"/>
      <c r="AW121" s="19"/>
      <c r="AX121" s="19"/>
      <c r="AY121" s="19"/>
      <c r="AZ121" s="17"/>
      <c r="BA121" s="17"/>
      <c r="BB121" s="17"/>
      <c r="BC121" s="17"/>
      <c r="BD121" s="17"/>
      <c r="BE121" s="17"/>
      <c r="BF121" s="17"/>
      <c r="BG121" s="17"/>
      <c r="BH121" s="17"/>
      <c r="BI121" s="17"/>
      <c r="BJ121" s="17"/>
      <c r="BK121" s="17"/>
      <c r="BL121" s="17"/>
      <c r="BM121" s="17"/>
      <c r="BN121" s="17"/>
      <c r="BO121" s="17"/>
      <c r="BP121" s="17"/>
      <c r="BQ121" s="17"/>
      <c r="BR121" s="17"/>
      <c r="BS121" s="18"/>
      <c r="BT121" s="18"/>
      <c r="BU121" s="18"/>
      <c r="BV121" s="18"/>
      <c r="BW121" s="18"/>
      <c r="BX121" s="18"/>
      <c r="BY121" s="18"/>
      <c r="BZ121" s="18"/>
      <c r="CA121" s="18"/>
      <c r="CB121" s="18"/>
      <c r="CC121" s="18"/>
    </row>
    <row r="122" spans="1:81" s="20" customFormat="1" ht="15.95" customHeight="1">
      <c r="A122" s="526"/>
      <c r="B122" s="527"/>
      <c r="C122" s="527"/>
      <c r="D122" s="531"/>
      <c r="E122" s="528"/>
      <c r="F122" s="529"/>
      <c r="G122" s="530"/>
      <c r="H122" s="146"/>
      <c r="I122" s="66" t="str">
        <f>$I$35</f>
        <v/>
      </c>
      <c r="J122" s="67" t="str">
        <f>$J$35</f>
        <v/>
      </c>
      <c r="K122" s="68" t="str">
        <f t="shared" si="5"/>
        <v/>
      </c>
      <c r="L122" s="69" t="str">
        <f t="shared" si="5"/>
        <v/>
      </c>
      <c r="M122" s="70" t="str">
        <f t="shared" si="5"/>
        <v/>
      </c>
      <c r="N122" s="225" t="str">
        <f t="shared" si="4"/>
        <v/>
      </c>
      <c r="O122" s="1934"/>
      <c r="P122" s="1949"/>
      <c r="Q122" s="19"/>
      <c r="R122" s="19"/>
      <c r="S122" s="19"/>
      <c r="T122" s="19"/>
      <c r="U122" s="19"/>
      <c r="V122" s="19"/>
      <c r="W122" s="19"/>
      <c r="X122" s="19"/>
      <c r="Y122" s="19"/>
      <c r="Z122" s="19"/>
      <c r="AA122" s="19"/>
      <c r="AB122" s="19"/>
      <c r="AC122" s="19"/>
      <c r="AD122" s="19"/>
      <c r="AE122" s="19"/>
      <c r="AF122" s="19"/>
      <c r="AG122" s="19"/>
      <c r="AH122" s="19"/>
      <c r="AI122" s="19"/>
      <c r="AJ122" s="19"/>
      <c r="AK122" s="19"/>
      <c r="AL122" s="19"/>
      <c r="AM122" s="19"/>
      <c r="AN122" s="19"/>
      <c r="AO122" s="19"/>
      <c r="AP122" s="19"/>
      <c r="AQ122" s="19"/>
      <c r="AR122" s="19"/>
      <c r="AS122" s="19"/>
      <c r="AT122" s="19"/>
      <c r="AU122" s="19"/>
      <c r="AV122" s="19"/>
      <c r="AW122" s="19"/>
      <c r="AX122" s="19"/>
      <c r="AY122" s="19"/>
      <c r="AZ122" s="17"/>
      <c r="BA122" s="17"/>
      <c r="BB122" s="17"/>
      <c r="BC122" s="17"/>
      <c r="BD122" s="17"/>
      <c r="BE122" s="17"/>
      <c r="BF122" s="17"/>
      <c r="BG122" s="17"/>
      <c r="BH122" s="17"/>
      <c r="BI122" s="17"/>
      <c r="BJ122" s="17"/>
      <c r="BK122" s="17"/>
      <c r="BL122" s="17"/>
      <c r="BM122" s="17"/>
      <c r="BN122" s="17"/>
      <c r="BO122" s="17"/>
      <c r="BP122" s="17"/>
      <c r="BQ122" s="17"/>
      <c r="BR122" s="17"/>
      <c r="BS122" s="18"/>
      <c r="BT122" s="18"/>
      <c r="BU122" s="18"/>
      <c r="BV122" s="18"/>
      <c r="BW122" s="18"/>
      <c r="BX122" s="18"/>
      <c r="BY122" s="18"/>
      <c r="BZ122" s="18"/>
      <c r="CA122" s="18"/>
      <c r="CB122" s="18"/>
      <c r="CC122" s="18"/>
    </row>
    <row r="123" spans="1:81" s="20" customFormat="1" ht="15.95" customHeight="1">
      <c r="A123" s="526"/>
      <c r="B123" s="527"/>
      <c r="C123" s="527"/>
      <c r="D123" s="531"/>
      <c r="E123" s="528"/>
      <c r="F123" s="529"/>
      <c r="G123" s="530"/>
      <c r="H123" s="146"/>
      <c r="I123" s="66" t="str">
        <f>$I$36</f>
        <v/>
      </c>
      <c r="J123" s="71" t="str">
        <f>$J$36</f>
        <v/>
      </c>
      <c r="K123" s="72" t="str">
        <f t="shared" si="5"/>
        <v/>
      </c>
      <c r="L123" s="73" t="str">
        <f t="shared" si="5"/>
        <v/>
      </c>
      <c r="M123" s="74" t="str">
        <f t="shared" si="5"/>
        <v/>
      </c>
      <c r="N123" s="226" t="str">
        <f t="shared" si="4"/>
        <v/>
      </c>
      <c r="O123" s="1934"/>
      <c r="P123" s="1949"/>
      <c r="Q123" s="19"/>
      <c r="R123" s="19"/>
      <c r="S123" s="19"/>
      <c r="T123" s="19"/>
      <c r="U123" s="19"/>
      <c r="V123" s="19"/>
      <c r="W123" s="19"/>
      <c r="X123" s="19"/>
      <c r="Y123" s="19"/>
      <c r="Z123" s="19"/>
      <c r="AA123" s="19"/>
      <c r="AB123" s="19"/>
      <c r="AC123" s="19"/>
      <c r="AD123" s="19"/>
      <c r="AE123" s="19"/>
      <c r="AF123" s="19"/>
      <c r="AG123" s="19"/>
      <c r="AH123" s="19"/>
      <c r="AI123" s="19"/>
      <c r="AJ123" s="19"/>
      <c r="AK123" s="19"/>
      <c r="AL123" s="19"/>
      <c r="AM123" s="19"/>
      <c r="AN123" s="19"/>
      <c r="AO123" s="19"/>
      <c r="AP123" s="19"/>
      <c r="AQ123" s="19"/>
      <c r="AR123" s="19"/>
      <c r="AS123" s="19"/>
      <c r="AT123" s="19"/>
      <c r="AU123" s="19"/>
      <c r="AV123" s="19"/>
      <c r="AW123" s="19"/>
      <c r="AX123" s="19"/>
      <c r="AY123" s="19"/>
      <c r="AZ123" s="17"/>
      <c r="BA123" s="17"/>
      <c r="BB123" s="17"/>
      <c r="BC123" s="17"/>
      <c r="BD123" s="17"/>
      <c r="BE123" s="17"/>
      <c r="BF123" s="17"/>
      <c r="BG123" s="17"/>
      <c r="BH123" s="17"/>
      <c r="BI123" s="17"/>
      <c r="BJ123" s="17"/>
      <c r="BK123" s="17"/>
      <c r="BL123" s="17"/>
      <c r="BM123" s="17"/>
      <c r="BN123" s="17"/>
      <c r="BO123" s="17"/>
      <c r="BP123" s="17"/>
      <c r="BQ123" s="17"/>
      <c r="BR123" s="17"/>
      <c r="BS123" s="18"/>
      <c r="BT123" s="18"/>
      <c r="BU123" s="18"/>
      <c r="BV123" s="18"/>
      <c r="BW123" s="18"/>
      <c r="BX123" s="18"/>
      <c r="BY123" s="18"/>
      <c r="BZ123" s="18"/>
      <c r="CA123" s="18"/>
      <c r="CB123" s="18"/>
      <c r="CC123" s="18"/>
    </row>
    <row r="124" spans="1:81" s="20" customFormat="1" ht="15.95" customHeight="1">
      <c r="A124" s="526"/>
      <c r="B124" s="527"/>
      <c r="C124" s="527"/>
      <c r="D124" s="531"/>
      <c r="E124" s="528"/>
      <c r="F124" s="529"/>
      <c r="G124" s="530"/>
      <c r="H124" s="146"/>
      <c r="I124" s="66" t="str">
        <f>$I$37</f>
        <v/>
      </c>
      <c r="J124" s="67" t="str">
        <f>$J$37</f>
        <v/>
      </c>
      <c r="K124" s="68" t="str">
        <f t="shared" si="5"/>
        <v/>
      </c>
      <c r="L124" s="69" t="str">
        <f t="shared" si="5"/>
        <v/>
      </c>
      <c r="M124" s="70" t="str">
        <f t="shared" si="5"/>
        <v/>
      </c>
      <c r="N124" s="225" t="str">
        <f t="shared" si="4"/>
        <v/>
      </c>
      <c r="O124" s="1934"/>
      <c r="P124" s="194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7"/>
      <c r="BA124" s="17"/>
      <c r="BB124" s="17"/>
      <c r="BC124" s="17"/>
      <c r="BD124" s="17"/>
      <c r="BE124" s="17"/>
      <c r="BF124" s="17"/>
      <c r="BG124" s="17"/>
      <c r="BH124" s="17"/>
      <c r="BI124" s="17"/>
      <c r="BJ124" s="17"/>
      <c r="BK124" s="17"/>
      <c r="BL124" s="17"/>
      <c r="BM124" s="17"/>
      <c r="BN124" s="17"/>
      <c r="BO124" s="17"/>
      <c r="BP124" s="17"/>
      <c r="BQ124" s="17"/>
      <c r="BR124" s="17"/>
      <c r="BS124" s="18"/>
      <c r="BT124" s="18"/>
      <c r="BU124" s="18"/>
      <c r="BV124" s="18"/>
      <c r="BW124" s="18"/>
      <c r="BX124" s="18"/>
      <c r="BY124" s="18"/>
      <c r="BZ124" s="18"/>
      <c r="CA124" s="18"/>
      <c r="CB124" s="18"/>
      <c r="CC124" s="18"/>
    </row>
    <row r="125" spans="1:81" s="20" customFormat="1" ht="15.95" customHeight="1">
      <c r="A125" s="526"/>
      <c r="B125" s="527"/>
      <c r="C125" s="527"/>
      <c r="D125" s="531"/>
      <c r="E125" s="528"/>
      <c r="F125" s="529"/>
      <c r="G125" s="530"/>
      <c r="H125" s="146"/>
      <c r="I125" s="66" t="str">
        <f>$I$38</f>
        <v/>
      </c>
      <c r="J125" s="71" t="str">
        <f>$J$38</f>
        <v/>
      </c>
      <c r="K125" s="72" t="str">
        <f t="shared" si="5"/>
        <v/>
      </c>
      <c r="L125" s="73" t="str">
        <f t="shared" si="5"/>
        <v/>
      </c>
      <c r="M125" s="74" t="str">
        <f t="shared" si="5"/>
        <v/>
      </c>
      <c r="N125" s="226" t="str">
        <f t="shared" si="4"/>
        <v/>
      </c>
      <c r="O125" s="1934"/>
      <c r="P125" s="1949"/>
      <c r="Q125" s="19"/>
      <c r="R125" s="19"/>
      <c r="S125" s="19"/>
      <c r="T125" s="19"/>
      <c r="U125" s="19"/>
      <c r="V125" s="19"/>
      <c r="W125" s="19"/>
      <c r="X125" s="19"/>
      <c r="Y125" s="19"/>
      <c r="Z125" s="19"/>
      <c r="AA125" s="19"/>
      <c r="AB125" s="19"/>
      <c r="AC125" s="19"/>
      <c r="AD125" s="19"/>
      <c r="AE125" s="19"/>
      <c r="AF125" s="19"/>
      <c r="AG125" s="19"/>
      <c r="AH125" s="19"/>
      <c r="AI125" s="19"/>
      <c r="AJ125" s="19"/>
      <c r="AK125" s="19"/>
      <c r="AL125" s="19"/>
      <c r="AM125" s="19"/>
      <c r="AN125" s="19"/>
      <c r="AO125" s="19"/>
      <c r="AP125" s="19"/>
      <c r="AQ125" s="19"/>
      <c r="AR125" s="19"/>
      <c r="AS125" s="19"/>
      <c r="AT125" s="19"/>
      <c r="AU125" s="19"/>
      <c r="AV125" s="19"/>
      <c r="AW125" s="19"/>
      <c r="AX125" s="19"/>
      <c r="AY125" s="19"/>
      <c r="AZ125" s="17"/>
      <c r="BA125" s="17"/>
      <c r="BB125" s="17"/>
      <c r="BC125" s="17"/>
      <c r="BD125" s="17"/>
      <c r="BE125" s="17"/>
      <c r="BF125" s="17"/>
      <c r="BG125" s="17"/>
      <c r="BH125" s="17"/>
      <c r="BI125" s="17"/>
      <c r="BJ125" s="17"/>
      <c r="BK125" s="17"/>
      <c r="BL125" s="17"/>
      <c r="BM125" s="17"/>
      <c r="BN125" s="17"/>
      <c r="BO125" s="17"/>
      <c r="BP125" s="17"/>
      <c r="BQ125" s="17"/>
      <c r="BR125" s="17"/>
      <c r="BS125" s="18"/>
      <c r="BT125" s="18"/>
      <c r="BU125" s="18"/>
      <c r="BV125" s="18"/>
      <c r="BW125" s="18"/>
      <c r="BX125" s="18"/>
      <c r="BY125" s="18"/>
      <c r="BZ125" s="18"/>
      <c r="CA125" s="18"/>
      <c r="CB125" s="18"/>
      <c r="CC125" s="18"/>
    </row>
    <row r="126" spans="1:81" s="20" customFormat="1" ht="15.95" customHeight="1">
      <c r="A126" s="526"/>
      <c r="B126" s="527"/>
      <c r="C126" s="527"/>
      <c r="D126" s="531"/>
      <c r="E126" s="528"/>
      <c r="F126" s="529"/>
      <c r="G126" s="530"/>
      <c r="H126" s="146"/>
      <c r="I126" s="66" t="str">
        <f>$I$39</f>
        <v/>
      </c>
      <c r="J126" s="67" t="str">
        <f>$J$39</f>
        <v/>
      </c>
      <c r="K126" s="68" t="str">
        <f t="shared" si="5"/>
        <v/>
      </c>
      <c r="L126" s="69" t="str">
        <f t="shared" si="5"/>
        <v/>
      </c>
      <c r="M126" s="70" t="str">
        <f t="shared" si="5"/>
        <v/>
      </c>
      <c r="N126" s="225" t="str">
        <f t="shared" si="4"/>
        <v/>
      </c>
      <c r="O126" s="1934"/>
      <c r="P126" s="1949"/>
      <c r="Q126" s="19"/>
      <c r="R126" s="19"/>
      <c r="S126" s="19"/>
      <c r="T126" s="19"/>
      <c r="U126" s="19"/>
      <c r="V126" s="19"/>
      <c r="W126" s="19"/>
      <c r="X126" s="19"/>
      <c r="Y126" s="19"/>
      <c r="Z126" s="19"/>
      <c r="AA126" s="19"/>
      <c r="AB126" s="19"/>
      <c r="AC126" s="19"/>
      <c r="AD126" s="19"/>
      <c r="AE126" s="19"/>
      <c r="AF126" s="19"/>
      <c r="AG126" s="19"/>
      <c r="AH126" s="19"/>
      <c r="AI126" s="19"/>
      <c r="AJ126" s="19"/>
      <c r="AK126" s="19"/>
      <c r="AL126" s="19"/>
      <c r="AM126" s="19"/>
      <c r="AN126" s="19"/>
      <c r="AO126" s="19"/>
      <c r="AP126" s="19"/>
      <c r="AQ126" s="19"/>
      <c r="AR126" s="19"/>
      <c r="AS126" s="19"/>
      <c r="AT126" s="19"/>
      <c r="AU126" s="19"/>
      <c r="AV126" s="19"/>
      <c r="AW126" s="19"/>
      <c r="AX126" s="19"/>
      <c r="AY126" s="19"/>
      <c r="AZ126" s="17"/>
      <c r="BA126" s="17"/>
      <c r="BB126" s="17"/>
      <c r="BC126" s="17"/>
      <c r="BD126" s="17"/>
      <c r="BE126" s="17"/>
      <c r="BF126" s="17"/>
      <c r="BG126" s="17"/>
      <c r="BH126" s="17"/>
      <c r="BI126" s="17"/>
      <c r="BJ126" s="17"/>
      <c r="BK126" s="17"/>
      <c r="BL126" s="17"/>
      <c r="BM126" s="17"/>
      <c r="BN126" s="17"/>
      <c r="BO126" s="17"/>
      <c r="BP126" s="17"/>
      <c r="BQ126" s="17"/>
      <c r="BR126" s="17"/>
      <c r="BS126" s="18"/>
      <c r="BT126" s="18"/>
      <c r="BU126" s="18"/>
      <c r="BV126" s="18"/>
      <c r="BW126" s="18"/>
      <c r="BX126" s="18"/>
      <c r="BY126" s="18"/>
      <c r="BZ126" s="18"/>
      <c r="CA126" s="18"/>
      <c r="CB126" s="18"/>
      <c r="CC126" s="18"/>
    </row>
    <row r="127" spans="1:81" s="20" customFormat="1" ht="15.95" customHeight="1">
      <c r="A127" s="526"/>
      <c r="B127" s="527"/>
      <c r="C127" s="527"/>
      <c r="D127" s="531"/>
      <c r="E127" s="528"/>
      <c r="F127" s="529"/>
      <c r="G127" s="530"/>
      <c r="H127" s="146"/>
      <c r="I127" s="66" t="str">
        <f>$I$40</f>
        <v/>
      </c>
      <c r="J127" s="71" t="str">
        <f>$J$40</f>
        <v/>
      </c>
      <c r="K127" s="72" t="str">
        <f t="shared" ref="K127:M142" si="6">IF(K40&lt;&gt;"",K40,"")</f>
        <v/>
      </c>
      <c r="L127" s="73" t="str">
        <f t="shared" si="6"/>
        <v/>
      </c>
      <c r="M127" s="74" t="str">
        <f t="shared" si="6"/>
        <v/>
      </c>
      <c r="N127" s="226" t="str">
        <f t="shared" ref="N127:N144" si="7">IF(N40&gt;0.005,N40,"")</f>
        <v/>
      </c>
      <c r="O127" s="1934"/>
      <c r="P127" s="1949"/>
      <c r="Q127" s="19"/>
      <c r="R127" s="19"/>
      <c r="S127" s="19"/>
      <c r="T127" s="19"/>
      <c r="U127" s="19"/>
      <c r="V127" s="19"/>
      <c r="W127" s="19"/>
      <c r="X127" s="19"/>
      <c r="Y127" s="19"/>
      <c r="Z127" s="19"/>
      <c r="AA127" s="19"/>
      <c r="AB127" s="19"/>
      <c r="AC127" s="19"/>
      <c r="AD127" s="19"/>
      <c r="AE127" s="19"/>
      <c r="AF127" s="19"/>
      <c r="AG127" s="19"/>
      <c r="AH127" s="19"/>
      <c r="AI127" s="19"/>
      <c r="AJ127" s="19"/>
      <c r="AK127" s="19"/>
      <c r="AL127" s="19"/>
      <c r="AM127" s="19"/>
      <c r="AN127" s="19"/>
      <c r="AO127" s="19"/>
      <c r="AP127" s="19"/>
      <c r="AQ127" s="19"/>
      <c r="AR127" s="19"/>
      <c r="AS127" s="19"/>
      <c r="AT127" s="19"/>
      <c r="AU127" s="19"/>
      <c r="AV127" s="19"/>
      <c r="AW127" s="19"/>
      <c r="AX127" s="19"/>
      <c r="AY127" s="19"/>
      <c r="AZ127" s="17"/>
      <c r="BA127" s="17"/>
      <c r="BB127" s="17"/>
      <c r="BC127" s="17"/>
      <c r="BD127" s="17"/>
      <c r="BE127" s="17"/>
      <c r="BF127" s="17"/>
      <c r="BG127" s="17"/>
      <c r="BH127" s="17"/>
      <c r="BI127" s="17"/>
      <c r="BJ127" s="17"/>
      <c r="BK127" s="17"/>
      <c r="BL127" s="17"/>
      <c r="BM127" s="17"/>
      <c r="BN127" s="17"/>
      <c r="BO127" s="17"/>
      <c r="BP127" s="17"/>
      <c r="BQ127" s="17"/>
      <c r="BR127" s="17"/>
      <c r="BS127" s="18"/>
      <c r="BT127" s="18"/>
      <c r="BU127" s="18"/>
      <c r="BV127" s="18"/>
      <c r="BW127" s="18"/>
      <c r="BX127" s="18"/>
      <c r="BY127" s="18"/>
      <c r="BZ127" s="18"/>
      <c r="CA127" s="18"/>
      <c r="CB127" s="18"/>
      <c r="CC127" s="18"/>
    </row>
    <row r="128" spans="1:81" s="20" customFormat="1" ht="15.95" customHeight="1">
      <c r="A128" s="526"/>
      <c r="B128" s="527"/>
      <c r="C128" s="527"/>
      <c r="D128" s="531"/>
      <c r="E128" s="528"/>
      <c r="F128" s="529"/>
      <c r="G128" s="530"/>
      <c r="H128" s="146"/>
      <c r="I128" s="66" t="str">
        <f>$I$41</f>
        <v/>
      </c>
      <c r="J128" s="67" t="str">
        <f>$J$41</f>
        <v/>
      </c>
      <c r="K128" s="68" t="str">
        <f t="shared" si="6"/>
        <v/>
      </c>
      <c r="L128" s="69" t="str">
        <f t="shared" si="6"/>
        <v/>
      </c>
      <c r="M128" s="70" t="str">
        <f t="shared" si="6"/>
        <v/>
      </c>
      <c r="N128" s="225" t="str">
        <f t="shared" si="7"/>
        <v/>
      </c>
      <c r="O128" s="1934" t="s">
        <v>41</v>
      </c>
      <c r="P128" s="1949"/>
      <c r="Q128" s="19"/>
      <c r="R128" s="19"/>
      <c r="S128" s="19"/>
      <c r="T128" s="19"/>
      <c r="U128" s="19"/>
      <c r="V128" s="19"/>
      <c r="W128" s="19"/>
      <c r="X128" s="19"/>
      <c r="Y128" s="19"/>
      <c r="Z128" s="19"/>
      <c r="AA128" s="19"/>
      <c r="AB128" s="19"/>
      <c r="AC128" s="19"/>
      <c r="AD128" s="19"/>
      <c r="AE128" s="19"/>
      <c r="AF128" s="19"/>
      <c r="AG128" s="19"/>
      <c r="AH128" s="19"/>
      <c r="AI128" s="19"/>
      <c r="AJ128" s="19"/>
      <c r="AK128" s="19"/>
      <c r="AL128" s="19"/>
      <c r="AM128" s="19"/>
      <c r="AN128" s="19"/>
      <c r="AO128" s="19"/>
      <c r="AP128" s="19"/>
      <c r="AQ128" s="19"/>
      <c r="AR128" s="19"/>
      <c r="AS128" s="19"/>
      <c r="AT128" s="19"/>
      <c r="AU128" s="19"/>
      <c r="AV128" s="19"/>
      <c r="AW128" s="19"/>
      <c r="AX128" s="19"/>
      <c r="AY128" s="19"/>
      <c r="AZ128" s="17"/>
      <c r="BA128" s="17"/>
      <c r="BB128" s="17"/>
      <c r="BC128" s="17"/>
      <c r="BD128" s="17"/>
      <c r="BE128" s="17"/>
      <c r="BF128" s="17"/>
      <c r="BG128" s="17"/>
      <c r="BH128" s="17"/>
      <c r="BI128" s="17"/>
      <c r="BJ128" s="17"/>
      <c r="BK128" s="17"/>
      <c r="BL128" s="17"/>
      <c r="BM128" s="17"/>
      <c r="BN128" s="17"/>
      <c r="BO128" s="17"/>
      <c r="BP128" s="17"/>
      <c r="BQ128" s="17"/>
      <c r="BR128" s="17"/>
      <c r="BS128" s="18"/>
      <c r="BT128" s="18"/>
      <c r="BU128" s="18"/>
      <c r="BV128" s="18"/>
      <c r="BW128" s="18"/>
      <c r="BX128" s="18"/>
      <c r="BY128" s="18"/>
      <c r="BZ128" s="18"/>
      <c r="CA128" s="18"/>
      <c r="CB128" s="18"/>
      <c r="CC128" s="18"/>
    </row>
    <row r="129" spans="1:81" s="20" customFormat="1" ht="15.95" customHeight="1">
      <c r="A129" s="526"/>
      <c r="B129" s="527"/>
      <c r="C129" s="527"/>
      <c r="D129" s="531"/>
      <c r="E129" s="528"/>
      <c r="F129" s="529"/>
      <c r="G129" s="530"/>
      <c r="H129" s="146"/>
      <c r="I129" s="66" t="str">
        <f>$I$42</f>
        <v/>
      </c>
      <c r="J129" s="71" t="str">
        <f>$J$42</f>
        <v/>
      </c>
      <c r="K129" s="72" t="str">
        <f t="shared" si="6"/>
        <v/>
      </c>
      <c r="L129" s="73" t="str">
        <f t="shared" si="6"/>
        <v/>
      </c>
      <c r="M129" s="74" t="str">
        <f t="shared" si="6"/>
        <v/>
      </c>
      <c r="N129" s="226" t="str">
        <f t="shared" si="7"/>
        <v/>
      </c>
      <c r="O129" s="1934"/>
      <c r="P129" s="1949"/>
      <c r="Q129" s="19"/>
      <c r="R129" s="19"/>
      <c r="S129" s="19"/>
      <c r="T129" s="19"/>
      <c r="U129" s="19"/>
      <c r="V129" s="19"/>
      <c r="W129" s="19"/>
      <c r="X129" s="19"/>
      <c r="Y129" s="19"/>
      <c r="Z129" s="19"/>
      <c r="AA129" s="19"/>
      <c r="AB129" s="19"/>
      <c r="AC129" s="19"/>
      <c r="AD129" s="19"/>
      <c r="AE129" s="19"/>
      <c r="AF129" s="19"/>
      <c r="AG129" s="19"/>
      <c r="AH129" s="19"/>
      <c r="AI129" s="19"/>
      <c r="AJ129" s="19"/>
      <c r="AK129" s="19"/>
      <c r="AL129" s="19"/>
      <c r="AM129" s="19"/>
      <c r="AN129" s="19"/>
      <c r="AO129" s="19"/>
      <c r="AP129" s="19"/>
      <c r="AQ129" s="19"/>
      <c r="AR129" s="19"/>
      <c r="AS129" s="19"/>
      <c r="AT129" s="19"/>
      <c r="AU129" s="19"/>
      <c r="AV129" s="19"/>
      <c r="AW129" s="19"/>
      <c r="AX129" s="19"/>
      <c r="AY129" s="19"/>
      <c r="AZ129" s="17"/>
      <c r="BA129" s="17"/>
      <c r="BB129" s="17"/>
      <c r="BC129" s="17"/>
      <c r="BD129" s="17"/>
      <c r="BE129" s="17"/>
      <c r="BF129" s="17"/>
      <c r="BG129" s="17"/>
      <c r="BH129" s="17"/>
      <c r="BI129" s="17"/>
      <c r="BJ129" s="17"/>
      <c r="BK129" s="17"/>
      <c r="BL129" s="17"/>
      <c r="BM129" s="17"/>
      <c r="BN129" s="17"/>
      <c r="BO129" s="17"/>
      <c r="BP129" s="17"/>
      <c r="BQ129" s="17"/>
      <c r="BR129" s="17"/>
      <c r="BS129" s="18"/>
      <c r="BT129" s="18"/>
      <c r="BU129" s="18"/>
      <c r="BV129" s="18"/>
      <c r="BW129" s="18"/>
      <c r="BX129" s="18"/>
      <c r="BY129" s="18"/>
      <c r="BZ129" s="18"/>
      <c r="CA129" s="18"/>
      <c r="CB129" s="18"/>
      <c r="CC129" s="18"/>
    </row>
    <row r="130" spans="1:81" s="20" customFormat="1" ht="15.95" customHeight="1">
      <c r="A130" s="526"/>
      <c r="B130" s="527"/>
      <c r="C130" s="527"/>
      <c r="D130" s="531"/>
      <c r="E130" s="528"/>
      <c r="F130" s="529"/>
      <c r="G130" s="530"/>
      <c r="H130" s="146"/>
      <c r="I130" s="66" t="str">
        <f>$I$43</f>
        <v/>
      </c>
      <c r="J130" s="67" t="str">
        <f>$J$43</f>
        <v/>
      </c>
      <c r="K130" s="68" t="str">
        <f t="shared" si="6"/>
        <v/>
      </c>
      <c r="L130" s="69" t="str">
        <f t="shared" si="6"/>
        <v/>
      </c>
      <c r="M130" s="70" t="str">
        <f t="shared" si="6"/>
        <v/>
      </c>
      <c r="N130" s="225" t="str">
        <f t="shared" si="7"/>
        <v/>
      </c>
      <c r="O130" s="1934"/>
      <c r="P130" s="1949"/>
      <c r="Q130" s="19"/>
      <c r="R130" s="19"/>
      <c r="S130" s="19"/>
      <c r="T130" s="19"/>
      <c r="U130" s="19"/>
      <c r="V130" s="19"/>
      <c r="W130" s="19"/>
      <c r="X130" s="19"/>
      <c r="Y130" s="19"/>
      <c r="Z130" s="19"/>
      <c r="AA130" s="19"/>
      <c r="AB130" s="19"/>
      <c r="AC130" s="19"/>
      <c r="AD130" s="19"/>
      <c r="AE130" s="19"/>
      <c r="AF130" s="19"/>
      <c r="AG130" s="19"/>
      <c r="AH130" s="19"/>
      <c r="AI130" s="19"/>
      <c r="AJ130" s="19"/>
      <c r="AK130" s="19"/>
      <c r="AL130" s="19"/>
      <c r="AM130" s="19"/>
      <c r="AN130" s="19"/>
      <c r="AO130" s="19"/>
      <c r="AP130" s="19"/>
      <c r="AQ130" s="19"/>
      <c r="AR130" s="19"/>
      <c r="AS130" s="19"/>
      <c r="AT130" s="19"/>
      <c r="AU130" s="19"/>
      <c r="AV130" s="19"/>
      <c r="AW130" s="19"/>
      <c r="AX130" s="19"/>
      <c r="AY130" s="19"/>
      <c r="AZ130" s="17"/>
      <c r="BA130" s="17"/>
      <c r="BB130" s="17"/>
      <c r="BC130" s="17"/>
      <c r="BD130" s="17"/>
      <c r="BE130" s="17"/>
      <c r="BF130" s="17"/>
      <c r="BG130" s="17"/>
      <c r="BH130" s="17"/>
      <c r="BI130" s="17"/>
      <c r="BJ130" s="17"/>
      <c r="BK130" s="17"/>
      <c r="BL130" s="17"/>
      <c r="BM130" s="17"/>
      <c r="BN130" s="17"/>
      <c r="BO130" s="17"/>
      <c r="BP130" s="17"/>
      <c r="BQ130" s="17"/>
      <c r="BR130" s="17"/>
      <c r="BS130" s="18"/>
      <c r="BT130" s="18"/>
      <c r="BU130" s="18"/>
      <c r="BV130" s="18"/>
      <c r="BW130" s="18"/>
      <c r="BX130" s="18"/>
      <c r="BY130" s="18"/>
      <c r="BZ130" s="18"/>
      <c r="CA130" s="18"/>
      <c r="CB130" s="18"/>
      <c r="CC130" s="18"/>
    </row>
    <row r="131" spans="1:81" s="20" customFormat="1" ht="15.95" customHeight="1">
      <c r="A131" s="526"/>
      <c r="B131" s="527"/>
      <c r="C131" s="527"/>
      <c r="D131" s="531"/>
      <c r="E131" s="528"/>
      <c r="F131" s="529"/>
      <c r="G131" s="530"/>
      <c r="H131" s="146"/>
      <c r="I131" s="66" t="str">
        <f>$I$44</f>
        <v/>
      </c>
      <c r="J131" s="71" t="str">
        <f>$J$44</f>
        <v/>
      </c>
      <c r="K131" s="72" t="str">
        <f t="shared" si="6"/>
        <v/>
      </c>
      <c r="L131" s="73" t="str">
        <f t="shared" si="6"/>
        <v/>
      </c>
      <c r="M131" s="74" t="str">
        <f t="shared" si="6"/>
        <v/>
      </c>
      <c r="N131" s="226" t="str">
        <f t="shared" si="7"/>
        <v/>
      </c>
      <c r="O131" s="1934"/>
      <c r="P131" s="1949"/>
      <c r="Q131" s="19"/>
      <c r="R131" s="19"/>
      <c r="S131" s="19"/>
      <c r="T131" s="19"/>
      <c r="U131" s="19"/>
      <c r="V131" s="19"/>
      <c r="W131" s="19"/>
      <c r="X131" s="19"/>
      <c r="Y131" s="19"/>
      <c r="Z131" s="19"/>
      <c r="AA131" s="19"/>
      <c r="AB131" s="19"/>
      <c r="AC131" s="19"/>
      <c r="AD131" s="19"/>
      <c r="AE131" s="19"/>
      <c r="AF131" s="19"/>
      <c r="AG131" s="19"/>
      <c r="AH131" s="19"/>
      <c r="AI131" s="19"/>
      <c r="AJ131" s="19"/>
      <c r="AK131" s="19"/>
      <c r="AL131" s="19"/>
      <c r="AM131" s="19"/>
      <c r="AN131" s="19"/>
      <c r="AO131" s="19"/>
      <c r="AP131" s="19"/>
      <c r="AQ131" s="19"/>
      <c r="AR131" s="19"/>
      <c r="AS131" s="19"/>
      <c r="AT131" s="19"/>
      <c r="AU131" s="19"/>
      <c r="AV131" s="19"/>
      <c r="AW131" s="19"/>
      <c r="AX131" s="19"/>
      <c r="AY131" s="19"/>
      <c r="AZ131" s="17"/>
      <c r="BA131" s="17"/>
      <c r="BB131" s="17"/>
      <c r="BC131" s="17"/>
      <c r="BD131" s="17"/>
      <c r="BE131" s="17"/>
      <c r="BF131" s="17"/>
      <c r="BG131" s="17"/>
      <c r="BH131" s="17"/>
      <c r="BI131" s="17"/>
      <c r="BJ131" s="17"/>
      <c r="BK131" s="17"/>
      <c r="BL131" s="17"/>
      <c r="BM131" s="17"/>
      <c r="BN131" s="17"/>
      <c r="BO131" s="17"/>
      <c r="BP131" s="17"/>
      <c r="BQ131" s="17"/>
      <c r="BR131" s="17"/>
      <c r="BS131" s="18"/>
      <c r="BT131" s="18"/>
      <c r="BU131" s="18"/>
      <c r="BV131" s="18"/>
      <c r="BW131" s="18"/>
      <c r="BX131" s="18"/>
      <c r="BY131" s="18"/>
      <c r="BZ131" s="18"/>
      <c r="CA131" s="18"/>
      <c r="CB131" s="18"/>
      <c r="CC131" s="18"/>
    </row>
    <row r="132" spans="1:81" s="20" customFormat="1" ht="15.95" customHeight="1">
      <c r="A132" s="526"/>
      <c r="B132" s="527"/>
      <c r="C132" s="527"/>
      <c r="D132" s="531"/>
      <c r="E132" s="528"/>
      <c r="F132" s="529"/>
      <c r="G132" s="530"/>
      <c r="H132" s="146"/>
      <c r="I132" s="66" t="str">
        <f>$I$45</f>
        <v/>
      </c>
      <c r="J132" s="67" t="str">
        <f>$J$45</f>
        <v/>
      </c>
      <c r="K132" s="68" t="str">
        <f t="shared" si="6"/>
        <v/>
      </c>
      <c r="L132" s="69" t="str">
        <f t="shared" si="6"/>
        <v/>
      </c>
      <c r="M132" s="70" t="str">
        <f t="shared" si="6"/>
        <v/>
      </c>
      <c r="N132" s="225" t="str">
        <f t="shared" si="7"/>
        <v/>
      </c>
      <c r="O132" s="1934"/>
      <c r="P132" s="1949"/>
      <c r="Q132" s="19"/>
      <c r="R132" s="19"/>
      <c r="S132" s="19"/>
      <c r="T132" s="19"/>
      <c r="U132" s="19"/>
      <c r="V132" s="19"/>
      <c r="W132" s="19"/>
      <c r="X132" s="19"/>
      <c r="Y132" s="19"/>
      <c r="Z132" s="19"/>
      <c r="AA132" s="19"/>
      <c r="AB132" s="19"/>
      <c r="AC132" s="19"/>
      <c r="AD132" s="19"/>
      <c r="AE132" s="19"/>
      <c r="AF132" s="19"/>
      <c r="AG132" s="19"/>
      <c r="AH132" s="19"/>
      <c r="AI132" s="19"/>
      <c r="AJ132" s="19"/>
      <c r="AK132" s="19"/>
      <c r="AL132" s="19"/>
      <c r="AM132" s="19"/>
      <c r="AN132" s="19"/>
      <c r="AO132" s="19"/>
      <c r="AP132" s="19"/>
      <c r="AQ132" s="19"/>
      <c r="AR132" s="19"/>
      <c r="AS132" s="19"/>
      <c r="AT132" s="19"/>
      <c r="AU132" s="19"/>
      <c r="AV132" s="19"/>
      <c r="AW132" s="19"/>
      <c r="AX132" s="19"/>
      <c r="AY132" s="19"/>
      <c r="AZ132" s="17"/>
      <c r="BA132" s="17"/>
      <c r="BB132" s="17"/>
      <c r="BC132" s="17"/>
      <c r="BD132" s="17"/>
      <c r="BE132" s="17"/>
      <c r="BF132" s="17"/>
      <c r="BG132" s="17"/>
      <c r="BH132" s="17"/>
      <c r="BI132" s="17"/>
      <c r="BJ132" s="17"/>
      <c r="BK132" s="17"/>
      <c r="BL132" s="17"/>
      <c r="BM132" s="17"/>
      <c r="BN132" s="17"/>
      <c r="BO132" s="17"/>
      <c r="BP132" s="17"/>
      <c r="BQ132" s="17"/>
      <c r="BR132" s="17"/>
      <c r="BS132" s="18"/>
      <c r="BT132" s="18"/>
      <c r="BU132" s="18"/>
      <c r="BV132" s="18"/>
      <c r="BW132" s="18"/>
      <c r="BX132" s="18"/>
      <c r="BY132" s="18"/>
      <c r="BZ132" s="18"/>
      <c r="CA132" s="18"/>
      <c r="CB132" s="18"/>
      <c r="CC132" s="18"/>
    </row>
    <row r="133" spans="1:81" s="20" customFormat="1" ht="15.95" customHeight="1">
      <c r="A133" s="526"/>
      <c r="B133" s="527"/>
      <c r="C133" s="527"/>
      <c r="D133" s="531"/>
      <c r="E133" s="528"/>
      <c r="F133" s="529"/>
      <c r="G133" s="530"/>
      <c r="H133" s="146"/>
      <c r="I133" s="66" t="str">
        <f>$I$46</f>
        <v/>
      </c>
      <c r="J133" s="71" t="str">
        <f>$J$46</f>
        <v/>
      </c>
      <c r="K133" s="72" t="str">
        <f t="shared" si="6"/>
        <v/>
      </c>
      <c r="L133" s="73" t="str">
        <f t="shared" si="6"/>
        <v/>
      </c>
      <c r="M133" s="74" t="str">
        <f t="shared" si="6"/>
        <v/>
      </c>
      <c r="N133" s="226" t="str">
        <f t="shared" si="7"/>
        <v/>
      </c>
      <c r="O133" s="1934"/>
      <c r="P133" s="1949"/>
      <c r="Q133" s="19"/>
      <c r="R133" s="19"/>
      <c r="S133" s="19"/>
      <c r="T133" s="19"/>
      <c r="U133" s="19"/>
      <c r="V133" s="19"/>
      <c r="W133" s="19"/>
      <c r="X133" s="19"/>
      <c r="Y133" s="19"/>
      <c r="Z133" s="19"/>
      <c r="AA133" s="19"/>
      <c r="AB133" s="19"/>
      <c r="AC133" s="19"/>
      <c r="AD133" s="19"/>
      <c r="AE133" s="19"/>
      <c r="AF133" s="19"/>
      <c r="AG133" s="19"/>
      <c r="AH133" s="19"/>
      <c r="AI133" s="19"/>
      <c r="AJ133" s="19"/>
      <c r="AK133" s="19"/>
      <c r="AL133" s="19"/>
      <c r="AM133" s="19"/>
      <c r="AN133" s="19"/>
      <c r="AO133" s="19"/>
      <c r="AP133" s="19"/>
      <c r="AQ133" s="19"/>
      <c r="AR133" s="19"/>
      <c r="AS133" s="19"/>
      <c r="AT133" s="19"/>
      <c r="AU133" s="19"/>
      <c r="AV133" s="19"/>
      <c r="AW133" s="19"/>
      <c r="AX133" s="19"/>
      <c r="AY133" s="19"/>
      <c r="AZ133" s="17"/>
      <c r="BA133" s="17"/>
      <c r="BB133" s="17"/>
      <c r="BC133" s="17"/>
      <c r="BD133" s="17"/>
      <c r="BE133" s="17"/>
      <c r="BF133" s="17"/>
      <c r="BG133" s="17"/>
      <c r="BH133" s="17"/>
      <c r="BI133" s="17"/>
      <c r="BJ133" s="17"/>
      <c r="BK133" s="17"/>
      <c r="BL133" s="17"/>
      <c r="BM133" s="17"/>
      <c r="BN133" s="17"/>
      <c r="BO133" s="17"/>
      <c r="BP133" s="17"/>
      <c r="BQ133" s="17"/>
      <c r="BR133" s="17"/>
      <c r="BS133" s="18"/>
      <c r="BT133" s="18"/>
      <c r="BU133" s="18"/>
      <c r="BV133" s="18"/>
      <c r="BW133" s="18"/>
      <c r="BX133" s="18"/>
      <c r="BY133" s="18"/>
      <c r="BZ133" s="18"/>
      <c r="CA133" s="18"/>
      <c r="CB133" s="18"/>
      <c r="CC133" s="18"/>
    </row>
    <row r="134" spans="1:81" s="20" customFormat="1" ht="15.95" customHeight="1">
      <c r="A134" s="526"/>
      <c r="B134" s="527"/>
      <c r="C134" s="527"/>
      <c r="D134" s="531"/>
      <c r="E134" s="528"/>
      <c r="F134" s="529"/>
      <c r="G134" s="530"/>
      <c r="H134" s="146"/>
      <c r="I134" s="66" t="str">
        <f>$I$47</f>
        <v/>
      </c>
      <c r="J134" s="67" t="str">
        <f>$J$47</f>
        <v/>
      </c>
      <c r="K134" s="68" t="str">
        <f t="shared" si="6"/>
        <v/>
      </c>
      <c r="L134" s="69" t="str">
        <f t="shared" si="6"/>
        <v/>
      </c>
      <c r="M134" s="70" t="str">
        <f t="shared" si="6"/>
        <v/>
      </c>
      <c r="N134" s="225" t="str">
        <f t="shared" si="7"/>
        <v/>
      </c>
      <c r="O134" s="1934"/>
      <c r="P134" s="1949"/>
      <c r="Q134" s="19"/>
      <c r="R134" s="19"/>
      <c r="S134" s="19"/>
      <c r="T134" s="19"/>
      <c r="U134" s="19"/>
      <c r="V134" s="19"/>
      <c r="W134" s="19"/>
      <c r="X134" s="19"/>
      <c r="Y134" s="19"/>
      <c r="Z134" s="19"/>
      <c r="AA134" s="19"/>
      <c r="AB134" s="19"/>
      <c r="AC134" s="19"/>
      <c r="AD134" s="19"/>
      <c r="AE134" s="19"/>
      <c r="AF134" s="19"/>
      <c r="AG134" s="19"/>
      <c r="AH134" s="19"/>
      <c r="AI134" s="19"/>
      <c r="AJ134" s="19"/>
      <c r="AK134" s="19"/>
      <c r="AL134" s="19"/>
      <c r="AM134" s="19"/>
      <c r="AN134" s="19"/>
      <c r="AO134" s="19"/>
      <c r="AP134" s="19"/>
      <c r="AQ134" s="19"/>
      <c r="AR134" s="19"/>
      <c r="AS134" s="19"/>
      <c r="AT134" s="19"/>
      <c r="AU134" s="19"/>
      <c r="AV134" s="19"/>
      <c r="AW134" s="19"/>
      <c r="AX134" s="19"/>
      <c r="AY134" s="19"/>
      <c r="AZ134" s="17"/>
      <c r="BA134" s="17"/>
      <c r="BB134" s="17"/>
      <c r="BC134" s="17"/>
      <c r="BD134" s="17"/>
      <c r="BE134" s="17"/>
      <c r="BF134" s="17"/>
      <c r="BG134" s="17"/>
      <c r="BH134" s="17"/>
      <c r="BI134" s="17"/>
      <c r="BJ134" s="17"/>
      <c r="BK134" s="17"/>
      <c r="BL134" s="17"/>
      <c r="BM134" s="17"/>
      <c r="BN134" s="17"/>
      <c r="BO134" s="17"/>
      <c r="BP134" s="17"/>
      <c r="BQ134" s="17"/>
      <c r="BR134" s="17"/>
      <c r="BS134" s="18"/>
      <c r="BT134" s="18"/>
      <c r="BU134" s="18"/>
      <c r="BV134" s="18"/>
      <c r="BW134" s="18"/>
      <c r="BX134" s="18"/>
      <c r="BY134" s="18"/>
      <c r="BZ134" s="18"/>
      <c r="CA134" s="18"/>
      <c r="CB134" s="18"/>
      <c r="CC134" s="18"/>
    </row>
    <row r="135" spans="1:81" s="20" customFormat="1" ht="15.95" customHeight="1">
      <c r="A135" s="526"/>
      <c r="B135" s="527"/>
      <c r="C135" s="527"/>
      <c r="D135" s="531"/>
      <c r="E135" s="528"/>
      <c r="F135" s="529"/>
      <c r="G135" s="530"/>
      <c r="H135" s="146"/>
      <c r="I135" s="66" t="str">
        <f>$I$48</f>
        <v/>
      </c>
      <c r="J135" s="71" t="str">
        <f>$J$48</f>
        <v/>
      </c>
      <c r="K135" s="72" t="str">
        <f t="shared" si="6"/>
        <v/>
      </c>
      <c r="L135" s="73" t="str">
        <f t="shared" si="6"/>
        <v/>
      </c>
      <c r="M135" s="74" t="str">
        <f t="shared" si="6"/>
        <v/>
      </c>
      <c r="N135" s="226" t="str">
        <f t="shared" si="7"/>
        <v/>
      </c>
      <c r="O135" s="1934"/>
      <c r="P135" s="194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7"/>
      <c r="BA135" s="17"/>
      <c r="BB135" s="17"/>
      <c r="BC135" s="17"/>
      <c r="BD135" s="17"/>
      <c r="BE135" s="17"/>
      <c r="BF135" s="17"/>
      <c r="BG135" s="17"/>
      <c r="BH135" s="17"/>
      <c r="BI135" s="17"/>
      <c r="BJ135" s="17"/>
      <c r="BK135" s="17"/>
      <c r="BL135" s="17"/>
      <c r="BM135" s="17"/>
      <c r="BN135" s="17"/>
      <c r="BO135" s="17"/>
      <c r="BP135" s="17"/>
      <c r="BQ135" s="17"/>
      <c r="BR135" s="17"/>
      <c r="BS135" s="18"/>
      <c r="BT135" s="18"/>
      <c r="BU135" s="18"/>
      <c r="BV135" s="18"/>
      <c r="BW135" s="18"/>
      <c r="BX135" s="18"/>
      <c r="BY135" s="18"/>
      <c r="BZ135" s="18"/>
      <c r="CA135" s="18"/>
      <c r="CB135" s="18"/>
      <c r="CC135" s="18"/>
    </row>
    <row r="136" spans="1:81" s="20" customFormat="1" ht="15.95" customHeight="1">
      <c r="A136" s="526"/>
      <c r="B136" s="527"/>
      <c r="C136" s="527"/>
      <c r="D136" s="531"/>
      <c r="E136" s="528"/>
      <c r="F136" s="529"/>
      <c r="G136" s="530"/>
      <c r="H136" s="146"/>
      <c r="I136" s="66" t="str">
        <f>$I$49</f>
        <v/>
      </c>
      <c r="J136" s="67" t="str">
        <f>$J$49</f>
        <v/>
      </c>
      <c r="K136" s="68" t="str">
        <f t="shared" si="6"/>
        <v/>
      </c>
      <c r="L136" s="69" t="str">
        <f t="shared" si="6"/>
        <v/>
      </c>
      <c r="M136" s="70" t="str">
        <f t="shared" si="6"/>
        <v/>
      </c>
      <c r="N136" s="225" t="str">
        <f t="shared" si="7"/>
        <v/>
      </c>
      <c r="O136" s="1934"/>
      <c r="P136" s="1949" t="s">
        <v>49</v>
      </c>
      <c r="Q136" s="19"/>
      <c r="R136" s="19"/>
      <c r="S136" s="19"/>
      <c r="T136" s="19"/>
      <c r="U136" s="19"/>
      <c r="V136" s="19"/>
      <c r="W136" s="19"/>
      <c r="X136" s="19"/>
      <c r="Y136" s="19"/>
      <c r="Z136" s="19"/>
      <c r="AA136" s="19"/>
      <c r="AB136" s="19"/>
      <c r="AC136" s="19"/>
      <c r="AD136" s="19"/>
      <c r="AE136" s="19"/>
      <c r="AF136" s="19"/>
      <c r="AG136" s="19"/>
      <c r="AH136" s="19"/>
      <c r="AI136" s="19"/>
      <c r="AJ136" s="19"/>
      <c r="AK136" s="19"/>
      <c r="AL136" s="19"/>
      <c r="AM136" s="19"/>
      <c r="AN136" s="19"/>
      <c r="AO136" s="19"/>
      <c r="AP136" s="19"/>
      <c r="AQ136" s="19"/>
      <c r="AR136" s="19"/>
      <c r="AS136" s="19"/>
      <c r="AT136" s="19"/>
      <c r="AU136" s="19"/>
      <c r="AV136" s="19"/>
      <c r="AW136" s="19"/>
      <c r="AX136" s="19"/>
      <c r="AY136" s="19"/>
      <c r="AZ136" s="17"/>
      <c r="BA136" s="17"/>
      <c r="BB136" s="17"/>
      <c r="BC136" s="17"/>
      <c r="BD136" s="17"/>
      <c r="BE136" s="17"/>
      <c r="BF136" s="17"/>
      <c r="BG136" s="17"/>
      <c r="BH136" s="17"/>
      <c r="BI136" s="17"/>
      <c r="BJ136" s="17"/>
      <c r="BK136" s="17"/>
      <c r="BL136" s="17"/>
      <c r="BM136" s="17"/>
      <c r="BN136" s="17"/>
      <c r="BO136" s="17"/>
      <c r="BP136" s="17"/>
      <c r="BQ136" s="17"/>
      <c r="BR136" s="17"/>
      <c r="BS136" s="18"/>
      <c r="BT136" s="18"/>
      <c r="BU136" s="18"/>
      <c r="BV136" s="18"/>
      <c r="BW136" s="18"/>
      <c r="BX136" s="18"/>
      <c r="BY136" s="18"/>
      <c r="BZ136" s="18"/>
      <c r="CA136" s="18"/>
      <c r="CB136" s="18"/>
      <c r="CC136" s="18"/>
    </row>
    <row r="137" spans="1:81" s="20" customFormat="1" ht="15.95" customHeight="1">
      <c r="A137" s="526"/>
      <c r="B137" s="527"/>
      <c r="C137" s="527"/>
      <c r="D137" s="531"/>
      <c r="E137" s="528"/>
      <c r="F137" s="529"/>
      <c r="G137" s="530"/>
      <c r="H137" s="146"/>
      <c r="I137" s="66" t="str">
        <f>$I$50</f>
        <v/>
      </c>
      <c r="J137" s="71" t="str">
        <f>$J$50</f>
        <v/>
      </c>
      <c r="K137" s="72" t="str">
        <f t="shared" si="6"/>
        <v/>
      </c>
      <c r="L137" s="73" t="str">
        <f t="shared" si="6"/>
        <v/>
      </c>
      <c r="M137" s="74" t="str">
        <f t="shared" si="6"/>
        <v/>
      </c>
      <c r="N137" s="226" t="str">
        <f t="shared" si="7"/>
        <v/>
      </c>
      <c r="O137" s="1934"/>
      <c r="P137" s="1949"/>
      <c r="Q137" s="19"/>
      <c r="R137" s="19"/>
      <c r="S137" s="19"/>
      <c r="T137" s="19"/>
      <c r="U137" s="19"/>
      <c r="V137" s="19"/>
      <c r="W137" s="19"/>
      <c r="X137" s="19"/>
      <c r="Y137" s="19"/>
      <c r="Z137" s="19"/>
      <c r="AA137" s="19"/>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7"/>
      <c r="BA137" s="17"/>
      <c r="BB137" s="17"/>
      <c r="BC137" s="17"/>
      <c r="BD137" s="17"/>
      <c r="BE137" s="17"/>
      <c r="BF137" s="17"/>
      <c r="BG137" s="17"/>
      <c r="BH137" s="17"/>
      <c r="BI137" s="17"/>
      <c r="BJ137" s="17"/>
      <c r="BK137" s="17"/>
      <c r="BL137" s="17"/>
      <c r="BM137" s="17"/>
      <c r="BN137" s="17"/>
      <c r="BO137" s="17"/>
      <c r="BP137" s="17"/>
      <c r="BQ137" s="17"/>
      <c r="BR137" s="17"/>
      <c r="BS137" s="18"/>
      <c r="BT137" s="18"/>
      <c r="BU137" s="18"/>
      <c r="BV137" s="18"/>
      <c r="BW137" s="18"/>
      <c r="BX137" s="18"/>
      <c r="BY137" s="18"/>
      <c r="BZ137" s="18"/>
      <c r="CA137" s="18"/>
      <c r="CB137" s="18"/>
      <c r="CC137" s="18"/>
    </row>
    <row r="138" spans="1:81" s="20" customFormat="1" ht="15.95" customHeight="1">
      <c r="A138" s="526"/>
      <c r="B138" s="527"/>
      <c r="C138" s="527"/>
      <c r="D138" s="531"/>
      <c r="E138" s="528"/>
      <c r="F138" s="529"/>
      <c r="G138" s="530"/>
      <c r="H138" s="146"/>
      <c r="I138" s="66" t="str">
        <f>$I$51</f>
        <v/>
      </c>
      <c r="J138" s="67" t="str">
        <f>$J$51</f>
        <v/>
      </c>
      <c r="K138" s="68" t="str">
        <f t="shared" si="6"/>
        <v/>
      </c>
      <c r="L138" s="69" t="str">
        <f t="shared" si="6"/>
        <v/>
      </c>
      <c r="M138" s="70" t="str">
        <f t="shared" si="6"/>
        <v/>
      </c>
      <c r="N138" s="225" t="str">
        <f t="shared" si="7"/>
        <v/>
      </c>
      <c r="O138" s="1934"/>
      <c r="P138" s="1949"/>
      <c r="Q138" s="19"/>
      <c r="R138" s="19"/>
      <c r="S138" s="19"/>
      <c r="T138" s="19"/>
      <c r="U138" s="19"/>
      <c r="V138" s="19"/>
      <c r="W138" s="19"/>
      <c r="X138" s="19"/>
      <c r="Y138" s="19"/>
      <c r="Z138" s="19"/>
      <c r="AA138" s="19"/>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7"/>
      <c r="BA138" s="17"/>
      <c r="BB138" s="17"/>
      <c r="BC138" s="17"/>
      <c r="BD138" s="17"/>
      <c r="BE138" s="17"/>
      <c r="BF138" s="17"/>
      <c r="BG138" s="17"/>
      <c r="BH138" s="17"/>
      <c r="BI138" s="17"/>
      <c r="BJ138" s="17"/>
      <c r="BK138" s="17"/>
      <c r="BL138" s="17"/>
      <c r="BM138" s="17"/>
      <c r="BN138" s="17"/>
      <c r="BO138" s="17"/>
      <c r="BP138" s="17"/>
      <c r="BQ138" s="17"/>
      <c r="BR138" s="17"/>
      <c r="BS138" s="18"/>
      <c r="BT138" s="18"/>
      <c r="BU138" s="18"/>
      <c r="BV138" s="18"/>
      <c r="BW138" s="18"/>
      <c r="BX138" s="18"/>
      <c r="BY138" s="18"/>
      <c r="BZ138" s="18"/>
      <c r="CA138" s="18"/>
      <c r="CB138" s="18"/>
      <c r="CC138" s="18"/>
    </row>
    <row r="139" spans="1:81" s="20" customFormat="1" ht="15.95" customHeight="1" thickBot="1">
      <c r="A139" s="526"/>
      <c r="B139" s="527"/>
      <c r="C139" s="527"/>
      <c r="D139" s="531"/>
      <c r="E139" s="528"/>
      <c r="F139" s="529"/>
      <c r="G139" s="530"/>
      <c r="H139" s="146"/>
      <c r="I139" s="76" t="str">
        <f>$I$52</f>
        <v/>
      </c>
      <c r="J139" s="77" t="str">
        <f>$J$52</f>
        <v/>
      </c>
      <c r="K139" s="78" t="str">
        <f t="shared" si="6"/>
        <v/>
      </c>
      <c r="L139" s="79" t="str">
        <f t="shared" si="6"/>
        <v/>
      </c>
      <c r="M139" s="80" t="str">
        <f t="shared" si="6"/>
        <v/>
      </c>
      <c r="N139" s="227" t="str">
        <f t="shared" si="7"/>
        <v/>
      </c>
      <c r="O139" s="1934"/>
      <c r="P139" s="1949"/>
      <c r="Q139" s="19"/>
      <c r="R139" s="19"/>
      <c r="S139" s="19"/>
      <c r="T139" s="19"/>
      <c r="U139" s="19"/>
      <c r="V139" s="19"/>
      <c r="W139" s="19"/>
      <c r="X139" s="19"/>
      <c r="Y139" s="19"/>
      <c r="Z139" s="19"/>
      <c r="AA139" s="19"/>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7"/>
      <c r="BA139" s="17"/>
      <c r="BB139" s="17"/>
      <c r="BC139" s="17"/>
      <c r="BD139" s="17"/>
      <c r="BE139" s="17"/>
      <c r="BF139" s="17"/>
      <c r="BG139" s="17"/>
      <c r="BH139" s="17"/>
      <c r="BI139" s="17"/>
      <c r="BJ139" s="17"/>
      <c r="BK139" s="17"/>
      <c r="BL139" s="17"/>
      <c r="BM139" s="17"/>
      <c r="BN139" s="17"/>
      <c r="BO139" s="17"/>
      <c r="BP139" s="17"/>
      <c r="BQ139" s="17"/>
      <c r="BR139" s="17"/>
      <c r="BS139" s="18"/>
      <c r="BT139" s="18"/>
      <c r="BU139" s="18"/>
      <c r="BV139" s="18"/>
      <c r="BW139" s="18"/>
      <c r="BX139" s="18"/>
      <c r="BY139" s="18"/>
      <c r="BZ139" s="18"/>
      <c r="CA139" s="18"/>
      <c r="CB139" s="18"/>
      <c r="CC139" s="18"/>
    </row>
    <row r="140" spans="1:81" s="20" customFormat="1" ht="15.95" customHeight="1">
      <c r="A140" s="526"/>
      <c r="B140" s="527"/>
      <c r="C140" s="527"/>
      <c r="D140" s="531"/>
      <c r="E140" s="528"/>
      <c r="F140" s="529"/>
      <c r="G140" s="530"/>
      <c r="H140" s="146"/>
      <c r="I140" s="81"/>
      <c r="J140" s="82" t="str">
        <f>$J$53</f>
        <v/>
      </c>
      <c r="K140" s="83" t="str">
        <f t="shared" si="6"/>
        <v/>
      </c>
      <c r="L140" s="84" t="str">
        <f t="shared" si="6"/>
        <v/>
      </c>
      <c r="M140" s="85" t="str">
        <f t="shared" si="6"/>
        <v/>
      </c>
      <c r="N140" s="228" t="str">
        <f t="shared" si="7"/>
        <v/>
      </c>
      <c r="O140" s="1934"/>
      <c r="P140" s="1949"/>
      <c r="Q140" s="19"/>
      <c r="R140" s="19"/>
      <c r="S140" s="19"/>
      <c r="T140" s="19"/>
      <c r="U140" s="19"/>
      <c r="V140" s="19"/>
      <c r="W140" s="19"/>
      <c r="X140" s="19"/>
      <c r="Y140" s="19"/>
      <c r="Z140" s="19"/>
      <c r="AA140" s="19"/>
      <c r="AB140" s="19"/>
      <c r="AC140" s="19"/>
      <c r="AD140" s="19"/>
      <c r="AE140" s="19"/>
      <c r="AF140" s="19"/>
      <c r="AG140" s="19"/>
      <c r="AH140" s="19"/>
      <c r="AI140" s="19"/>
      <c r="AJ140" s="19"/>
      <c r="AK140" s="19"/>
      <c r="AL140" s="19"/>
      <c r="AM140" s="19"/>
      <c r="AN140" s="19"/>
      <c r="AO140" s="19"/>
      <c r="AP140" s="19"/>
      <c r="AQ140" s="19"/>
      <c r="AR140" s="19"/>
      <c r="AS140" s="19"/>
      <c r="AT140" s="19"/>
      <c r="AU140" s="19"/>
      <c r="AV140" s="19"/>
      <c r="AW140" s="19"/>
      <c r="AX140" s="19"/>
      <c r="AY140" s="19"/>
      <c r="AZ140" s="17"/>
      <c r="BA140" s="17"/>
      <c r="BB140" s="17"/>
      <c r="BC140" s="17"/>
      <c r="BD140" s="17"/>
      <c r="BE140" s="17"/>
      <c r="BF140" s="17"/>
      <c r="BG140" s="17"/>
      <c r="BH140" s="17"/>
      <c r="BI140" s="17"/>
      <c r="BJ140" s="17"/>
      <c r="BK140" s="17"/>
      <c r="BL140" s="17"/>
      <c r="BM140" s="17"/>
      <c r="BN140" s="17"/>
      <c r="BO140" s="17"/>
      <c r="BP140" s="17"/>
      <c r="BQ140" s="17"/>
      <c r="BR140" s="17"/>
      <c r="BS140" s="18"/>
      <c r="BT140" s="18"/>
      <c r="BU140" s="18"/>
      <c r="BV140" s="18"/>
      <c r="BW140" s="18"/>
      <c r="BX140" s="18"/>
      <c r="BY140" s="18"/>
      <c r="BZ140" s="18"/>
      <c r="CA140" s="18"/>
      <c r="CB140" s="18"/>
      <c r="CC140" s="18"/>
    </row>
    <row r="141" spans="1:81" s="20" customFormat="1" ht="15.95" customHeight="1">
      <c r="A141" s="526"/>
      <c r="B141" s="527"/>
      <c r="C141" s="527"/>
      <c r="D141" s="531"/>
      <c r="E141" s="528"/>
      <c r="F141" s="529"/>
      <c r="G141" s="530"/>
      <c r="H141" s="146"/>
      <c r="I141" s="86"/>
      <c r="J141" s="87" t="str">
        <f>$J$54</f>
        <v/>
      </c>
      <c r="K141" s="88" t="str">
        <f t="shared" si="6"/>
        <v/>
      </c>
      <c r="L141" s="89" t="str">
        <f t="shared" si="6"/>
        <v/>
      </c>
      <c r="M141" s="90" t="str">
        <f t="shared" si="6"/>
        <v/>
      </c>
      <c r="N141" s="229" t="str">
        <f t="shared" si="7"/>
        <v/>
      </c>
      <c r="O141" s="1934"/>
      <c r="P141" s="1949"/>
      <c r="Q141" s="19"/>
      <c r="R141" s="19"/>
      <c r="S141" s="19"/>
      <c r="T141" s="19"/>
      <c r="U141" s="19"/>
      <c r="V141" s="19"/>
      <c r="W141" s="19"/>
      <c r="X141" s="19"/>
      <c r="Y141" s="19"/>
      <c r="Z141" s="19"/>
      <c r="AA141" s="19"/>
      <c r="AB141" s="19"/>
      <c r="AC141" s="19"/>
      <c r="AD141" s="19"/>
      <c r="AE141" s="19"/>
      <c r="AF141" s="19"/>
      <c r="AG141" s="19"/>
      <c r="AH141" s="19"/>
      <c r="AI141" s="19"/>
      <c r="AJ141" s="19"/>
      <c r="AK141" s="19"/>
      <c r="AL141" s="19"/>
      <c r="AM141" s="19"/>
      <c r="AN141" s="19"/>
      <c r="AO141" s="19"/>
      <c r="AP141" s="19"/>
      <c r="AQ141" s="19"/>
      <c r="AR141" s="19"/>
      <c r="AS141" s="19"/>
      <c r="AT141" s="19"/>
      <c r="AU141" s="19"/>
      <c r="AV141" s="19"/>
      <c r="AW141" s="19"/>
      <c r="AX141" s="19"/>
      <c r="AY141" s="19"/>
      <c r="AZ141" s="17"/>
      <c r="BA141" s="17"/>
      <c r="BB141" s="17"/>
      <c r="BC141" s="17"/>
      <c r="BD141" s="17"/>
      <c r="BE141" s="17"/>
      <c r="BF141" s="17"/>
      <c r="BG141" s="17"/>
      <c r="BH141" s="17"/>
      <c r="BI141" s="17"/>
      <c r="BJ141" s="17"/>
      <c r="BK141" s="17"/>
      <c r="BL141" s="17"/>
      <c r="BM141" s="17"/>
      <c r="BN141" s="17"/>
      <c r="BO141" s="17"/>
      <c r="BP141" s="17"/>
      <c r="BQ141" s="17"/>
      <c r="BR141" s="17"/>
      <c r="BS141" s="18"/>
      <c r="BT141" s="18"/>
      <c r="BU141" s="18"/>
      <c r="BV141" s="18"/>
      <c r="BW141" s="18"/>
      <c r="BX141" s="18"/>
      <c r="BY141" s="18"/>
      <c r="BZ141" s="18"/>
      <c r="CA141" s="18"/>
      <c r="CB141" s="18"/>
      <c r="CC141" s="18"/>
    </row>
    <row r="142" spans="1:81" s="20" customFormat="1" ht="15.95" customHeight="1">
      <c r="A142" s="526"/>
      <c r="B142" s="527"/>
      <c r="C142" s="527"/>
      <c r="D142" s="531"/>
      <c r="E142" s="528"/>
      <c r="F142" s="529"/>
      <c r="G142" s="530"/>
      <c r="H142" s="146"/>
      <c r="I142" s="91"/>
      <c r="J142" s="92" t="str">
        <f>$J$55</f>
        <v/>
      </c>
      <c r="K142" s="93" t="str">
        <f t="shared" si="6"/>
        <v/>
      </c>
      <c r="L142" s="94" t="str">
        <f t="shared" si="6"/>
        <v/>
      </c>
      <c r="M142" s="95" t="str">
        <f t="shared" si="6"/>
        <v/>
      </c>
      <c r="N142" s="230" t="str">
        <f t="shared" si="7"/>
        <v/>
      </c>
      <c r="O142" s="1934"/>
      <c r="P142" s="1949"/>
      <c r="Q142" s="19"/>
      <c r="R142" s="19"/>
      <c r="S142" s="19"/>
      <c r="T142" s="19"/>
      <c r="U142" s="19"/>
      <c r="V142" s="19"/>
      <c r="W142" s="19"/>
      <c r="X142" s="19"/>
      <c r="Y142" s="19"/>
      <c r="Z142" s="19"/>
      <c r="AA142" s="19"/>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7"/>
      <c r="BA142" s="17"/>
      <c r="BB142" s="17"/>
      <c r="BC142" s="17"/>
      <c r="BD142" s="17"/>
      <c r="BE142" s="17"/>
      <c r="BF142" s="17"/>
      <c r="BG142" s="17"/>
      <c r="BH142" s="17"/>
      <c r="BI142" s="17"/>
      <c r="BJ142" s="17"/>
      <c r="BK142" s="17"/>
      <c r="BL142" s="17"/>
      <c r="BM142" s="17"/>
      <c r="BN142" s="17"/>
      <c r="BO142" s="17"/>
      <c r="BP142" s="17"/>
      <c r="BQ142" s="17"/>
      <c r="BR142" s="17"/>
      <c r="BS142" s="18"/>
      <c r="BT142" s="18"/>
      <c r="BU142" s="18"/>
      <c r="BV142" s="18"/>
      <c r="BW142" s="18"/>
      <c r="BX142" s="18"/>
      <c r="BY142" s="18"/>
      <c r="BZ142" s="18"/>
      <c r="CA142" s="18"/>
      <c r="CB142" s="18"/>
      <c r="CC142" s="18"/>
    </row>
    <row r="143" spans="1:81" s="20" customFormat="1" ht="15.95" customHeight="1">
      <c r="A143" s="526"/>
      <c r="B143" s="527"/>
      <c r="C143" s="527"/>
      <c r="D143" s="531"/>
      <c r="E143" s="528"/>
      <c r="F143" s="529"/>
      <c r="G143" s="530"/>
      <c r="H143" s="146"/>
      <c r="I143" s="96"/>
      <c r="J143" s="87" t="str">
        <f>$J$56</f>
        <v/>
      </c>
      <c r="K143" s="88" t="str">
        <f t="shared" ref="K143:M144" si="8">IF(K56&lt;&gt;"",K56,"")</f>
        <v/>
      </c>
      <c r="L143" s="89" t="str">
        <f t="shared" si="8"/>
        <v/>
      </c>
      <c r="M143" s="90" t="str">
        <f t="shared" si="8"/>
        <v/>
      </c>
      <c r="N143" s="229" t="str">
        <f t="shared" si="7"/>
        <v/>
      </c>
      <c r="O143" s="1934"/>
      <c r="P143" s="1949"/>
      <c r="Q143" s="19"/>
      <c r="R143" s="19"/>
      <c r="S143" s="19"/>
      <c r="T143" s="19"/>
      <c r="U143" s="19"/>
      <c r="V143" s="19"/>
      <c r="W143" s="19"/>
      <c r="X143" s="19"/>
      <c r="Y143" s="19"/>
      <c r="Z143" s="19"/>
      <c r="AA143" s="19"/>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7"/>
      <c r="BA143" s="17"/>
      <c r="BB143" s="17"/>
      <c r="BC143" s="17"/>
      <c r="BD143" s="17"/>
      <c r="BE143" s="17"/>
      <c r="BF143" s="17"/>
      <c r="BG143" s="17"/>
      <c r="BH143" s="17"/>
      <c r="BI143" s="17"/>
      <c r="BJ143" s="17"/>
      <c r="BK143" s="17"/>
      <c r="BL143" s="17"/>
      <c r="BM143" s="17"/>
      <c r="BN143" s="17"/>
      <c r="BO143" s="17"/>
      <c r="BP143" s="17"/>
      <c r="BQ143" s="17"/>
      <c r="BR143" s="17"/>
      <c r="BS143" s="18"/>
      <c r="BT143" s="18"/>
      <c r="BU143" s="18"/>
      <c r="BV143" s="18"/>
      <c r="BW143" s="18"/>
      <c r="BX143" s="18"/>
      <c r="BY143" s="18"/>
      <c r="BZ143" s="18"/>
      <c r="CA143" s="18"/>
      <c r="CB143" s="18"/>
      <c r="CC143" s="18"/>
    </row>
    <row r="144" spans="1:81" s="20" customFormat="1" ht="15.95" customHeight="1" thickBot="1">
      <c r="A144" s="526"/>
      <c r="B144" s="527"/>
      <c r="C144" s="527"/>
      <c r="D144" s="531"/>
      <c r="E144" s="528"/>
      <c r="F144" s="529"/>
      <c r="G144" s="530"/>
      <c r="H144" s="146"/>
      <c r="I144" s="97"/>
      <c r="J144" s="98" t="str">
        <f>$J$57</f>
        <v/>
      </c>
      <c r="K144" s="99" t="str">
        <f t="shared" si="8"/>
        <v/>
      </c>
      <c r="L144" s="100" t="str">
        <f t="shared" si="8"/>
        <v/>
      </c>
      <c r="M144" s="101" t="str">
        <f t="shared" si="8"/>
        <v/>
      </c>
      <c r="N144" s="231" t="str">
        <f t="shared" si="7"/>
        <v/>
      </c>
      <c r="O144" s="1934"/>
      <c r="P144" s="194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7"/>
      <c r="BA144" s="17"/>
      <c r="BB144" s="17"/>
      <c r="BC144" s="17"/>
      <c r="BD144" s="17"/>
      <c r="BE144" s="17"/>
      <c r="BF144" s="17"/>
      <c r="BG144" s="17"/>
      <c r="BH144" s="17"/>
      <c r="BI144" s="17"/>
      <c r="BJ144" s="17"/>
      <c r="BK144" s="17"/>
      <c r="BL144" s="17"/>
      <c r="BM144" s="17"/>
      <c r="BN144" s="17"/>
      <c r="BO144" s="17"/>
      <c r="BP144" s="17"/>
      <c r="BQ144" s="17"/>
      <c r="BR144" s="17"/>
      <c r="BS144" s="18"/>
      <c r="BT144" s="18"/>
      <c r="BU144" s="18"/>
      <c r="BV144" s="18"/>
      <c r="BW144" s="18"/>
      <c r="BX144" s="18"/>
      <c r="BY144" s="18"/>
      <c r="BZ144" s="18"/>
      <c r="CA144" s="18"/>
      <c r="CB144" s="18"/>
      <c r="CC144" s="18"/>
    </row>
    <row r="145" spans="1:81" s="20" customFormat="1" ht="15.95" customHeight="1" thickTop="1">
      <c r="A145" s="526"/>
      <c r="B145" s="527"/>
      <c r="C145" s="527"/>
      <c r="D145" s="531"/>
      <c r="E145" s="528"/>
      <c r="F145" s="529"/>
      <c r="G145" s="530"/>
      <c r="H145" s="146"/>
      <c r="I145" s="102"/>
      <c r="J145" s="212" t="str">
        <f>J$58</f>
        <v>Unclassified Spending</v>
      </c>
      <c r="K145" s="213" t="str">
        <f>IF(K$58&gt;0.005,K$58,"")</f>
        <v/>
      </c>
      <c r="L145" s="220" t="str">
        <f>IF(L$58&gt;0.005,L$58,"")</f>
        <v/>
      </c>
      <c r="M145" s="215" t="str">
        <f>IF(M$58&gt;0.005,M$58,"")</f>
        <v/>
      </c>
      <c r="N145" s="232" t="str">
        <f>IF(N$58&gt;0.005,N$58,"")</f>
        <v/>
      </c>
      <c r="O145" s="287"/>
      <c r="P145" s="1949"/>
      <c r="Q145" s="19"/>
      <c r="R145" s="19"/>
      <c r="S145" s="19"/>
      <c r="T145" s="19"/>
      <c r="U145" s="19"/>
      <c r="V145" s="19"/>
      <c r="W145" s="19"/>
      <c r="X145" s="19"/>
      <c r="Y145" s="19"/>
      <c r="Z145" s="19"/>
      <c r="AA145" s="19"/>
      <c r="AB145" s="19"/>
      <c r="AC145" s="19"/>
      <c r="AD145" s="19"/>
      <c r="AE145" s="19"/>
      <c r="AF145" s="19"/>
      <c r="AG145" s="19"/>
      <c r="AH145" s="19"/>
      <c r="AI145" s="19"/>
      <c r="AJ145" s="19"/>
      <c r="AK145" s="19"/>
      <c r="AL145" s="19"/>
      <c r="AM145" s="19"/>
      <c r="AN145" s="19"/>
      <c r="AO145" s="19"/>
      <c r="AP145" s="19"/>
      <c r="AQ145" s="19"/>
      <c r="AR145" s="19"/>
      <c r="AS145" s="19"/>
      <c r="AT145" s="19"/>
      <c r="AU145" s="19"/>
      <c r="AV145" s="19"/>
      <c r="AW145" s="19"/>
      <c r="AX145" s="19"/>
      <c r="AY145" s="19"/>
      <c r="AZ145" s="17"/>
      <c r="BA145" s="17"/>
      <c r="BB145" s="17"/>
      <c r="BC145" s="17"/>
      <c r="BD145" s="17"/>
      <c r="BE145" s="17"/>
      <c r="BF145" s="17"/>
      <c r="BG145" s="17"/>
      <c r="BH145" s="17"/>
      <c r="BI145" s="17"/>
      <c r="BJ145" s="17"/>
      <c r="BK145" s="17"/>
      <c r="BL145" s="17"/>
      <c r="BM145" s="17"/>
      <c r="BN145" s="17"/>
      <c r="BO145" s="17"/>
      <c r="BP145" s="17"/>
      <c r="BQ145" s="17"/>
      <c r="BR145" s="17"/>
      <c r="BS145" s="18"/>
      <c r="BT145" s="18"/>
      <c r="BU145" s="18"/>
      <c r="BV145" s="18"/>
      <c r="BW145" s="18"/>
      <c r="BX145" s="18"/>
      <c r="BY145" s="18"/>
      <c r="BZ145" s="18"/>
      <c r="CA145" s="18"/>
      <c r="CB145" s="18"/>
      <c r="CC145" s="18"/>
    </row>
    <row r="146" spans="1:81" s="20" customFormat="1" ht="15.95" customHeight="1" thickBot="1">
      <c r="A146" s="526"/>
      <c r="B146" s="527"/>
      <c r="C146" s="527"/>
      <c r="D146" s="531"/>
      <c r="E146" s="528"/>
      <c r="F146" s="529"/>
      <c r="G146" s="530"/>
      <c r="H146" s="146"/>
      <c r="I146" s="102"/>
      <c r="J146" s="103"/>
      <c r="K146" s="104"/>
      <c r="L146" s="105"/>
      <c r="M146" s="106"/>
      <c r="N146" s="233"/>
      <c r="O146" s="287"/>
      <c r="P146" s="194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7"/>
      <c r="BA146" s="17"/>
      <c r="BB146" s="17"/>
      <c r="BC146" s="17"/>
      <c r="BD146" s="17"/>
      <c r="BE146" s="17"/>
      <c r="BF146" s="17"/>
      <c r="BG146" s="17"/>
      <c r="BH146" s="17"/>
      <c r="BI146" s="17"/>
      <c r="BJ146" s="17"/>
      <c r="BK146" s="17"/>
      <c r="BL146" s="17"/>
      <c r="BM146" s="17"/>
      <c r="BN146" s="17"/>
      <c r="BO146" s="17"/>
      <c r="BP146" s="17"/>
      <c r="BQ146" s="17"/>
      <c r="BR146" s="17"/>
      <c r="BS146" s="18"/>
      <c r="BT146" s="18"/>
      <c r="BU146" s="18"/>
      <c r="BV146" s="18"/>
      <c r="BW146" s="18"/>
      <c r="BX146" s="18"/>
      <c r="BY146" s="18"/>
      <c r="BZ146" s="18"/>
      <c r="CA146" s="18"/>
      <c r="CB146" s="18"/>
      <c r="CC146" s="18"/>
    </row>
    <row r="147" spans="1:81" s="20" customFormat="1" ht="15.95" customHeight="1">
      <c r="A147" s="526"/>
      <c r="B147" s="527"/>
      <c r="C147" s="527"/>
      <c r="D147" s="531"/>
      <c r="E147" s="528"/>
      <c r="F147" s="529"/>
      <c r="G147" s="530"/>
      <c r="H147" s="146"/>
      <c r="I147" s="107" t="str">
        <f>$I$60</f>
        <v/>
      </c>
      <c r="J147" s="148" t="str">
        <f>$J$60</f>
        <v/>
      </c>
      <c r="K147" s="149" t="str">
        <f t="shared" ref="K147:M159" si="9">IF(K60&lt;&gt;"",K60,"")</f>
        <v/>
      </c>
      <c r="L147" s="150" t="str">
        <f t="shared" si="9"/>
        <v/>
      </c>
      <c r="M147" s="151" t="str">
        <f t="shared" si="9"/>
        <v/>
      </c>
      <c r="N147" s="243" t="str">
        <f t="shared" ref="N147:N159" si="10">IF(N60&gt;0.005,N60,"")</f>
        <v/>
      </c>
      <c r="O147" s="1932" t="s">
        <v>39</v>
      </c>
      <c r="P147" s="1949"/>
      <c r="Q147" s="19"/>
      <c r="R147" s="19"/>
      <c r="S147" s="19"/>
      <c r="T147" s="19"/>
      <c r="U147" s="19"/>
      <c r="V147" s="19"/>
      <c r="W147" s="19"/>
      <c r="X147" s="19"/>
      <c r="Y147" s="19"/>
      <c r="Z147" s="19"/>
      <c r="AA147" s="19"/>
      <c r="AB147" s="19"/>
      <c r="AC147" s="19"/>
      <c r="AD147" s="19"/>
      <c r="AE147" s="19"/>
      <c r="AF147" s="19"/>
      <c r="AG147" s="19"/>
      <c r="AH147" s="19"/>
      <c r="AI147" s="19"/>
      <c r="AJ147" s="19"/>
      <c r="AK147" s="19"/>
      <c r="AL147" s="19"/>
      <c r="AM147" s="19"/>
      <c r="AN147" s="19"/>
      <c r="AO147" s="19"/>
      <c r="AP147" s="19"/>
      <c r="AQ147" s="19"/>
      <c r="AR147" s="19"/>
      <c r="AS147" s="19"/>
      <c r="AT147" s="19"/>
      <c r="AU147" s="19"/>
      <c r="AV147" s="19"/>
      <c r="AW147" s="19"/>
      <c r="AX147" s="19"/>
      <c r="AY147" s="19"/>
      <c r="AZ147" s="17"/>
      <c r="BA147" s="17"/>
      <c r="BB147" s="17"/>
      <c r="BC147" s="17"/>
      <c r="BD147" s="17"/>
      <c r="BE147" s="17"/>
      <c r="BF147" s="17"/>
      <c r="BG147" s="17"/>
      <c r="BH147" s="17"/>
      <c r="BI147" s="17"/>
      <c r="BJ147" s="17"/>
      <c r="BK147" s="17"/>
      <c r="BL147" s="17"/>
      <c r="BM147" s="17"/>
      <c r="BN147" s="17"/>
      <c r="BO147" s="17"/>
      <c r="BP147" s="17"/>
      <c r="BQ147" s="17"/>
      <c r="BR147" s="17"/>
      <c r="BS147" s="18"/>
      <c r="BT147" s="18"/>
      <c r="BU147" s="18"/>
      <c r="BV147" s="18"/>
      <c r="BW147" s="18"/>
      <c r="BX147" s="18"/>
      <c r="BY147" s="18"/>
      <c r="BZ147" s="18"/>
      <c r="CA147" s="18"/>
      <c r="CB147" s="18"/>
      <c r="CC147" s="18"/>
    </row>
    <row r="148" spans="1:81" s="20" customFormat="1" ht="15.95" customHeight="1">
      <c r="A148" s="526"/>
      <c r="B148" s="527"/>
      <c r="C148" s="527"/>
      <c r="D148" s="531"/>
      <c r="E148" s="528"/>
      <c r="F148" s="529"/>
      <c r="G148" s="530"/>
      <c r="H148" s="146"/>
      <c r="I148" s="108" t="str">
        <f>$I$61</f>
        <v/>
      </c>
      <c r="J148" s="71" t="str">
        <f>$J$61</f>
        <v/>
      </c>
      <c r="K148" s="72" t="str">
        <f t="shared" si="9"/>
        <v/>
      </c>
      <c r="L148" s="73" t="str">
        <f t="shared" si="9"/>
        <v/>
      </c>
      <c r="M148" s="74" t="str">
        <f t="shared" si="9"/>
        <v/>
      </c>
      <c r="N148" s="244" t="str">
        <f t="shared" si="10"/>
        <v/>
      </c>
      <c r="O148" s="1932"/>
      <c r="P148" s="1949"/>
      <c r="Q148" s="19"/>
      <c r="R148" s="19"/>
      <c r="S148" s="19"/>
      <c r="T148" s="19"/>
      <c r="U148" s="19"/>
      <c r="V148" s="19"/>
      <c r="W148" s="19"/>
      <c r="X148" s="19"/>
      <c r="Y148" s="19"/>
      <c r="Z148" s="19"/>
      <c r="AA148" s="19"/>
      <c r="AB148" s="19"/>
      <c r="AC148" s="19"/>
      <c r="AD148" s="19"/>
      <c r="AE148" s="19"/>
      <c r="AF148" s="19"/>
      <c r="AG148" s="19"/>
      <c r="AH148" s="19"/>
      <c r="AI148" s="19"/>
      <c r="AJ148" s="19"/>
      <c r="AK148" s="19"/>
      <c r="AL148" s="19"/>
      <c r="AM148" s="19"/>
      <c r="AN148" s="19"/>
      <c r="AO148" s="19"/>
      <c r="AP148" s="19"/>
      <c r="AQ148" s="19"/>
      <c r="AR148" s="19"/>
      <c r="AS148" s="19"/>
      <c r="AT148" s="19"/>
      <c r="AU148" s="19"/>
      <c r="AV148" s="19"/>
      <c r="AW148" s="19"/>
      <c r="AX148" s="19"/>
      <c r="AY148" s="19"/>
      <c r="AZ148" s="17"/>
      <c r="BA148" s="17"/>
      <c r="BB148" s="17"/>
      <c r="BC148" s="17"/>
      <c r="BD148" s="17"/>
      <c r="BE148" s="17"/>
      <c r="BF148" s="17"/>
      <c r="BG148" s="17"/>
      <c r="BH148" s="17"/>
      <c r="BI148" s="17"/>
      <c r="BJ148" s="17"/>
      <c r="BK148" s="17"/>
      <c r="BL148" s="17"/>
      <c r="BM148" s="17"/>
      <c r="BN148" s="17"/>
      <c r="BO148" s="17"/>
      <c r="BP148" s="17"/>
      <c r="BQ148" s="17"/>
      <c r="BR148" s="17"/>
      <c r="BS148" s="18"/>
      <c r="BT148" s="18"/>
      <c r="BU148" s="18"/>
      <c r="BV148" s="18"/>
      <c r="BW148" s="18"/>
      <c r="BX148" s="18"/>
      <c r="BY148" s="18"/>
      <c r="BZ148" s="18"/>
      <c r="CA148" s="18"/>
      <c r="CB148" s="18"/>
      <c r="CC148" s="18"/>
    </row>
    <row r="149" spans="1:81" s="20" customFormat="1" ht="15.95" customHeight="1">
      <c r="A149" s="526"/>
      <c r="B149" s="527"/>
      <c r="C149" s="527"/>
      <c r="D149" s="531"/>
      <c r="E149" s="528"/>
      <c r="F149" s="529"/>
      <c r="G149" s="530"/>
      <c r="H149" s="146"/>
      <c r="I149" s="108" t="str">
        <f>$I$62</f>
        <v/>
      </c>
      <c r="J149" s="152" t="str">
        <f>$J$62</f>
        <v/>
      </c>
      <c r="K149" s="153" t="str">
        <f t="shared" si="9"/>
        <v/>
      </c>
      <c r="L149" s="154" t="str">
        <f t="shared" si="9"/>
        <v/>
      </c>
      <c r="M149" s="155" t="str">
        <f t="shared" si="9"/>
        <v/>
      </c>
      <c r="N149" s="245" t="str">
        <f t="shared" si="10"/>
        <v/>
      </c>
      <c r="O149" s="1932"/>
      <c r="P149" s="1949"/>
      <c r="Q149" s="19"/>
      <c r="R149" s="19"/>
      <c r="S149" s="19"/>
      <c r="T149" s="19"/>
      <c r="U149" s="19"/>
      <c r="V149" s="19"/>
      <c r="W149" s="19"/>
      <c r="X149" s="19"/>
      <c r="Y149" s="19"/>
      <c r="Z149" s="19"/>
      <c r="AA149" s="19"/>
      <c r="AB149" s="19"/>
      <c r="AC149" s="19"/>
      <c r="AD149" s="19"/>
      <c r="AE149" s="19"/>
      <c r="AF149" s="19"/>
      <c r="AG149" s="19"/>
      <c r="AH149" s="19"/>
      <c r="AI149" s="19"/>
      <c r="AJ149" s="19"/>
      <c r="AK149" s="19"/>
      <c r="AL149" s="19"/>
      <c r="AM149" s="19"/>
      <c r="AN149" s="19"/>
      <c r="AO149" s="19"/>
      <c r="AP149" s="19"/>
      <c r="AQ149" s="19"/>
      <c r="AR149" s="19"/>
      <c r="AS149" s="19"/>
      <c r="AT149" s="19"/>
      <c r="AU149" s="19"/>
      <c r="AV149" s="19"/>
      <c r="AW149" s="19"/>
      <c r="AX149" s="19"/>
      <c r="AY149" s="19"/>
      <c r="AZ149" s="17"/>
      <c r="BA149" s="17"/>
      <c r="BB149" s="17"/>
      <c r="BC149" s="17"/>
      <c r="BD149" s="17"/>
      <c r="BE149" s="17"/>
      <c r="BF149" s="17"/>
      <c r="BG149" s="17"/>
      <c r="BH149" s="17"/>
      <c r="BI149" s="17"/>
      <c r="BJ149" s="17"/>
      <c r="BK149" s="17"/>
      <c r="BL149" s="17"/>
      <c r="BM149" s="17"/>
      <c r="BN149" s="17"/>
      <c r="BO149" s="17"/>
      <c r="BP149" s="17"/>
      <c r="BQ149" s="17"/>
      <c r="BR149" s="17"/>
      <c r="BS149" s="18"/>
      <c r="BT149" s="18"/>
      <c r="BU149" s="18"/>
      <c r="BV149" s="18"/>
      <c r="BW149" s="18"/>
      <c r="BX149" s="18"/>
      <c r="BY149" s="18"/>
      <c r="BZ149" s="18"/>
      <c r="CA149" s="18"/>
      <c r="CB149" s="18"/>
      <c r="CC149" s="18"/>
    </row>
    <row r="150" spans="1:81" s="20" customFormat="1" ht="15.95" customHeight="1">
      <c r="A150" s="526"/>
      <c r="B150" s="527"/>
      <c r="C150" s="527"/>
      <c r="D150" s="531"/>
      <c r="E150" s="528"/>
      <c r="F150" s="529"/>
      <c r="G150" s="530"/>
      <c r="H150" s="146"/>
      <c r="I150" s="108" t="str">
        <f>$I$63</f>
        <v/>
      </c>
      <c r="J150" s="71" t="str">
        <f>$J$63</f>
        <v/>
      </c>
      <c r="K150" s="72" t="str">
        <f t="shared" si="9"/>
        <v/>
      </c>
      <c r="L150" s="73" t="str">
        <f t="shared" si="9"/>
        <v/>
      </c>
      <c r="M150" s="74" t="str">
        <f t="shared" si="9"/>
        <v/>
      </c>
      <c r="N150" s="244" t="str">
        <f t="shared" si="10"/>
        <v/>
      </c>
      <c r="O150" s="1932"/>
      <c r="P150" s="1949"/>
      <c r="Q150" s="19"/>
      <c r="R150" s="19"/>
      <c r="S150" s="19"/>
      <c r="T150" s="19"/>
      <c r="U150" s="19"/>
      <c r="V150" s="19"/>
      <c r="W150" s="19"/>
      <c r="X150" s="19"/>
      <c r="Y150" s="19"/>
      <c r="Z150" s="19"/>
      <c r="AA150" s="19"/>
      <c r="AB150" s="19"/>
      <c r="AC150" s="19"/>
      <c r="AD150" s="19"/>
      <c r="AE150" s="19"/>
      <c r="AF150" s="19"/>
      <c r="AG150" s="19"/>
      <c r="AH150" s="19"/>
      <c r="AI150" s="19"/>
      <c r="AJ150" s="19"/>
      <c r="AK150" s="19"/>
      <c r="AL150" s="19"/>
      <c r="AM150" s="19"/>
      <c r="AN150" s="19"/>
      <c r="AO150" s="19"/>
      <c r="AP150" s="19"/>
      <c r="AQ150" s="19"/>
      <c r="AR150" s="19"/>
      <c r="AS150" s="19"/>
      <c r="AT150" s="19"/>
      <c r="AU150" s="19"/>
      <c r="AV150" s="19"/>
      <c r="AW150" s="19"/>
      <c r="AX150" s="19"/>
      <c r="AY150" s="19"/>
      <c r="AZ150" s="17"/>
      <c r="BA150" s="17"/>
      <c r="BB150" s="17"/>
      <c r="BC150" s="17"/>
      <c r="BD150" s="17"/>
      <c r="BE150" s="17"/>
      <c r="BF150" s="17"/>
      <c r="BG150" s="17"/>
      <c r="BH150" s="17"/>
      <c r="BI150" s="17"/>
      <c r="BJ150" s="17"/>
      <c r="BK150" s="17"/>
      <c r="BL150" s="17"/>
      <c r="BM150" s="17"/>
      <c r="BN150" s="17"/>
      <c r="BO150" s="17"/>
      <c r="BP150" s="17"/>
      <c r="BQ150" s="17"/>
      <c r="BR150" s="17"/>
      <c r="BS150" s="18"/>
      <c r="BT150" s="18"/>
      <c r="BU150" s="18"/>
      <c r="BV150" s="18"/>
      <c r="BW150" s="18"/>
      <c r="BX150" s="18"/>
      <c r="BY150" s="18"/>
      <c r="BZ150" s="18"/>
      <c r="CA150" s="18"/>
      <c r="CB150" s="18"/>
      <c r="CC150" s="18"/>
    </row>
    <row r="151" spans="1:81" s="20" customFormat="1" ht="15.95" customHeight="1">
      <c r="A151" s="526"/>
      <c r="B151" s="527"/>
      <c r="C151" s="527"/>
      <c r="D151" s="531"/>
      <c r="E151" s="528"/>
      <c r="F151" s="529"/>
      <c r="G151" s="530"/>
      <c r="H151" s="146"/>
      <c r="I151" s="108" t="str">
        <f>$I$64</f>
        <v/>
      </c>
      <c r="J151" s="152" t="str">
        <f>$J$64</f>
        <v/>
      </c>
      <c r="K151" s="153" t="str">
        <f t="shared" si="9"/>
        <v/>
      </c>
      <c r="L151" s="154" t="str">
        <f t="shared" si="9"/>
        <v/>
      </c>
      <c r="M151" s="155" t="str">
        <f t="shared" si="9"/>
        <v/>
      </c>
      <c r="N151" s="245" t="str">
        <f t="shared" si="10"/>
        <v/>
      </c>
      <c r="O151" s="1932"/>
      <c r="P151" s="1949" t="s">
        <v>49</v>
      </c>
      <c r="Q151" s="19"/>
      <c r="R151" s="19"/>
      <c r="S151" s="19"/>
      <c r="T151" s="19"/>
      <c r="U151" s="19"/>
      <c r="V151" s="19"/>
      <c r="W151" s="19"/>
      <c r="X151" s="19"/>
      <c r="Y151" s="19"/>
      <c r="Z151" s="19"/>
      <c r="AA151" s="19"/>
      <c r="AB151" s="19"/>
      <c r="AC151" s="19"/>
      <c r="AD151" s="19"/>
      <c r="AE151" s="19"/>
      <c r="AF151" s="19"/>
      <c r="AG151" s="19"/>
      <c r="AH151" s="19"/>
      <c r="AI151" s="19"/>
      <c r="AJ151" s="19"/>
      <c r="AK151" s="19"/>
      <c r="AL151" s="19"/>
      <c r="AM151" s="19"/>
      <c r="AN151" s="19"/>
      <c r="AO151" s="19"/>
      <c r="AP151" s="19"/>
      <c r="AQ151" s="19"/>
      <c r="AR151" s="19"/>
      <c r="AS151" s="19"/>
      <c r="AT151" s="19"/>
      <c r="AU151" s="19"/>
      <c r="AV151" s="19"/>
      <c r="AW151" s="19"/>
      <c r="AX151" s="19"/>
      <c r="AY151" s="19"/>
      <c r="AZ151" s="17"/>
      <c r="BA151" s="17"/>
      <c r="BB151" s="17"/>
      <c r="BC151" s="17"/>
      <c r="BD151" s="17"/>
      <c r="BE151" s="17"/>
      <c r="BF151" s="17"/>
      <c r="BG151" s="17"/>
      <c r="BH151" s="17"/>
      <c r="BI151" s="17"/>
      <c r="BJ151" s="17"/>
      <c r="BK151" s="17"/>
      <c r="BL151" s="17"/>
      <c r="BM151" s="17"/>
      <c r="BN151" s="17"/>
      <c r="BO151" s="17"/>
      <c r="BP151" s="17"/>
      <c r="BQ151" s="17"/>
      <c r="BR151" s="17"/>
      <c r="BS151" s="18"/>
      <c r="BT151" s="18"/>
      <c r="BU151" s="18"/>
      <c r="BV151" s="18"/>
      <c r="BW151" s="18"/>
      <c r="BX151" s="18"/>
      <c r="BY151" s="18"/>
      <c r="BZ151" s="18"/>
      <c r="CA151" s="18"/>
      <c r="CB151" s="18"/>
      <c r="CC151" s="18"/>
    </row>
    <row r="152" spans="1:81" s="20" customFormat="1" ht="15.95" customHeight="1">
      <c r="A152" s="526"/>
      <c r="B152" s="527"/>
      <c r="C152" s="527"/>
      <c r="D152" s="531"/>
      <c r="E152" s="528"/>
      <c r="F152" s="529"/>
      <c r="G152" s="530"/>
      <c r="H152" s="146"/>
      <c r="I152" s="108" t="str">
        <f>$I$65</f>
        <v/>
      </c>
      <c r="J152" s="71" t="str">
        <f>$J$65</f>
        <v/>
      </c>
      <c r="K152" s="72" t="str">
        <f t="shared" si="9"/>
        <v/>
      </c>
      <c r="L152" s="73" t="str">
        <f t="shared" si="9"/>
        <v/>
      </c>
      <c r="M152" s="74" t="str">
        <f t="shared" si="9"/>
        <v/>
      </c>
      <c r="N152" s="244" t="str">
        <f t="shared" si="10"/>
        <v/>
      </c>
      <c r="O152" s="1932"/>
      <c r="P152" s="1949"/>
      <c r="Q152" s="19"/>
      <c r="R152" s="19"/>
      <c r="S152" s="19"/>
      <c r="T152" s="19"/>
      <c r="U152" s="19"/>
      <c r="V152" s="19"/>
      <c r="W152" s="19"/>
      <c r="X152" s="19"/>
      <c r="Y152" s="19"/>
      <c r="Z152" s="19"/>
      <c r="AA152" s="19"/>
      <c r="AB152" s="19"/>
      <c r="AC152" s="19"/>
      <c r="AD152" s="19"/>
      <c r="AE152" s="19"/>
      <c r="AF152" s="19"/>
      <c r="AG152" s="19"/>
      <c r="AH152" s="19"/>
      <c r="AI152" s="19"/>
      <c r="AJ152" s="19"/>
      <c r="AK152" s="19"/>
      <c r="AL152" s="19"/>
      <c r="AM152" s="19"/>
      <c r="AN152" s="19"/>
      <c r="AO152" s="19"/>
      <c r="AP152" s="19"/>
      <c r="AQ152" s="19"/>
      <c r="AR152" s="19"/>
      <c r="AS152" s="19"/>
      <c r="AT152" s="19"/>
      <c r="AU152" s="19"/>
      <c r="AV152" s="19"/>
      <c r="AW152" s="19"/>
      <c r="AX152" s="19"/>
      <c r="AY152" s="19"/>
      <c r="AZ152" s="17"/>
      <c r="BA152" s="17"/>
      <c r="BB152" s="17"/>
      <c r="BC152" s="17"/>
      <c r="BD152" s="17"/>
      <c r="BE152" s="17"/>
      <c r="BF152" s="17"/>
      <c r="BG152" s="17"/>
      <c r="BH152" s="17"/>
      <c r="BI152" s="17"/>
      <c r="BJ152" s="17"/>
      <c r="BK152" s="17"/>
      <c r="BL152" s="17"/>
      <c r="BM152" s="17"/>
      <c r="BN152" s="17"/>
      <c r="BO152" s="17"/>
      <c r="BP152" s="17"/>
      <c r="BQ152" s="17"/>
      <c r="BR152" s="17"/>
      <c r="BS152" s="18"/>
      <c r="BT152" s="18"/>
      <c r="BU152" s="18"/>
      <c r="BV152" s="18"/>
      <c r="BW152" s="18"/>
      <c r="BX152" s="18"/>
      <c r="BY152" s="18"/>
      <c r="BZ152" s="18"/>
      <c r="CA152" s="18"/>
      <c r="CB152" s="18"/>
      <c r="CC152" s="18"/>
    </row>
    <row r="153" spans="1:81" s="20" customFormat="1" ht="15.95" customHeight="1">
      <c r="A153" s="526"/>
      <c r="B153" s="527"/>
      <c r="C153" s="527"/>
      <c r="D153" s="531"/>
      <c r="E153" s="528"/>
      <c r="F153" s="529"/>
      <c r="G153" s="530"/>
      <c r="H153" s="146"/>
      <c r="I153" s="108" t="str">
        <f>$I$66</f>
        <v/>
      </c>
      <c r="J153" s="152" t="str">
        <f>$J$66</f>
        <v/>
      </c>
      <c r="K153" s="153" t="str">
        <f t="shared" si="9"/>
        <v/>
      </c>
      <c r="L153" s="154" t="str">
        <f t="shared" si="9"/>
        <v/>
      </c>
      <c r="M153" s="155" t="str">
        <f t="shared" si="9"/>
        <v/>
      </c>
      <c r="N153" s="245" t="str">
        <f t="shared" si="10"/>
        <v/>
      </c>
      <c r="O153" s="1932"/>
      <c r="P153" s="194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7"/>
      <c r="BA153" s="17"/>
      <c r="BB153" s="17"/>
      <c r="BC153" s="17"/>
      <c r="BD153" s="17"/>
      <c r="BE153" s="17"/>
      <c r="BF153" s="17"/>
      <c r="BG153" s="17"/>
      <c r="BH153" s="17"/>
      <c r="BI153" s="17"/>
      <c r="BJ153" s="17"/>
      <c r="BK153" s="17"/>
      <c r="BL153" s="17"/>
      <c r="BM153" s="17"/>
      <c r="BN153" s="17"/>
      <c r="BO153" s="17"/>
      <c r="BP153" s="17"/>
      <c r="BQ153" s="17"/>
      <c r="BR153" s="17"/>
      <c r="BS153" s="18"/>
      <c r="BT153" s="18"/>
      <c r="BU153" s="18"/>
      <c r="BV153" s="18"/>
      <c r="BW153" s="18"/>
      <c r="BX153" s="18"/>
      <c r="BY153" s="18"/>
      <c r="BZ153" s="18"/>
      <c r="CA153" s="18"/>
      <c r="CB153" s="18"/>
      <c r="CC153" s="18"/>
    </row>
    <row r="154" spans="1:81" s="20" customFormat="1" ht="15.95" customHeight="1">
      <c r="A154" s="526"/>
      <c r="B154" s="527"/>
      <c r="C154" s="527"/>
      <c r="D154" s="531"/>
      <c r="E154" s="528"/>
      <c r="F154" s="529"/>
      <c r="G154" s="530"/>
      <c r="H154" s="146"/>
      <c r="I154" s="108" t="str">
        <f>$I$67</f>
        <v/>
      </c>
      <c r="J154" s="71" t="str">
        <f>$J$67</f>
        <v/>
      </c>
      <c r="K154" s="72" t="str">
        <f t="shared" si="9"/>
        <v/>
      </c>
      <c r="L154" s="73" t="str">
        <f t="shared" si="9"/>
        <v/>
      </c>
      <c r="M154" s="74" t="str">
        <f t="shared" si="9"/>
        <v/>
      </c>
      <c r="N154" s="244" t="str">
        <f t="shared" si="10"/>
        <v/>
      </c>
      <c r="O154" s="1932"/>
      <c r="P154" s="1949"/>
      <c r="Q154" s="19"/>
      <c r="R154" s="19"/>
      <c r="S154" s="19"/>
      <c r="T154" s="19"/>
      <c r="U154" s="19"/>
      <c r="V154" s="19"/>
      <c r="W154" s="19"/>
      <c r="X154" s="19"/>
      <c r="Y154" s="19"/>
      <c r="Z154" s="19"/>
      <c r="AA154" s="19"/>
      <c r="AB154" s="19"/>
      <c r="AC154" s="19"/>
      <c r="AD154" s="19"/>
      <c r="AE154" s="19"/>
      <c r="AF154" s="19"/>
      <c r="AG154" s="19"/>
      <c r="AH154" s="19"/>
      <c r="AI154" s="19"/>
      <c r="AJ154" s="19"/>
      <c r="AK154" s="19"/>
      <c r="AL154" s="19"/>
      <c r="AM154" s="19"/>
      <c r="AN154" s="19"/>
      <c r="AO154" s="19"/>
      <c r="AP154" s="19"/>
      <c r="AQ154" s="19"/>
      <c r="AR154" s="19"/>
      <c r="AS154" s="19"/>
      <c r="AT154" s="19"/>
      <c r="AU154" s="19"/>
      <c r="AV154" s="19"/>
      <c r="AW154" s="19"/>
      <c r="AX154" s="19"/>
      <c r="AY154" s="19"/>
      <c r="AZ154" s="17"/>
      <c r="BA154" s="17"/>
      <c r="BB154" s="17"/>
      <c r="BC154" s="17"/>
      <c r="BD154" s="17"/>
      <c r="BE154" s="17"/>
      <c r="BF154" s="17"/>
      <c r="BG154" s="17"/>
      <c r="BH154" s="17"/>
      <c r="BI154" s="17"/>
      <c r="BJ154" s="17"/>
      <c r="BK154" s="17"/>
      <c r="BL154" s="17"/>
      <c r="BM154" s="17"/>
      <c r="BN154" s="17"/>
      <c r="BO154" s="17"/>
      <c r="BP154" s="17"/>
      <c r="BQ154" s="17"/>
      <c r="BR154" s="17"/>
      <c r="BS154" s="18"/>
      <c r="BT154" s="18"/>
      <c r="BU154" s="18"/>
      <c r="BV154" s="18"/>
      <c r="BW154" s="18"/>
      <c r="BX154" s="18"/>
      <c r="BY154" s="18"/>
      <c r="BZ154" s="18"/>
      <c r="CA154" s="18"/>
      <c r="CB154" s="18"/>
      <c r="CC154" s="18"/>
    </row>
    <row r="155" spans="1:81" s="20" customFormat="1" ht="15.95" customHeight="1">
      <c r="A155" s="526"/>
      <c r="B155" s="527"/>
      <c r="C155" s="527"/>
      <c r="D155" s="531"/>
      <c r="E155" s="528"/>
      <c r="F155" s="529"/>
      <c r="G155" s="530"/>
      <c r="H155" s="146"/>
      <c r="I155" s="108" t="str">
        <f>$I$68</f>
        <v/>
      </c>
      <c r="J155" s="152" t="str">
        <f>$J$68</f>
        <v/>
      </c>
      <c r="K155" s="153" t="str">
        <f t="shared" si="9"/>
        <v/>
      </c>
      <c r="L155" s="154" t="str">
        <f t="shared" si="9"/>
        <v/>
      </c>
      <c r="M155" s="155" t="str">
        <f t="shared" si="9"/>
        <v/>
      </c>
      <c r="N155" s="245" t="str">
        <f t="shared" si="10"/>
        <v/>
      </c>
      <c r="O155" s="1932"/>
      <c r="P155" s="1949"/>
      <c r="Q155" s="19"/>
      <c r="R155" s="19"/>
      <c r="S155" s="19"/>
      <c r="T155" s="19"/>
      <c r="U155" s="19"/>
      <c r="V155" s="19"/>
      <c r="W155" s="19"/>
      <c r="X155" s="19"/>
      <c r="Y155" s="19"/>
      <c r="Z155" s="19"/>
      <c r="AA155" s="19"/>
      <c r="AB155" s="19"/>
      <c r="AC155" s="19"/>
      <c r="AD155" s="19"/>
      <c r="AE155" s="19"/>
      <c r="AF155" s="19"/>
      <c r="AG155" s="19"/>
      <c r="AH155" s="19"/>
      <c r="AI155" s="19"/>
      <c r="AJ155" s="19"/>
      <c r="AK155" s="19"/>
      <c r="AL155" s="19"/>
      <c r="AM155" s="19"/>
      <c r="AN155" s="19"/>
      <c r="AO155" s="19"/>
      <c r="AP155" s="19"/>
      <c r="AQ155" s="19"/>
      <c r="AR155" s="19"/>
      <c r="AS155" s="19"/>
      <c r="AT155" s="19"/>
      <c r="AU155" s="19"/>
      <c r="AV155" s="19"/>
      <c r="AW155" s="19"/>
      <c r="AX155" s="19"/>
      <c r="AY155" s="19"/>
      <c r="AZ155" s="17"/>
      <c r="BA155" s="17"/>
      <c r="BB155" s="17"/>
      <c r="BC155" s="17"/>
      <c r="BD155" s="17"/>
      <c r="BE155" s="17"/>
      <c r="BF155" s="17"/>
      <c r="BG155" s="17"/>
      <c r="BH155" s="17"/>
      <c r="BI155" s="17"/>
      <c r="BJ155" s="17"/>
      <c r="BK155" s="17"/>
      <c r="BL155" s="17"/>
      <c r="BM155" s="17"/>
      <c r="BN155" s="17"/>
      <c r="BO155" s="17"/>
      <c r="BP155" s="17"/>
      <c r="BQ155" s="17"/>
      <c r="BR155" s="17"/>
      <c r="BS155" s="18"/>
      <c r="BT155" s="18"/>
      <c r="BU155" s="18"/>
      <c r="BV155" s="18"/>
      <c r="BW155" s="18"/>
      <c r="BX155" s="18"/>
      <c r="BY155" s="18"/>
      <c r="BZ155" s="18"/>
      <c r="CA155" s="18"/>
      <c r="CB155" s="18"/>
      <c r="CC155" s="18"/>
    </row>
    <row r="156" spans="1:81" s="20" customFormat="1" ht="15.95" customHeight="1" thickBot="1">
      <c r="A156" s="526"/>
      <c r="B156" s="527"/>
      <c r="C156" s="527"/>
      <c r="D156" s="531"/>
      <c r="E156" s="528"/>
      <c r="F156" s="529"/>
      <c r="G156" s="530"/>
      <c r="H156" s="146"/>
      <c r="I156" s="109" t="str">
        <f>$I$69</f>
        <v/>
      </c>
      <c r="J156" s="77" t="str">
        <f>$J$69</f>
        <v/>
      </c>
      <c r="K156" s="78" t="str">
        <f t="shared" si="9"/>
        <v/>
      </c>
      <c r="L156" s="79" t="str">
        <f t="shared" si="9"/>
        <v/>
      </c>
      <c r="M156" s="80" t="str">
        <f t="shared" si="9"/>
        <v/>
      </c>
      <c r="N156" s="246" t="str">
        <f t="shared" si="10"/>
        <v/>
      </c>
      <c r="O156" s="1932"/>
      <c r="P156" s="1949"/>
      <c r="Q156" s="19"/>
      <c r="R156" s="19"/>
      <c r="S156" s="19"/>
      <c r="T156" s="19"/>
      <c r="U156" s="19"/>
      <c r="V156" s="19"/>
      <c r="W156" s="19"/>
      <c r="X156" s="19"/>
      <c r="Y156" s="19"/>
      <c r="Z156" s="19"/>
      <c r="AA156" s="19"/>
      <c r="AB156" s="19"/>
      <c r="AC156" s="19"/>
      <c r="AD156" s="19"/>
      <c r="AE156" s="19"/>
      <c r="AF156" s="19"/>
      <c r="AG156" s="19"/>
      <c r="AH156" s="19"/>
      <c r="AI156" s="19"/>
      <c r="AJ156" s="19"/>
      <c r="AK156" s="19"/>
      <c r="AL156" s="19"/>
      <c r="AM156" s="19"/>
      <c r="AN156" s="19"/>
      <c r="AO156" s="19"/>
      <c r="AP156" s="19"/>
      <c r="AQ156" s="19"/>
      <c r="AR156" s="19"/>
      <c r="AS156" s="19"/>
      <c r="AT156" s="19"/>
      <c r="AU156" s="19"/>
      <c r="AV156" s="19"/>
      <c r="AW156" s="19"/>
      <c r="AX156" s="19"/>
      <c r="AY156" s="19"/>
      <c r="AZ156" s="17"/>
      <c r="BA156" s="17"/>
      <c r="BB156" s="17"/>
      <c r="BC156" s="17"/>
      <c r="BD156" s="17"/>
      <c r="BE156" s="17"/>
      <c r="BF156" s="17"/>
      <c r="BG156" s="17"/>
      <c r="BH156" s="17"/>
      <c r="BI156" s="17"/>
      <c r="BJ156" s="17"/>
      <c r="BK156" s="17"/>
      <c r="BL156" s="17"/>
      <c r="BM156" s="17"/>
      <c r="BN156" s="17"/>
      <c r="BO156" s="17"/>
      <c r="BP156" s="17"/>
      <c r="BQ156" s="17"/>
      <c r="BR156" s="17"/>
      <c r="BS156" s="18"/>
      <c r="BT156" s="18"/>
      <c r="BU156" s="18"/>
      <c r="BV156" s="18"/>
      <c r="BW156" s="18"/>
      <c r="BX156" s="18"/>
      <c r="BY156" s="18"/>
      <c r="BZ156" s="18"/>
      <c r="CA156" s="18"/>
      <c r="CB156" s="18"/>
      <c r="CC156" s="18"/>
    </row>
    <row r="157" spans="1:81" s="20" customFormat="1" ht="15.95" customHeight="1">
      <c r="A157" s="526"/>
      <c r="B157" s="527"/>
      <c r="C157" s="527"/>
      <c r="D157" s="531"/>
      <c r="E157" s="528"/>
      <c r="F157" s="529"/>
      <c r="G157" s="530"/>
      <c r="H157" s="146"/>
      <c r="I157" s="110"/>
      <c r="J157" s="111" t="str">
        <f>$J$70</f>
        <v/>
      </c>
      <c r="K157" s="112" t="str">
        <f t="shared" si="9"/>
        <v/>
      </c>
      <c r="L157" s="113" t="str">
        <f t="shared" si="9"/>
        <v/>
      </c>
      <c r="M157" s="114" t="str">
        <f t="shared" si="9"/>
        <v/>
      </c>
      <c r="N157" s="247" t="str">
        <f t="shared" si="10"/>
        <v/>
      </c>
      <c r="O157" s="1932"/>
      <c r="P157" s="194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7"/>
      <c r="BA157" s="17"/>
      <c r="BB157" s="17"/>
      <c r="BC157" s="17"/>
      <c r="BD157" s="17"/>
      <c r="BE157" s="17"/>
      <c r="BF157" s="17"/>
      <c r="BG157" s="17"/>
      <c r="BH157" s="17"/>
      <c r="BI157" s="17"/>
      <c r="BJ157" s="17"/>
      <c r="BK157" s="17"/>
      <c r="BL157" s="17"/>
      <c r="BM157" s="17"/>
      <c r="BN157" s="17"/>
      <c r="BO157" s="17"/>
      <c r="BP157" s="17"/>
      <c r="BQ157" s="17"/>
      <c r="BR157" s="17"/>
      <c r="BS157" s="18"/>
      <c r="BT157" s="18"/>
      <c r="BU157" s="18"/>
      <c r="BV157" s="18"/>
      <c r="BW157" s="18"/>
      <c r="BX157" s="18"/>
      <c r="BY157" s="18"/>
      <c r="BZ157" s="18"/>
      <c r="CA157" s="18"/>
      <c r="CB157" s="18"/>
      <c r="CC157" s="18"/>
    </row>
    <row r="158" spans="1:81" s="20" customFormat="1" ht="15.95" customHeight="1">
      <c r="A158" s="526"/>
      <c r="B158" s="527"/>
      <c r="C158" s="527"/>
      <c r="D158" s="531"/>
      <c r="E158" s="528"/>
      <c r="F158" s="529"/>
      <c r="G158" s="530"/>
      <c r="H158" s="146"/>
      <c r="I158" s="115"/>
      <c r="J158" s="87" t="str">
        <f>$J$71</f>
        <v/>
      </c>
      <c r="K158" s="88" t="str">
        <f t="shared" si="9"/>
        <v/>
      </c>
      <c r="L158" s="89" t="str">
        <f t="shared" si="9"/>
        <v/>
      </c>
      <c r="M158" s="90" t="str">
        <f t="shared" si="9"/>
        <v/>
      </c>
      <c r="N158" s="248" t="str">
        <f t="shared" si="10"/>
        <v/>
      </c>
      <c r="O158" s="1932"/>
      <c r="P158" s="1949"/>
      <c r="Q158" s="19"/>
      <c r="R158" s="19"/>
      <c r="S158" s="19"/>
      <c r="T158" s="19"/>
      <c r="U158" s="19"/>
      <c r="V158" s="19"/>
      <c r="W158" s="19"/>
      <c r="X158" s="19"/>
      <c r="Y158" s="19"/>
      <c r="Z158" s="19"/>
      <c r="AA158" s="19"/>
      <c r="AB158" s="19"/>
      <c r="AC158" s="19"/>
      <c r="AD158" s="19"/>
      <c r="AE158" s="19"/>
      <c r="AF158" s="19"/>
      <c r="AG158" s="19"/>
      <c r="AH158" s="19"/>
      <c r="AI158" s="19"/>
      <c r="AJ158" s="19"/>
      <c r="AK158" s="19"/>
      <c r="AL158" s="19"/>
      <c r="AM158" s="19"/>
      <c r="AN158" s="19"/>
      <c r="AO158" s="19"/>
      <c r="AP158" s="19"/>
      <c r="AQ158" s="19"/>
      <c r="AR158" s="19"/>
      <c r="AS158" s="19"/>
      <c r="AT158" s="19"/>
      <c r="AU158" s="19"/>
      <c r="AV158" s="19"/>
      <c r="AW158" s="19"/>
      <c r="AX158" s="19"/>
      <c r="AY158" s="19"/>
      <c r="AZ158" s="17"/>
      <c r="BA158" s="17"/>
      <c r="BB158" s="17"/>
      <c r="BC158" s="17"/>
      <c r="BD158" s="17"/>
      <c r="BE158" s="17"/>
      <c r="BF158" s="17"/>
      <c r="BG158" s="17"/>
      <c r="BH158" s="17"/>
      <c r="BI158" s="17"/>
      <c r="BJ158" s="17"/>
      <c r="BK158" s="17"/>
      <c r="BL158" s="17"/>
      <c r="BM158" s="17"/>
      <c r="BN158" s="17"/>
      <c r="BO158" s="17"/>
      <c r="BP158" s="17"/>
      <c r="BQ158" s="17"/>
      <c r="BR158" s="17"/>
      <c r="BS158" s="18"/>
      <c r="BT158" s="18"/>
      <c r="BU158" s="18"/>
      <c r="BV158" s="18"/>
      <c r="BW158" s="18"/>
      <c r="BX158" s="18"/>
      <c r="BY158" s="18"/>
      <c r="BZ158" s="18"/>
      <c r="CA158" s="18"/>
      <c r="CB158" s="18"/>
      <c r="CC158" s="18"/>
    </row>
    <row r="159" spans="1:81" s="20" customFormat="1" ht="15.95" customHeight="1" thickBot="1">
      <c r="A159" s="526"/>
      <c r="B159" s="527"/>
      <c r="C159" s="527"/>
      <c r="D159" s="531"/>
      <c r="E159" s="528"/>
      <c r="F159" s="529"/>
      <c r="G159" s="530"/>
      <c r="H159" s="146"/>
      <c r="I159" s="116"/>
      <c r="J159" s="117" t="str">
        <f>$J$72</f>
        <v/>
      </c>
      <c r="K159" s="118" t="str">
        <f t="shared" si="9"/>
        <v/>
      </c>
      <c r="L159" s="119" t="str">
        <f t="shared" si="9"/>
        <v/>
      </c>
      <c r="M159" s="120" t="str">
        <f t="shared" si="9"/>
        <v/>
      </c>
      <c r="N159" s="249" t="str">
        <f t="shared" si="10"/>
        <v/>
      </c>
      <c r="O159" s="1932"/>
      <c r="P159" s="1949"/>
      <c r="Q159" s="19"/>
      <c r="R159" s="19"/>
      <c r="S159" s="19"/>
      <c r="T159" s="19"/>
      <c r="U159" s="19"/>
      <c r="V159" s="19"/>
      <c r="W159" s="19"/>
      <c r="X159" s="19"/>
      <c r="Y159" s="19"/>
      <c r="Z159" s="19"/>
      <c r="AA159" s="19"/>
      <c r="AB159" s="19"/>
      <c r="AC159" s="19"/>
      <c r="AD159" s="19"/>
      <c r="AE159" s="19"/>
      <c r="AF159" s="19"/>
      <c r="AG159" s="19"/>
      <c r="AH159" s="19"/>
      <c r="AI159" s="19"/>
      <c r="AJ159" s="19"/>
      <c r="AK159" s="19"/>
      <c r="AL159" s="19"/>
      <c r="AM159" s="19"/>
      <c r="AN159" s="19"/>
      <c r="AO159" s="19"/>
      <c r="AP159" s="19"/>
      <c r="AQ159" s="19"/>
      <c r="AR159" s="19"/>
      <c r="AS159" s="19"/>
      <c r="AT159" s="19"/>
      <c r="AU159" s="19"/>
      <c r="AV159" s="19"/>
      <c r="AW159" s="19"/>
      <c r="AX159" s="19"/>
      <c r="AY159" s="19"/>
      <c r="AZ159" s="17"/>
      <c r="BA159" s="17"/>
      <c r="BB159" s="17"/>
      <c r="BC159" s="17"/>
      <c r="BD159" s="17"/>
      <c r="BE159" s="17"/>
      <c r="BF159" s="17"/>
      <c r="BG159" s="17"/>
      <c r="BH159" s="17"/>
      <c r="BI159" s="17"/>
      <c r="BJ159" s="17"/>
      <c r="BK159" s="17"/>
      <c r="BL159" s="17"/>
      <c r="BM159" s="17"/>
      <c r="BN159" s="17"/>
      <c r="BO159" s="17"/>
      <c r="BP159" s="17"/>
      <c r="BQ159" s="17"/>
      <c r="BR159" s="17"/>
      <c r="BS159" s="18"/>
      <c r="BT159" s="18"/>
      <c r="BU159" s="18"/>
      <c r="BV159" s="18"/>
      <c r="BW159" s="18"/>
      <c r="BX159" s="18"/>
      <c r="BY159" s="18"/>
      <c r="BZ159" s="18"/>
      <c r="CA159" s="18"/>
      <c r="CB159" s="18"/>
      <c r="CC159" s="18"/>
    </row>
    <row r="160" spans="1:81" s="20" customFormat="1" ht="15.95" customHeight="1">
      <c r="A160" s="526"/>
      <c r="B160" s="527"/>
      <c r="C160" s="527"/>
      <c r="D160" s="531"/>
      <c r="E160" s="528"/>
      <c r="F160" s="529"/>
      <c r="G160" s="530"/>
      <c r="H160" s="146"/>
      <c r="I160" s="102"/>
      <c r="J160" s="212" t="str">
        <f>J$73</f>
        <v>Unclassified Income</v>
      </c>
      <c r="K160" s="213" t="str">
        <f>IF(K$73&gt;0.005,K$73,"")</f>
        <v/>
      </c>
      <c r="L160" s="214" t="str">
        <f>IF(L$73&gt;0.005,L$73,"")</f>
        <v/>
      </c>
      <c r="M160" s="215" t="str">
        <f>IF(M$73&gt;0.005,M$73,"")</f>
        <v/>
      </c>
      <c r="N160" s="232" t="str">
        <f>IF(N$73&gt;0.005,N$73,"")</f>
        <v/>
      </c>
      <c r="O160" s="31"/>
      <c r="P160" s="194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19"/>
      <c r="AY160" s="19"/>
      <c r="AZ160" s="17"/>
      <c r="BA160" s="17"/>
      <c r="BB160" s="17"/>
      <c r="BC160" s="17"/>
      <c r="BD160" s="17"/>
      <c r="BE160" s="17"/>
      <c r="BF160" s="17"/>
      <c r="BG160" s="17"/>
      <c r="BH160" s="17"/>
      <c r="BI160" s="17"/>
      <c r="BJ160" s="17"/>
      <c r="BK160" s="17"/>
      <c r="BL160" s="17"/>
      <c r="BM160" s="17"/>
      <c r="BN160" s="17"/>
      <c r="BO160" s="17"/>
      <c r="BP160" s="17"/>
      <c r="BQ160" s="17"/>
      <c r="BR160" s="17"/>
      <c r="BS160" s="18"/>
      <c r="BT160" s="18"/>
      <c r="BU160" s="18"/>
      <c r="BV160" s="18"/>
      <c r="BW160" s="18"/>
      <c r="BX160" s="18"/>
      <c r="BY160" s="18"/>
      <c r="BZ160" s="18"/>
      <c r="CA160" s="18"/>
      <c r="CB160" s="18"/>
      <c r="CC160" s="18"/>
    </row>
    <row r="161" spans="1:81" s="20" customFormat="1" ht="15.95" customHeight="1" thickBot="1">
      <c r="A161" s="526"/>
      <c r="B161" s="527"/>
      <c r="C161" s="527"/>
      <c r="D161" s="531"/>
      <c r="E161" s="528"/>
      <c r="F161" s="529"/>
      <c r="G161" s="530"/>
      <c r="H161" s="146"/>
      <c r="I161" s="102"/>
      <c r="J161" s="103"/>
      <c r="K161" s="104"/>
      <c r="L161" s="105"/>
      <c r="M161" s="106"/>
      <c r="N161" s="233"/>
      <c r="O161" s="31"/>
      <c r="P161" s="194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19"/>
      <c r="AY161" s="19"/>
      <c r="AZ161" s="17"/>
      <c r="BA161" s="17"/>
      <c r="BB161" s="17"/>
      <c r="BC161" s="17"/>
      <c r="BD161" s="17"/>
      <c r="BE161" s="17"/>
      <c r="BF161" s="17"/>
      <c r="BG161" s="17"/>
      <c r="BH161" s="17"/>
      <c r="BI161" s="17"/>
      <c r="BJ161" s="17"/>
      <c r="BK161" s="17"/>
      <c r="BL161" s="17"/>
      <c r="BM161" s="17"/>
      <c r="BN161" s="17"/>
      <c r="BO161" s="17"/>
      <c r="BP161" s="17"/>
      <c r="BQ161" s="17"/>
      <c r="BR161" s="17"/>
      <c r="BS161" s="18"/>
      <c r="BT161" s="18"/>
      <c r="BU161" s="18"/>
      <c r="BV161" s="18"/>
      <c r="BW161" s="18"/>
      <c r="BX161" s="18"/>
      <c r="BY161" s="18"/>
      <c r="BZ161" s="18"/>
      <c r="CA161" s="18"/>
      <c r="CB161" s="18"/>
      <c r="CC161" s="18"/>
    </row>
    <row r="162" spans="1:81" s="20" customFormat="1" ht="15.95" customHeight="1">
      <c r="A162" s="526"/>
      <c r="B162" s="527"/>
      <c r="C162" s="527"/>
      <c r="D162" s="531"/>
      <c r="E162" s="528"/>
      <c r="F162" s="529"/>
      <c r="G162" s="530"/>
      <c r="H162" s="146"/>
      <c r="I162" s="121" t="str">
        <f>$I$75</f>
        <v/>
      </c>
      <c r="J162" s="156" t="str">
        <f>$J$75</f>
        <v/>
      </c>
      <c r="K162" s="157" t="str">
        <f t="shared" ref="K162:M172" si="11">IF(K75&lt;&gt;"",K75,"")</f>
        <v/>
      </c>
      <c r="L162" s="158" t="str">
        <f t="shared" si="11"/>
        <v/>
      </c>
      <c r="M162" s="159" t="str">
        <f t="shared" si="11"/>
        <v/>
      </c>
      <c r="N162" s="234" t="str">
        <f t="shared" ref="N162:N172" si="12">IF(N75&gt;0.005,N75,"")</f>
        <v/>
      </c>
      <c r="O162" s="1933" t="s">
        <v>25</v>
      </c>
      <c r="P162" s="194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7"/>
      <c r="BA162" s="17"/>
      <c r="BB162" s="17"/>
      <c r="BC162" s="17"/>
      <c r="BD162" s="17"/>
      <c r="BE162" s="17"/>
      <c r="BF162" s="17"/>
      <c r="BG162" s="17"/>
      <c r="BH162" s="17"/>
      <c r="BI162" s="17"/>
      <c r="BJ162" s="17"/>
      <c r="BK162" s="17"/>
      <c r="BL162" s="17"/>
      <c r="BM162" s="17"/>
      <c r="BN162" s="17"/>
      <c r="BO162" s="17"/>
      <c r="BP162" s="17"/>
      <c r="BQ162" s="17"/>
      <c r="BR162" s="17"/>
      <c r="BS162" s="18"/>
      <c r="BT162" s="18"/>
      <c r="BU162" s="18"/>
      <c r="BV162" s="18"/>
      <c r="BW162" s="18"/>
      <c r="BX162" s="18"/>
      <c r="BY162" s="18"/>
      <c r="BZ162" s="18"/>
      <c r="CA162" s="18"/>
      <c r="CB162" s="18"/>
      <c r="CC162" s="18"/>
    </row>
    <row r="163" spans="1:81" s="20" customFormat="1" ht="15.95" customHeight="1">
      <c r="A163" s="526"/>
      <c r="B163" s="527"/>
      <c r="C163" s="527"/>
      <c r="D163" s="531"/>
      <c r="E163" s="528"/>
      <c r="F163" s="529"/>
      <c r="G163" s="530"/>
      <c r="H163" s="146"/>
      <c r="I163" s="122" t="str">
        <f>$I$76</f>
        <v/>
      </c>
      <c r="J163" s="71" t="str">
        <f>$J$76</f>
        <v/>
      </c>
      <c r="K163" s="72" t="str">
        <f t="shared" si="11"/>
        <v/>
      </c>
      <c r="L163" s="73" t="str">
        <f t="shared" si="11"/>
        <v/>
      </c>
      <c r="M163" s="74" t="str">
        <f t="shared" si="11"/>
        <v/>
      </c>
      <c r="N163" s="226" t="str">
        <f t="shared" si="12"/>
        <v/>
      </c>
      <c r="O163" s="1933"/>
      <c r="P163" s="194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7"/>
      <c r="BA163" s="17"/>
      <c r="BB163" s="17"/>
      <c r="BC163" s="17"/>
      <c r="BD163" s="17"/>
      <c r="BE163" s="17"/>
      <c r="BF163" s="17"/>
      <c r="BG163" s="17"/>
      <c r="BH163" s="17"/>
      <c r="BI163" s="17"/>
      <c r="BJ163" s="17"/>
      <c r="BK163" s="17"/>
      <c r="BL163" s="17"/>
      <c r="BM163" s="17"/>
      <c r="BN163" s="17"/>
      <c r="BO163" s="17"/>
      <c r="BP163" s="17"/>
      <c r="BQ163" s="17"/>
      <c r="BR163" s="17"/>
      <c r="BS163" s="18"/>
      <c r="BT163" s="18"/>
      <c r="BU163" s="18"/>
      <c r="BV163" s="18"/>
      <c r="BW163" s="18"/>
      <c r="BX163" s="18"/>
      <c r="BY163" s="18"/>
      <c r="BZ163" s="18"/>
      <c r="CA163" s="18"/>
      <c r="CB163" s="18"/>
      <c r="CC163" s="18"/>
    </row>
    <row r="164" spans="1:81" s="20" customFormat="1" ht="15.95" customHeight="1">
      <c r="A164" s="526"/>
      <c r="B164" s="527"/>
      <c r="C164" s="527"/>
      <c r="D164" s="531"/>
      <c r="E164" s="528"/>
      <c r="F164" s="529"/>
      <c r="G164" s="530"/>
      <c r="H164" s="146"/>
      <c r="I164" s="122" t="str">
        <f>$I$77</f>
        <v/>
      </c>
      <c r="J164" s="160" t="str">
        <f>$J$77</f>
        <v/>
      </c>
      <c r="K164" s="161" t="str">
        <f t="shared" si="11"/>
        <v/>
      </c>
      <c r="L164" s="162" t="str">
        <f t="shared" si="11"/>
        <v/>
      </c>
      <c r="M164" s="163" t="str">
        <f t="shared" si="11"/>
        <v/>
      </c>
      <c r="N164" s="235" t="str">
        <f t="shared" si="12"/>
        <v/>
      </c>
      <c r="O164" s="1933"/>
      <c r="P164" s="194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19"/>
      <c r="AY164" s="19"/>
      <c r="AZ164" s="17"/>
      <c r="BA164" s="17"/>
      <c r="BB164" s="17"/>
      <c r="BC164" s="17"/>
      <c r="BD164" s="17"/>
      <c r="BE164" s="17"/>
      <c r="BF164" s="17"/>
      <c r="BG164" s="17"/>
      <c r="BH164" s="17"/>
      <c r="BI164" s="17"/>
      <c r="BJ164" s="17"/>
      <c r="BK164" s="17"/>
      <c r="BL164" s="17"/>
      <c r="BM164" s="17"/>
      <c r="BN164" s="17"/>
      <c r="BO164" s="17"/>
      <c r="BP164" s="17"/>
      <c r="BQ164" s="17"/>
      <c r="BR164" s="17"/>
      <c r="BS164" s="18"/>
      <c r="BT164" s="18"/>
      <c r="BU164" s="18"/>
      <c r="BV164" s="18"/>
      <c r="BW164" s="18"/>
      <c r="BX164" s="18"/>
      <c r="BY164" s="18"/>
      <c r="BZ164" s="18"/>
      <c r="CA164" s="18"/>
      <c r="CB164" s="18"/>
      <c r="CC164" s="18"/>
    </row>
    <row r="165" spans="1:81" s="20" customFormat="1" ht="15.95" customHeight="1">
      <c r="A165" s="526"/>
      <c r="B165" s="527"/>
      <c r="C165" s="527"/>
      <c r="D165" s="531"/>
      <c r="E165" s="528"/>
      <c r="F165" s="529"/>
      <c r="G165" s="530"/>
      <c r="H165" s="146"/>
      <c r="I165" s="122" t="str">
        <f>$I$78</f>
        <v/>
      </c>
      <c r="J165" s="71" t="str">
        <f>$J$78</f>
        <v/>
      </c>
      <c r="K165" s="72" t="str">
        <f t="shared" si="11"/>
        <v/>
      </c>
      <c r="L165" s="73" t="str">
        <f t="shared" si="11"/>
        <v/>
      </c>
      <c r="M165" s="74" t="str">
        <f t="shared" si="11"/>
        <v/>
      </c>
      <c r="N165" s="226" t="str">
        <f t="shared" si="12"/>
        <v/>
      </c>
      <c r="O165" s="1933"/>
      <c r="P165" s="194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19"/>
      <c r="AY165" s="19"/>
      <c r="AZ165" s="17"/>
      <c r="BA165" s="17"/>
      <c r="BB165" s="17"/>
      <c r="BC165" s="17"/>
      <c r="BD165" s="17"/>
      <c r="BE165" s="17"/>
      <c r="BF165" s="17"/>
      <c r="BG165" s="17"/>
      <c r="BH165" s="17"/>
      <c r="BI165" s="17"/>
      <c r="BJ165" s="17"/>
      <c r="BK165" s="17"/>
      <c r="BL165" s="17"/>
      <c r="BM165" s="17"/>
      <c r="BN165" s="17"/>
      <c r="BO165" s="17"/>
      <c r="BP165" s="17"/>
      <c r="BQ165" s="17"/>
      <c r="BR165" s="17"/>
      <c r="BS165" s="18"/>
      <c r="BT165" s="18"/>
      <c r="BU165" s="18"/>
      <c r="BV165" s="18"/>
      <c r="BW165" s="18"/>
      <c r="BX165" s="18"/>
      <c r="BY165" s="18"/>
      <c r="BZ165" s="18"/>
      <c r="CA165" s="18"/>
      <c r="CB165" s="18"/>
      <c r="CC165" s="18"/>
    </row>
    <row r="166" spans="1:81" s="20" customFormat="1" ht="15.95" customHeight="1">
      <c r="A166" s="526"/>
      <c r="B166" s="527"/>
      <c r="C166" s="527"/>
      <c r="D166" s="531"/>
      <c r="E166" s="528"/>
      <c r="F166" s="529"/>
      <c r="G166" s="530"/>
      <c r="H166" s="146"/>
      <c r="I166" s="122" t="str">
        <f>$I$79</f>
        <v/>
      </c>
      <c r="J166" s="160" t="str">
        <f>$J$79</f>
        <v/>
      </c>
      <c r="K166" s="161" t="str">
        <f t="shared" si="11"/>
        <v/>
      </c>
      <c r="L166" s="162" t="str">
        <f t="shared" si="11"/>
        <v/>
      </c>
      <c r="M166" s="163" t="str">
        <f t="shared" si="11"/>
        <v/>
      </c>
      <c r="N166" s="235" t="str">
        <f t="shared" si="12"/>
        <v/>
      </c>
      <c r="O166" s="1933"/>
      <c r="P166" s="1949" t="s">
        <v>49</v>
      </c>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19"/>
      <c r="AY166" s="19"/>
      <c r="AZ166" s="17"/>
      <c r="BA166" s="17"/>
      <c r="BB166" s="17"/>
      <c r="BC166" s="17"/>
      <c r="BD166" s="17"/>
      <c r="BE166" s="17"/>
      <c r="BF166" s="17"/>
      <c r="BG166" s="17"/>
      <c r="BH166" s="17"/>
      <c r="BI166" s="17"/>
      <c r="BJ166" s="17"/>
      <c r="BK166" s="17"/>
      <c r="BL166" s="17"/>
      <c r="BM166" s="17"/>
      <c r="BN166" s="17"/>
      <c r="BO166" s="17"/>
      <c r="BP166" s="17"/>
      <c r="BQ166" s="17"/>
      <c r="BR166" s="17"/>
      <c r="BS166" s="18"/>
      <c r="BT166" s="18"/>
      <c r="BU166" s="18"/>
      <c r="BV166" s="18"/>
      <c r="BW166" s="18"/>
      <c r="BX166" s="18"/>
      <c r="BY166" s="18"/>
      <c r="BZ166" s="18"/>
      <c r="CA166" s="18"/>
      <c r="CB166" s="18"/>
      <c r="CC166" s="18"/>
    </row>
    <row r="167" spans="1:81" s="20" customFormat="1" ht="15.95" customHeight="1">
      <c r="A167" s="526"/>
      <c r="B167" s="527"/>
      <c r="C167" s="527"/>
      <c r="D167" s="531"/>
      <c r="E167" s="528"/>
      <c r="F167" s="529"/>
      <c r="G167" s="530"/>
      <c r="H167" s="146"/>
      <c r="I167" s="122" t="str">
        <f>$I$80</f>
        <v/>
      </c>
      <c r="J167" s="71" t="str">
        <f>$J$80</f>
        <v/>
      </c>
      <c r="K167" s="72" t="str">
        <f t="shared" si="11"/>
        <v/>
      </c>
      <c r="L167" s="73" t="str">
        <f t="shared" si="11"/>
        <v/>
      </c>
      <c r="M167" s="74" t="str">
        <f t="shared" si="11"/>
        <v/>
      </c>
      <c r="N167" s="226" t="str">
        <f t="shared" si="12"/>
        <v/>
      </c>
      <c r="O167" s="1933"/>
      <c r="P167" s="194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19"/>
      <c r="AY167" s="19"/>
      <c r="AZ167" s="17"/>
      <c r="BA167" s="17"/>
      <c r="BB167" s="17"/>
      <c r="BC167" s="17"/>
      <c r="BD167" s="17"/>
      <c r="BE167" s="17"/>
      <c r="BF167" s="17"/>
      <c r="BG167" s="17"/>
      <c r="BH167" s="17"/>
      <c r="BI167" s="17"/>
      <c r="BJ167" s="17"/>
      <c r="BK167" s="17"/>
      <c r="BL167" s="17"/>
      <c r="BM167" s="17"/>
      <c r="BN167" s="17"/>
      <c r="BO167" s="17"/>
      <c r="BP167" s="17"/>
      <c r="BQ167" s="17"/>
      <c r="BR167" s="17"/>
      <c r="BS167" s="18"/>
      <c r="BT167" s="18"/>
      <c r="BU167" s="18"/>
      <c r="BV167" s="18"/>
      <c r="BW167" s="18"/>
      <c r="BX167" s="18"/>
      <c r="BY167" s="18"/>
      <c r="BZ167" s="18"/>
      <c r="CA167" s="18"/>
      <c r="CB167" s="18"/>
      <c r="CC167" s="18"/>
    </row>
    <row r="168" spans="1:81" s="20" customFormat="1" ht="15.95" customHeight="1">
      <c r="A168" s="526"/>
      <c r="B168" s="527"/>
      <c r="C168" s="527"/>
      <c r="D168" s="531"/>
      <c r="E168" s="528"/>
      <c r="F168" s="529"/>
      <c r="G168" s="530"/>
      <c r="H168" s="146"/>
      <c r="I168" s="122" t="str">
        <f>$I$81</f>
        <v/>
      </c>
      <c r="J168" s="160" t="str">
        <f>$J$81</f>
        <v/>
      </c>
      <c r="K168" s="161" t="str">
        <f t="shared" si="11"/>
        <v/>
      </c>
      <c r="L168" s="162" t="str">
        <f t="shared" si="11"/>
        <v/>
      </c>
      <c r="M168" s="163" t="str">
        <f t="shared" si="11"/>
        <v/>
      </c>
      <c r="N168" s="235" t="str">
        <f t="shared" si="12"/>
        <v/>
      </c>
      <c r="O168" s="1933"/>
      <c r="P168" s="194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7"/>
      <c r="BA168" s="17"/>
      <c r="BB168" s="17"/>
      <c r="BC168" s="17"/>
      <c r="BD168" s="17"/>
      <c r="BE168" s="17"/>
      <c r="BF168" s="17"/>
      <c r="BG168" s="17"/>
      <c r="BH168" s="17"/>
      <c r="BI168" s="17"/>
      <c r="BJ168" s="17"/>
      <c r="BK168" s="17"/>
      <c r="BL168" s="17"/>
      <c r="BM168" s="17"/>
      <c r="BN168" s="17"/>
      <c r="BO168" s="17"/>
      <c r="BP168" s="17"/>
      <c r="BQ168" s="17"/>
      <c r="BR168" s="17"/>
      <c r="BS168" s="18"/>
      <c r="BT168" s="18"/>
      <c r="BU168" s="18"/>
      <c r="BV168" s="18"/>
      <c r="BW168" s="18"/>
      <c r="BX168" s="18"/>
      <c r="BY168" s="18"/>
      <c r="BZ168" s="18"/>
      <c r="CA168" s="18"/>
      <c r="CB168" s="18"/>
      <c r="CC168" s="18"/>
    </row>
    <row r="169" spans="1:81" s="20" customFormat="1" ht="15.95" customHeight="1" thickBot="1">
      <c r="A169" s="526"/>
      <c r="B169" s="527"/>
      <c r="C169" s="527"/>
      <c r="D169" s="531"/>
      <c r="E169" s="528"/>
      <c r="F169" s="529"/>
      <c r="G169" s="530"/>
      <c r="H169" s="146"/>
      <c r="I169" s="123" t="str">
        <f>$I$82</f>
        <v/>
      </c>
      <c r="J169" s="77" t="str">
        <f>$J$82</f>
        <v/>
      </c>
      <c r="K169" s="78" t="str">
        <f t="shared" si="11"/>
        <v/>
      </c>
      <c r="L169" s="79" t="str">
        <f t="shared" si="11"/>
        <v/>
      </c>
      <c r="M169" s="80" t="str">
        <f t="shared" si="11"/>
        <v/>
      </c>
      <c r="N169" s="227" t="str">
        <f t="shared" si="12"/>
        <v/>
      </c>
      <c r="O169" s="1933"/>
      <c r="P169" s="194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7"/>
      <c r="BA169" s="17"/>
      <c r="BB169" s="17"/>
      <c r="BC169" s="17"/>
      <c r="BD169" s="17"/>
      <c r="BE169" s="17"/>
      <c r="BF169" s="17"/>
      <c r="BG169" s="17"/>
      <c r="BH169" s="17"/>
      <c r="BI169" s="17"/>
      <c r="BJ169" s="17"/>
      <c r="BK169" s="17"/>
      <c r="BL169" s="17"/>
      <c r="BM169" s="17"/>
      <c r="BN169" s="17"/>
      <c r="BO169" s="17"/>
      <c r="BP169" s="17"/>
      <c r="BQ169" s="17"/>
      <c r="BR169" s="17"/>
      <c r="BS169" s="18"/>
      <c r="BT169" s="18"/>
      <c r="BU169" s="18"/>
      <c r="BV169" s="18"/>
      <c r="BW169" s="18"/>
      <c r="BX169" s="18"/>
      <c r="BY169" s="18"/>
      <c r="BZ169" s="18"/>
      <c r="CA169" s="18"/>
      <c r="CB169" s="18"/>
      <c r="CC169" s="18"/>
    </row>
    <row r="170" spans="1:81" s="20" customFormat="1" ht="15.95" customHeight="1">
      <c r="A170" s="526"/>
      <c r="B170" s="527"/>
      <c r="C170" s="527"/>
      <c r="D170" s="531"/>
      <c r="E170" s="528"/>
      <c r="F170" s="529"/>
      <c r="G170" s="530"/>
      <c r="H170" s="146"/>
      <c r="I170" s="124"/>
      <c r="J170" s="164" t="str">
        <f>$J$83</f>
        <v/>
      </c>
      <c r="K170" s="165" t="str">
        <f t="shared" si="11"/>
        <v/>
      </c>
      <c r="L170" s="166" t="str">
        <f t="shared" si="11"/>
        <v/>
      </c>
      <c r="M170" s="167" t="str">
        <f>IF(ISERROR(IF($K$83&gt;0.005,-$K170/K$4,"")),"",-$K170/K$4)</f>
        <v/>
      </c>
      <c r="N170" s="236" t="str">
        <f t="shared" si="12"/>
        <v/>
      </c>
      <c r="O170" s="1933"/>
      <c r="P170" s="194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19"/>
      <c r="AY170" s="19"/>
      <c r="AZ170" s="17"/>
      <c r="BA170" s="17"/>
      <c r="BB170" s="17"/>
      <c r="BC170" s="17"/>
      <c r="BD170" s="17"/>
      <c r="BE170" s="17"/>
      <c r="BF170" s="17"/>
      <c r="BG170" s="17"/>
      <c r="BH170" s="17"/>
      <c r="BI170" s="17"/>
      <c r="BJ170" s="17"/>
      <c r="BK170" s="17"/>
      <c r="BL170" s="17"/>
      <c r="BM170" s="17"/>
      <c r="BN170" s="17"/>
      <c r="BO170" s="17"/>
      <c r="BP170" s="17"/>
      <c r="BQ170" s="17"/>
      <c r="BR170" s="17"/>
      <c r="BS170" s="18"/>
      <c r="BT170" s="18"/>
      <c r="BU170" s="18"/>
      <c r="BV170" s="18"/>
      <c r="BW170" s="18"/>
      <c r="BX170" s="18"/>
      <c r="BY170" s="18"/>
      <c r="BZ170" s="18"/>
      <c r="CA170" s="18"/>
      <c r="CB170" s="18"/>
      <c r="CC170" s="18"/>
    </row>
    <row r="171" spans="1:81" s="20" customFormat="1" ht="15.95" customHeight="1">
      <c r="A171" s="526"/>
      <c r="B171" s="527"/>
      <c r="C171" s="527"/>
      <c r="D171" s="531"/>
      <c r="E171" s="528"/>
      <c r="F171" s="529"/>
      <c r="G171" s="530"/>
      <c r="H171" s="146"/>
      <c r="I171" s="125"/>
      <c r="J171" s="126" t="str">
        <f>$J$84</f>
        <v/>
      </c>
      <c r="K171" s="72" t="str">
        <f t="shared" si="11"/>
        <v/>
      </c>
      <c r="L171" s="73" t="str">
        <f t="shared" si="11"/>
        <v/>
      </c>
      <c r="M171" s="74" t="str">
        <f>IF(ISERROR(IF($K$83&gt;0.005,-$K171/K$4,"")),"",-$K171/K$4)</f>
        <v/>
      </c>
      <c r="N171" s="226" t="str">
        <f t="shared" si="12"/>
        <v/>
      </c>
      <c r="O171" s="1933"/>
      <c r="P171" s="194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19"/>
      <c r="AY171" s="19"/>
      <c r="AZ171" s="17"/>
      <c r="BA171" s="17"/>
      <c r="BB171" s="17"/>
      <c r="BC171" s="17"/>
      <c r="BD171" s="17"/>
      <c r="BE171" s="17"/>
      <c r="BF171" s="17"/>
      <c r="BG171" s="17"/>
      <c r="BH171" s="17"/>
      <c r="BI171" s="17"/>
      <c r="BJ171" s="17"/>
      <c r="BK171" s="17"/>
      <c r="BL171" s="17"/>
      <c r="BM171" s="17"/>
      <c r="BN171" s="17"/>
      <c r="BO171" s="17"/>
      <c r="BP171" s="17"/>
      <c r="BQ171" s="17"/>
      <c r="BR171" s="17"/>
      <c r="BS171" s="18"/>
      <c r="BT171" s="18"/>
      <c r="BU171" s="18"/>
      <c r="BV171" s="18"/>
      <c r="BW171" s="18"/>
      <c r="BX171" s="18"/>
      <c r="BY171" s="18"/>
      <c r="BZ171" s="18"/>
      <c r="CA171" s="18"/>
      <c r="CB171" s="18"/>
      <c r="CC171" s="18"/>
    </row>
    <row r="172" spans="1:81" s="20" customFormat="1" ht="15.95" customHeight="1" thickBot="1">
      <c r="A172" s="526"/>
      <c r="B172" s="527"/>
      <c r="C172" s="527"/>
      <c r="D172" s="531"/>
      <c r="E172" s="528"/>
      <c r="F172" s="529"/>
      <c r="G172" s="530"/>
      <c r="H172" s="146"/>
      <c r="I172" s="127"/>
      <c r="J172" s="168" t="str">
        <f>$J$85</f>
        <v/>
      </c>
      <c r="K172" s="169" t="str">
        <f t="shared" si="11"/>
        <v/>
      </c>
      <c r="L172" s="170" t="str">
        <f t="shared" si="11"/>
        <v/>
      </c>
      <c r="M172" s="171" t="str">
        <f>IF(ISERROR(IF($K$83&gt;0.005,-$K172/K$4,"")),"",-$K172/K$4)</f>
        <v/>
      </c>
      <c r="N172" s="237" t="str">
        <f t="shared" si="12"/>
        <v/>
      </c>
      <c r="O172" s="1933"/>
      <c r="P172" s="194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19"/>
      <c r="AY172" s="19"/>
      <c r="AZ172" s="17"/>
      <c r="BA172" s="17"/>
      <c r="BB172" s="17"/>
      <c r="BC172" s="17"/>
      <c r="BD172" s="17"/>
      <c r="BE172" s="17"/>
      <c r="BF172" s="17"/>
      <c r="BG172" s="17"/>
      <c r="BH172" s="17"/>
      <c r="BI172" s="17"/>
      <c r="BJ172" s="17"/>
      <c r="BK172" s="17"/>
      <c r="BL172" s="17"/>
      <c r="BM172" s="17"/>
      <c r="BN172" s="17"/>
      <c r="BO172" s="17"/>
      <c r="BP172" s="17"/>
      <c r="BQ172" s="17"/>
      <c r="BR172" s="17"/>
      <c r="BS172" s="18"/>
      <c r="BT172" s="18"/>
      <c r="BU172" s="18"/>
      <c r="BV172" s="18"/>
      <c r="BW172" s="18"/>
      <c r="BX172" s="18"/>
      <c r="BY172" s="18"/>
      <c r="BZ172" s="18"/>
      <c r="CA172" s="18"/>
      <c r="CB172" s="18"/>
      <c r="CC172" s="18"/>
    </row>
    <row r="173" spans="1:81" s="20" customFormat="1" ht="15.95" customHeight="1" thickBot="1">
      <c r="A173" s="526"/>
      <c r="B173" s="527"/>
      <c r="C173" s="527"/>
      <c r="D173" s="531"/>
      <c r="E173" s="528"/>
      <c r="F173" s="529"/>
      <c r="G173" s="530"/>
      <c r="H173" s="146"/>
      <c r="I173" s="128"/>
      <c r="J173" s="216" t="str">
        <f>J$86</f>
        <v>Unclassified Payment Methods</v>
      </c>
      <c r="K173" s="217" t="str">
        <f>IF(K$86&gt;0.005,K$86,"")</f>
        <v/>
      </c>
      <c r="L173" s="218" t="str">
        <f>IF(L$86&gt;0.005,L$86,"")</f>
        <v/>
      </c>
      <c r="M173" s="219" t="str">
        <f>IF(M$86&gt;0.005,M$86,"")</f>
        <v/>
      </c>
      <c r="N173" s="252" t="str">
        <f>IF(N$86&gt;0.005,N$86,"")</f>
        <v/>
      </c>
      <c r="O173" s="31"/>
      <c r="P173" s="194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19"/>
      <c r="AY173" s="19"/>
      <c r="AZ173" s="17"/>
      <c r="BA173" s="17"/>
      <c r="BB173" s="17"/>
      <c r="BC173" s="17"/>
      <c r="BD173" s="17"/>
      <c r="BE173" s="17"/>
      <c r="BF173" s="17"/>
      <c r="BG173" s="17"/>
      <c r="BH173" s="17"/>
      <c r="BI173" s="17"/>
      <c r="BJ173" s="17"/>
      <c r="BK173" s="17"/>
      <c r="BL173" s="17"/>
      <c r="BM173" s="17"/>
      <c r="BN173" s="17"/>
      <c r="BO173" s="17"/>
      <c r="BP173" s="17"/>
      <c r="BQ173" s="17"/>
      <c r="BR173" s="17"/>
      <c r="BS173" s="18"/>
      <c r="BT173" s="18"/>
      <c r="BU173" s="18"/>
      <c r="BV173" s="18"/>
      <c r="BW173" s="18"/>
      <c r="BX173" s="18"/>
      <c r="BY173" s="18"/>
      <c r="BZ173" s="18"/>
      <c r="CA173" s="18"/>
      <c r="CB173" s="18"/>
      <c r="CC173" s="18"/>
    </row>
    <row r="174" spans="1:81" s="20" customFormat="1" ht="15.95" customHeight="1" thickTop="1">
      <c r="A174" s="526"/>
      <c r="B174" s="527"/>
      <c r="C174" s="527"/>
      <c r="D174" s="531"/>
      <c r="E174" s="528"/>
      <c r="F174" s="529"/>
      <c r="G174" s="530"/>
      <c r="H174" s="146"/>
      <c r="I174" s="209"/>
      <c r="J174" s="71"/>
      <c r="K174" s="72"/>
      <c r="L174" s="73"/>
      <c r="M174" s="129"/>
      <c r="N174" s="241"/>
      <c r="O174" s="31"/>
      <c r="P174" s="194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7"/>
      <c r="BA174" s="17"/>
      <c r="BB174" s="17"/>
      <c r="BC174" s="17"/>
      <c r="BD174" s="17"/>
      <c r="BE174" s="17"/>
      <c r="BF174" s="17"/>
      <c r="BG174" s="17"/>
      <c r="BH174" s="17"/>
      <c r="BI174" s="17"/>
      <c r="BJ174" s="17"/>
      <c r="BK174" s="17"/>
      <c r="BL174" s="17"/>
      <c r="BM174" s="17"/>
      <c r="BN174" s="17"/>
      <c r="BO174" s="17"/>
      <c r="BP174" s="17"/>
      <c r="BQ174" s="17"/>
      <c r="BR174" s="17"/>
      <c r="BS174" s="18"/>
      <c r="BT174" s="18"/>
      <c r="BU174" s="18"/>
      <c r="BV174" s="18"/>
      <c r="BW174" s="18"/>
      <c r="BX174" s="18"/>
      <c r="BY174" s="18"/>
      <c r="BZ174" s="18"/>
      <c r="CA174" s="18"/>
      <c r="CB174" s="18"/>
      <c r="CC174" s="18"/>
    </row>
    <row r="175" spans="1:81" s="20" customFormat="1" ht="15.95" customHeight="1">
      <c r="A175" s="526"/>
      <c r="B175" s="527"/>
      <c r="C175" s="527"/>
      <c r="D175" s="531"/>
      <c r="E175" s="528"/>
      <c r="F175" s="529"/>
      <c r="G175" s="530"/>
      <c r="H175" s="146"/>
      <c r="I175" s="209"/>
      <c r="J175" s="71"/>
      <c r="K175" s="72"/>
      <c r="L175" s="73"/>
      <c r="M175" s="129"/>
      <c r="N175" s="241"/>
      <c r="O175" s="31"/>
      <c r="P175" s="194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19"/>
      <c r="AY175" s="19"/>
      <c r="AZ175" s="17"/>
      <c r="BA175" s="17"/>
      <c r="BB175" s="17"/>
      <c r="BC175" s="17"/>
      <c r="BD175" s="17"/>
      <c r="BE175" s="17"/>
      <c r="BF175" s="17"/>
      <c r="BG175" s="17"/>
      <c r="BH175" s="17"/>
      <c r="BI175" s="17"/>
      <c r="BJ175" s="17"/>
      <c r="BK175" s="17"/>
      <c r="BL175" s="17"/>
      <c r="BM175" s="17"/>
      <c r="BN175" s="17"/>
      <c r="BO175" s="17"/>
      <c r="BP175" s="17"/>
      <c r="BQ175" s="17"/>
      <c r="BR175" s="17"/>
      <c r="BS175" s="18"/>
      <c r="BT175" s="18"/>
      <c r="BU175" s="18"/>
      <c r="BV175" s="18"/>
      <c r="BW175" s="18"/>
      <c r="BX175" s="18"/>
      <c r="BY175" s="18"/>
      <c r="BZ175" s="18"/>
      <c r="CA175" s="18"/>
      <c r="CB175" s="18"/>
      <c r="CC175" s="18"/>
    </row>
    <row r="176" spans="1:81" s="20" customFormat="1" ht="15.95" customHeight="1" thickBot="1">
      <c r="A176" s="526"/>
      <c r="B176" s="527"/>
      <c r="C176" s="527"/>
      <c r="D176" s="531"/>
      <c r="E176" s="528"/>
      <c r="F176" s="529"/>
      <c r="G176" s="530"/>
      <c r="H176" s="146"/>
      <c r="I176" s="210"/>
      <c r="J176" s="133"/>
      <c r="K176" s="134"/>
      <c r="L176" s="135"/>
      <c r="M176" s="211"/>
      <c r="N176" s="242"/>
      <c r="O176" s="31"/>
      <c r="P176" s="194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19"/>
      <c r="AY176" s="19"/>
      <c r="AZ176" s="17"/>
      <c r="BA176" s="17"/>
      <c r="BB176" s="17"/>
      <c r="BC176" s="17"/>
      <c r="BD176" s="17"/>
      <c r="BE176" s="17"/>
      <c r="BF176" s="17"/>
      <c r="BG176" s="17"/>
      <c r="BH176" s="17"/>
      <c r="BI176" s="17"/>
      <c r="BJ176" s="17"/>
      <c r="BK176" s="17"/>
      <c r="BL176" s="17"/>
      <c r="BM176" s="17"/>
      <c r="BN176" s="17"/>
      <c r="BO176" s="17"/>
      <c r="BP176" s="17"/>
      <c r="BQ176" s="17"/>
      <c r="BR176" s="17"/>
      <c r="BS176" s="18"/>
      <c r="BT176" s="18"/>
      <c r="BU176" s="18"/>
      <c r="BV176" s="18"/>
      <c r="BW176" s="18"/>
      <c r="BX176" s="18"/>
      <c r="BY176" s="18"/>
      <c r="BZ176" s="18"/>
      <c r="CA176" s="18"/>
      <c r="CB176" s="18"/>
      <c r="CC176" s="18"/>
    </row>
    <row r="177" spans="1:81" s="20" customFormat="1" ht="15.95" customHeight="1" thickTop="1" thickBot="1">
      <c r="A177" s="526"/>
      <c r="B177" s="527"/>
      <c r="C177" s="527"/>
      <c r="D177" s="531"/>
      <c r="E177" s="528"/>
      <c r="F177" s="529"/>
      <c r="G177" s="530"/>
      <c r="H177" s="146"/>
      <c r="I177" s="42"/>
      <c r="J177" s="43" t="s">
        <v>18</v>
      </c>
      <c r="K177" s="44" t="str">
        <f>IF($K$3&gt;0.005,$K$3,"")</f>
        <v/>
      </c>
      <c r="L177" s="45" t="str">
        <f>IF($L$3&gt;0.005,$L$3,"")</f>
        <v/>
      </c>
      <c r="M177" s="46"/>
      <c r="N177" s="221" t="str">
        <f>IF(N90&gt;0.005,N90,"")</f>
        <v/>
      </c>
      <c r="O177" s="29"/>
      <c r="P177" s="194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7"/>
      <c r="BA177" s="17"/>
      <c r="BB177" s="17"/>
      <c r="BC177" s="17"/>
      <c r="BD177" s="17"/>
      <c r="BE177" s="17"/>
      <c r="BF177" s="17"/>
      <c r="BG177" s="17"/>
      <c r="BH177" s="17"/>
      <c r="BI177" s="17"/>
      <c r="BJ177" s="17"/>
      <c r="BK177" s="17"/>
      <c r="BL177" s="17"/>
      <c r="BM177" s="17"/>
      <c r="BN177" s="17"/>
      <c r="BO177" s="17"/>
      <c r="BP177" s="17"/>
      <c r="BQ177" s="17"/>
      <c r="BR177" s="17"/>
      <c r="BS177" s="18"/>
      <c r="BT177" s="18"/>
      <c r="BU177" s="18"/>
      <c r="BV177" s="18"/>
      <c r="BW177" s="18"/>
      <c r="BX177" s="18"/>
      <c r="BY177" s="18"/>
      <c r="BZ177" s="18"/>
      <c r="CA177" s="18"/>
      <c r="CB177" s="18"/>
      <c r="CC177" s="18"/>
    </row>
    <row r="178" spans="1:81" s="20" customFormat="1" ht="15.95" customHeight="1" thickBot="1">
      <c r="A178" s="526"/>
      <c r="B178" s="527"/>
      <c r="C178" s="527"/>
      <c r="D178" s="531"/>
      <c r="E178" s="528"/>
      <c r="F178" s="529"/>
      <c r="G178" s="530"/>
      <c r="H178" s="146"/>
      <c r="I178" s="47"/>
      <c r="J178" s="48" t="s">
        <v>16</v>
      </c>
      <c r="K178" s="49" t="str">
        <f>IF($K$4&lt;0,$K$4,"")</f>
        <v/>
      </c>
      <c r="L178" s="50" t="str">
        <f>IF($L$4&gt;0.005,$L$4,"")</f>
        <v/>
      </c>
      <c r="M178" s="51" t="str">
        <f>IF($M$4&lt;&gt;"",$M$4,"")</f>
        <v/>
      </c>
      <c r="N178" s="222" t="str">
        <f>IF(N91&lt;0,N91,"")</f>
        <v/>
      </c>
      <c r="O178" s="29"/>
      <c r="P178" s="194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19"/>
      <c r="AY178" s="19"/>
      <c r="AZ178" s="17"/>
      <c r="BA178" s="17"/>
      <c r="BB178" s="17"/>
      <c r="BC178" s="17"/>
      <c r="BD178" s="17"/>
      <c r="BE178" s="17"/>
      <c r="BF178" s="17"/>
      <c r="BG178" s="17"/>
      <c r="BH178" s="17"/>
      <c r="BI178" s="17"/>
      <c r="BJ178" s="17"/>
      <c r="BK178" s="17"/>
      <c r="BL178" s="17"/>
      <c r="BM178" s="17"/>
      <c r="BN178" s="17"/>
      <c r="BO178" s="17"/>
      <c r="BP178" s="17"/>
      <c r="BQ178" s="17"/>
      <c r="BR178" s="17"/>
      <c r="BS178" s="18"/>
      <c r="BT178" s="18"/>
      <c r="BU178" s="18"/>
      <c r="BV178" s="18"/>
      <c r="BW178" s="18"/>
      <c r="BX178" s="18"/>
      <c r="BY178" s="18"/>
      <c r="BZ178" s="18"/>
      <c r="CA178" s="18"/>
      <c r="CB178" s="18"/>
      <c r="CC178" s="18"/>
    </row>
    <row r="179" spans="1:81" s="20" customFormat="1" ht="15.95" customHeight="1" thickBot="1">
      <c r="A179" s="526"/>
      <c r="B179" s="527"/>
      <c r="C179" s="527"/>
      <c r="D179" s="531"/>
      <c r="E179" s="528"/>
      <c r="F179" s="529"/>
      <c r="G179" s="530"/>
      <c r="H179" s="146"/>
      <c r="I179" s="47"/>
      <c r="J179" s="52" t="s">
        <v>40</v>
      </c>
      <c r="K179" s="53" t="str">
        <f>IF($K$5&lt;&gt;"",$K$5,"")</f>
        <v/>
      </c>
      <c r="L179" s="1952" t="str">
        <f>IF(L$5&lt;&gt;"",L$5,"")</f>
        <v/>
      </c>
      <c r="M179" s="1952"/>
      <c r="N179" s="1953"/>
      <c r="O179" s="29"/>
      <c r="P179" s="194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19"/>
      <c r="AY179" s="19"/>
      <c r="AZ179" s="17"/>
      <c r="BA179" s="17"/>
      <c r="BB179" s="17"/>
      <c r="BC179" s="17"/>
      <c r="BD179" s="17"/>
      <c r="BE179" s="17"/>
      <c r="BF179" s="17"/>
      <c r="BG179" s="17"/>
      <c r="BH179" s="17"/>
      <c r="BI179" s="17"/>
      <c r="BJ179" s="17"/>
      <c r="BK179" s="17"/>
      <c r="BL179" s="17"/>
      <c r="BM179" s="17"/>
      <c r="BN179" s="17"/>
      <c r="BO179" s="17"/>
      <c r="BP179" s="17"/>
      <c r="BQ179" s="17"/>
      <c r="BR179" s="17"/>
      <c r="BS179" s="18"/>
      <c r="BT179" s="18"/>
      <c r="BU179" s="18"/>
      <c r="BV179" s="18"/>
      <c r="BW179" s="18"/>
      <c r="BX179" s="18"/>
      <c r="BY179" s="18"/>
      <c r="BZ179" s="18"/>
      <c r="CA179" s="18"/>
      <c r="CB179" s="18"/>
      <c r="CC179" s="18"/>
    </row>
    <row r="180" spans="1:81" s="20" customFormat="1" ht="15.95" customHeight="1" thickBot="1">
      <c r="A180" s="526"/>
      <c r="B180" s="527"/>
      <c r="C180" s="527"/>
      <c r="D180" s="531"/>
      <c r="E180" s="528"/>
      <c r="F180" s="529"/>
      <c r="G180" s="530"/>
      <c r="H180" s="146"/>
      <c r="I180" s="47"/>
      <c r="J180" s="54" t="s">
        <v>5</v>
      </c>
      <c r="K180" s="55" t="str">
        <f>IF($K$6&lt;&gt;0.005,$K$6,"")</f>
        <v/>
      </c>
      <c r="L180" s="1954"/>
      <c r="M180" s="1954"/>
      <c r="N180" s="1955"/>
      <c r="O180" s="29"/>
      <c r="P180" s="194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7"/>
      <c r="BA180" s="17"/>
      <c r="BB180" s="17"/>
      <c r="BC180" s="17"/>
      <c r="BD180" s="17"/>
      <c r="BE180" s="17"/>
      <c r="BF180" s="17"/>
      <c r="BG180" s="17"/>
      <c r="BH180" s="17"/>
      <c r="BI180" s="17"/>
      <c r="BJ180" s="17"/>
      <c r="BK180" s="17"/>
      <c r="BL180" s="17"/>
      <c r="BM180" s="17"/>
      <c r="BN180" s="17"/>
      <c r="BO180" s="17"/>
      <c r="BP180" s="17"/>
      <c r="BQ180" s="17"/>
      <c r="BR180" s="17"/>
      <c r="BS180" s="18"/>
      <c r="BT180" s="18"/>
      <c r="BU180" s="18"/>
      <c r="BV180" s="18"/>
      <c r="BW180" s="18"/>
      <c r="BX180" s="18"/>
      <c r="BY180" s="18"/>
      <c r="BZ180" s="18"/>
      <c r="CA180" s="18"/>
      <c r="CB180" s="18"/>
      <c r="CC180" s="18"/>
    </row>
    <row r="181" spans="1:81" s="20" customFormat="1" ht="15.95" customHeight="1" thickBot="1">
      <c r="A181" s="526"/>
      <c r="B181" s="527"/>
      <c r="C181" s="527"/>
      <c r="D181" s="531"/>
      <c r="E181" s="528"/>
      <c r="F181" s="529"/>
      <c r="G181" s="530"/>
      <c r="H181" s="146"/>
      <c r="I181" s="56"/>
      <c r="J181" s="327" t="s">
        <v>42</v>
      </c>
      <c r="K181" s="328" t="str">
        <f>IF($K$7&lt;0,$K$7,"")</f>
        <v/>
      </c>
      <c r="L181" s="329" t="str">
        <f>IF($L$7&lt;&gt;"",$L$7,"")</f>
        <v/>
      </c>
      <c r="M181" s="330" t="str">
        <f>IF($M$7&lt;&gt;"",$M$7,"")</f>
        <v/>
      </c>
      <c r="N181" s="331" t="str">
        <f>IF(N94&lt;0,N94,"")</f>
        <v/>
      </c>
      <c r="O181" s="29"/>
      <c r="P181" s="1949" t="s">
        <v>49</v>
      </c>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7"/>
      <c r="BA181" s="17"/>
      <c r="BB181" s="17"/>
      <c r="BC181" s="17"/>
      <c r="BD181" s="17"/>
      <c r="BE181" s="17"/>
      <c r="BF181" s="17"/>
      <c r="BG181" s="17"/>
      <c r="BH181" s="17"/>
      <c r="BI181" s="17"/>
      <c r="BJ181" s="17"/>
      <c r="BK181" s="17"/>
      <c r="BL181" s="17"/>
      <c r="BM181" s="17"/>
      <c r="BN181" s="17"/>
      <c r="BO181" s="17"/>
      <c r="BP181" s="17"/>
      <c r="BQ181" s="17"/>
      <c r="BR181" s="17"/>
      <c r="BS181" s="18"/>
      <c r="BT181" s="18"/>
      <c r="BU181" s="18"/>
      <c r="BV181" s="18"/>
      <c r="BW181" s="18"/>
      <c r="BX181" s="18"/>
      <c r="BY181" s="18"/>
      <c r="BZ181" s="18"/>
      <c r="CA181" s="18"/>
      <c r="CB181" s="18"/>
      <c r="CC181" s="18"/>
    </row>
    <row r="182" spans="1:81" s="20" customFormat="1" ht="15.95" customHeight="1">
      <c r="A182" s="526"/>
      <c r="B182" s="527"/>
      <c r="C182" s="527"/>
      <c r="D182" s="531"/>
      <c r="E182" s="528"/>
      <c r="F182" s="529"/>
      <c r="G182" s="530"/>
      <c r="H182" s="146"/>
      <c r="I182" s="61" t="str">
        <f>$I$8</f>
        <v/>
      </c>
      <c r="J182" s="62" t="str">
        <f>$J$8</f>
        <v/>
      </c>
      <c r="K182" s="63" t="str">
        <f t="shared" ref="K182:M197" si="13">IF(K95&lt;&gt;"",K95,"")</f>
        <v/>
      </c>
      <c r="L182" s="64" t="str">
        <f t="shared" si="13"/>
        <v/>
      </c>
      <c r="M182" s="65" t="str">
        <f t="shared" si="13"/>
        <v/>
      </c>
      <c r="N182" s="224" t="str">
        <f t="shared" ref="N182:N213" si="14">IF(N95&gt;0.005,N95,"")</f>
        <v/>
      </c>
      <c r="O182" s="1934" t="s">
        <v>41</v>
      </c>
      <c r="P182" s="194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7"/>
      <c r="BA182" s="17"/>
      <c r="BB182" s="17"/>
      <c r="BC182" s="17"/>
      <c r="BD182" s="17"/>
      <c r="BE182" s="17"/>
      <c r="BF182" s="17"/>
      <c r="BG182" s="17"/>
      <c r="BH182" s="17"/>
      <c r="BI182" s="17"/>
      <c r="BJ182" s="17"/>
      <c r="BK182" s="17"/>
      <c r="BL182" s="17"/>
      <c r="BM182" s="17"/>
      <c r="BN182" s="17"/>
      <c r="BO182" s="17"/>
      <c r="BP182" s="17"/>
      <c r="BQ182" s="17"/>
      <c r="BR182" s="17"/>
      <c r="BS182" s="18"/>
      <c r="BT182" s="18"/>
      <c r="BU182" s="18"/>
      <c r="BV182" s="18"/>
      <c r="BW182" s="18"/>
      <c r="BX182" s="18"/>
      <c r="BY182" s="18"/>
      <c r="BZ182" s="18"/>
      <c r="CA182" s="18"/>
      <c r="CB182" s="18"/>
      <c r="CC182" s="18"/>
    </row>
    <row r="183" spans="1:81" s="20" customFormat="1" ht="15.95" customHeight="1">
      <c r="A183" s="526"/>
      <c r="B183" s="527"/>
      <c r="C183" s="527"/>
      <c r="D183" s="531"/>
      <c r="E183" s="528"/>
      <c r="F183" s="529"/>
      <c r="G183" s="530"/>
      <c r="H183" s="146"/>
      <c r="I183" s="66" t="str">
        <f>$I$9</f>
        <v/>
      </c>
      <c r="J183" s="67" t="str">
        <f>$J$9</f>
        <v/>
      </c>
      <c r="K183" s="68" t="str">
        <f t="shared" si="13"/>
        <v/>
      </c>
      <c r="L183" s="69" t="str">
        <f t="shared" si="13"/>
        <v/>
      </c>
      <c r="M183" s="70" t="str">
        <f t="shared" si="13"/>
        <v/>
      </c>
      <c r="N183" s="225" t="str">
        <f t="shared" si="14"/>
        <v/>
      </c>
      <c r="O183" s="1934"/>
      <c r="P183" s="194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19"/>
      <c r="AY183" s="19"/>
      <c r="AZ183" s="17"/>
      <c r="BA183" s="17"/>
      <c r="BB183" s="17"/>
      <c r="BC183" s="17"/>
      <c r="BD183" s="17"/>
      <c r="BE183" s="17"/>
      <c r="BF183" s="17"/>
      <c r="BG183" s="17"/>
      <c r="BH183" s="17"/>
      <c r="BI183" s="17"/>
      <c r="BJ183" s="17"/>
      <c r="BK183" s="17"/>
      <c r="BL183" s="17"/>
      <c r="BM183" s="17"/>
      <c r="BN183" s="17"/>
      <c r="BO183" s="17"/>
      <c r="BP183" s="17"/>
      <c r="BQ183" s="17"/>
      <c r="BR183" s="17"/>
      <c r="BS183" s="18"/>
      <c r="BT183" s="18"/>
      <c r="BU183" s="18"/>
      <c r="BV183" s="18"/>
      <c r="BW183" s="18"/>
      <c r="BX183" s="18"/>
      <c r="BY183" s="18"/>
      <c r="BZ183" s="18"/>
      <c r="CA183" s="18"/>
      <c r="CB183" s="18"/>
      <c r="CC183" s="18"/>
    </row>
    <row r="184" spans="1:81" s="20" customFormat="1" ht="15.95" customHeight="1">
      <c r="A184" s="526"/>
      <c r="B184" s="527"/>
      <c r="C184" s="527"/>
      <c r="D184" s="531"/>
      <c r="E184" s="528"/>
      <c r="F184" s="529"/>
      <c r="G184" s="530"/>
      <c r="H184" s="146"/>
      <c r="I184" s="66" t="str">
        <f>$I$10</f>
        <v/>
      </c>
      <c r="J184" s="71" t="str">
        <f>$J$10</f>
        <v/>
      </c>
      <c r="K184" s="72" t="str">
        <f t="shared" si="13"/>
        <v/>
      </c>
      <c r="L184" s="73" t="str">
        <f t="shared" si="13"/>
        <v/>
      </c>
      <c r="M184" s="74" t="str">
        <f t="shared" si="13"/>
        <v/>
      </c>
      <c r="N184" s="226" t="str">
        <f t="shared" si="14"/>
        <v/>
      </c>
      <c r="O184" s="1934"/>
      <c r="P184" s="194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19"/>
      <c r="AY184" s="19"/>
      <c r="AZ184" s="17"/>
      <c r="BA184" s="17"/>
      <c r="BB184" s="17"/>
      <c r="BC184" s="17"/>
      <c r="BD184" s="17"/>
      <c r="BE184" s="17"/>
      <c r="BF184" s="17"/>
      <c r="BG184" s="17"/>
      <c r="BH184" s="17"/>
      <c r="BI184" s="17"/>
      <c r="BJ184" s="17"/>
      <c r="BK184" s="17"/>
      <c r="BL184" s="17"/>
      <c r="BM184" s="17"/>
      <c r="BN184" s="17"/>
      <c r="BO184" s="17"/>
      <c r="BP184" s="17"/>
      <c r="BQ184" s="17"/>
      <c r="BR184" s="17"/>
      <c r="BS184" s="18"/>
      <c r="BT184" s="18"/>
      <c r="BU184" s="18"/>
      <c r="BV184" s="18"/>
      <c r="BW184" s="18"/>
      <c r="BX184" s="18"/>
      <c r="BY184" s="18"/>
      <c r="BZ184" s="18"/>
      <c r="CA184" s="18"/>
      <c r="CB184" s="18"/>
      <c r="CC184" s="18"/>
    </row>
    <row r="185" spans="1:81" s="20" customFormat="1" ht="15.95" customHeight="1">
      <c r="A185" s="526"/>
      <c r="B185" s="527"/>
      <c r="C185" s="527"/>
      <c r="D185" s="531"/>
      <c r="E185" s="528"/>
      <c r="F185" s="529"/>
      <c r="G185" s="530"/>
      <c r="H185" s="146"/>
      <c r="I185" s="66" t="str">
        <f>$I$11</f>
        <v/>
      </c>
      <c r="J185" s="67" t="str">
        <f>$J$11</f>
        <v/>
      </c>
      <c r="K185" s="68" t="str">
        <f t="shared" si="13"/>
        <v/>
      </c>
      <c r="L185" s="69" t="str">
        <f t="shared" si="13"/>
        <v/>
      </c>
      <c r="M185" s="70" t="str">
        <f t="shared" si="13"/>
        <v/>
      </c>
      <c r="N185" s="225" t="str">
        <f t="shared" si="14"/>
        <v/>
      </c>
      <c r="O185" s="1934"/>
      <c r="P185" s="194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19"/>
      <c r="AY185" s="19"/>
      <c r="AZ185" s="17"/>
      <c r="BA185" s="17"/>
      <c r="BB185" s="17"/>
      <c r="BC185" s="17"/>
      <c r="BD185" s="17"/>
      <c r="BE185" s="17"/>
      <c r="BF185" s="17"/>
      <c r="BG185" s="17"/>
      <c r="BH185" s="17"/>
      <c r="BI185" s="17"/>
      <c r="BJ185" s="17"/>
      <c r="BK185" s="17"/>
      <c r="BL185" s="17"/>
      <c r="BM185" s="17"/>
      <c r="BN185" s="17"/>
      <c r="BO185" s="17"/>
      <c r="BP185" s="17"/>
      <c r="BQ185" s="17"/>
      <c r="BR185" s="17"/>
      <c r="BS185" s="18"/>
      <c r="BT185" s="18"/>
      <c r="BU185" s="18"/>
      <c r="BV185" s="18"/>
      <c r="BW185" s="18"/>
      <c r="BX185" s="18"/>
      <c r="BY185" s="18"/>
      <c r="BZ185" s="18"/>
      <c r="CA185" s="18"/>
      <c r="CB185" s="18"/>
      <c r="CC185" s="18"/>
    </row>
    <row r="186" spans="1:81" s="20" customFormat="1" ht="15.95" customHeight="1">
      <c r="A186" s="526"/>
      <c r="B186" s="527"/>
      <c r="C186" s="527"/>
      <c r="D186" s="531"/>
      <c r="E186" s="528"/>
      <c r="F186" s="529"/>
      <c r="G186" s="530"/>
      <c r="H186" s="146"/>
      <c r="I186" s="66" t="str">
        <f>$I$12</f>
        <v/>
      </c>
      <c r="J186" s="71" t="str">
        <f>$J$12</f>
        <v/>
      </c>
      <c r="K186" s="72" t="str">
        <f t="shared" si="13"/>
        <v/>
      </c>
      <c r="L186" s="73" t="str">
        <f t="shared" si="13"/>
        <v/>
      </c>
      <c r="M186" s="74" t="str">
        <f t="shared" si="13"/>
        <v/>
      </c>
      <c r="N186" s="226" t="str">
        <f t="shared" si="14"/>
        <v/>
      </c>
      <c r="O186" s="1934"/>
      <c r="P186" s="194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19"/>
      <c r="AY186" s="19"/>
      <c r="AZ186" s="17"/>
      <c r="BA186" s="17"/>
      <c r="BB186" s="17"/>
      <c r="BC186" s="17"/>
      <c r="BD186" s="17"/>
      <c r="BE186" s="17"/>
      <c r="BF186" s="17"/>
      <c r="BG186" s="17"/>
      <c r="BH186" s="17"/>
      <c r="BI186" s="17"/>
      <c r="BJ186" s="17"/>
      <c r="BK186" s="17"/>
      <c r="BL186" s="17"/>
      <c r="BM186" s="17"/>
      <c r="BN186" s="17"/>
      <c r="BO186" s="17"/>
      <c r="BP186" s="17"/>
      <c r="BQ186" s="17"/>
      <c r="BR186" s="17"/>
      <c r="BS186" s="18"/>
      <c r="BT186" s="18"/>
      <c r="BU186" s="18"/>
      <c r="BV186" s="18"/>
      <c r="BW186" s="18"/>
      <c r="BX186" s="18"/>
      <c r="BY186" s="18"/>
      <c r="BZ186" s="18"/>
      <c r="CA186" s="18"/>
      <c r="CB186" s="18"/>
      <c r="CC186" s="18"/>
    </row>
    <row r="187" spans="1:81" s="20" customFormat="1" ht="15.95" customHeight="1">
      <c r="A187" s="526"/>
      <c r="B187" s="527"/>
      <c r="C187" s="527"/>
      <c r="D187" s="531"/>
      <c r="E187" s="528"/>
      <c r="F187" s="529"/>
      <c r="G187" s="530"/>
      <c r="H187" s="146"/>
      <c r="I187" s="66" t="str">
        <f>$I$13</f>
        <v/>
      </c>
      <c r="J187" s="67" t="str">
        <f>$J$13</f>
        <v/>
      </c>
      <c r="K187" s="68" t="str">
        <f t="shared" si="13"/>
        <v/>
      </c>
      <c r="L187" s="69" t="str">
        <f t="shared" si="13"/>
        <v/>
      </c>
      <c r="M187" s="70" t="str">
        <f t="shared" si="13"/>
        <v/>
      </c>
      <c r="N187" s="225" t="str">
        <f t="shared" si="14"/>
        <v/>
      </c>
      <c r="O187" s="1934"/>
      <c r="P187" s="194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19"/>
      <c r="AY187" s="19"/>
      <c r="AZ187" s="17"/>
      <c r="BA187" s="17"/>
      <c r="BB187" s="17"/>
      <c r="BC187" s="17"/>
      <c r="BD187" s="17"/>
      <c r="BE187" s="17"/>
      <c r="BF187" s="17"/>
      <c r="BG187" s="17"/>
      <c r="BH187" s="17"/>
      <c r="BI187" s="17"/>
      <c r="BJ187" s="17"/>
      <c r="BK187" s="17"/>
      <c r="BL187" s="17"/>
      <c r="BM187" s="17"/>
      <c r="BN187" s="17"/>
      <c r="BO187" s="17"/>
      <c r="BP187" s="17"/>
      <c r="BQ187" s="17"/>
      <c r="BR187" s="17"/>
      <c r="BS187" s="18"/>
      <c r="BT187" s="18"/>
      <c r="BU187" s="18"/>
      <c r="BV187" s="18"/>
      <c r="BW187" s="18"/>
      <c r="BX187" s="18"/>
      <c r="BY187" s="18"/>
      <c r="BZ187" s="18"/>
      <c r="CA187" s="18"/>
      <c r="CB187" s="18"/>
      <c r="CC187" s="18"/>
    </row>
    <row r="188" spans="1:81" s="20" customFormat="1" ht="15.95" customHeight="1">
      <c r="A188" s="526"/>
      <c r="B188" s="527"/>
      <c r="C188" s="527"/>
      <c r="D188" s="531"/>
      <c r="E188" s="528"/>
      <c r="F188" s="529"/>
      <c r="G188" s="530"/>
      <c r="H188" s="146"/>
      <c r="I188" s="66" t="str">
        <f>$I$14</f>
        <v/>
      </c>
      <c r="J188" s="71" t="str">
        <f>$J$14</f>
        <v/>
      </c>
      <c r="K188" s="72" t="str">
        <f t="shared" si="13"/>
        <v/>
      </c>
      <c r="L188" s="73" t="str">
        <f t="shared" si="13"/>
        <v/>
      </c>
      <c r="M188" s="74" t="str">
        <f t="shared" si="13"/>
        <v/>
      </c>
      <c r="N188" s="226" t="str">
        <f t="shared" si="14"/>
        <v/>
      </c>
      <c r="O188" s="1934"/>
      <c r="P188" s="194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19"/>
      <c r="AY188" s="19"/>
      <c r="AZ188" s="17"/>
      <c r="BA188" s="17"/>
      <c r="BB188" s="17"/>
      <c r="BC188" s="17"/>
      <c r="BD188" s="17"/>
      <c r="BE188" s="17"/>
      <c r="BF188" s="17"/>
      <c r="BG188" s="17"/>
      <c r="BH188" s="17"/>
      <c r="BI188" s="17"/>
      <c r="BJ188" s="17"/>
      <c r="BK188" s="17"/>
      <c r="BL188" s="17"/>
      <c r="BM188" s="17"/>
      <c r="BN188" s="17"/>
      <c r="BO188" s="17"/>
      <c r="BP188" s="17"/>
      <c r="BQ188" s="17"/>
      <c r="BR188" s="17"/>
      <c r="BS188" s="18"/>
      <c r="BT188" s="18"/>
      <c r="BU188" s="18"/>
      <c r="BV188" s="18"/>
      <c r="BW188" s="18"/>
      <c r="BX188" s="18"/>
      <c r="BY188" s="18"/>
      <c r="BZ188" s="18"/>
      <c r="CA188" s="18"/>
      <c r="CB188" s="18"/>
      <c r="CC188" s="18"/>
    </row>
    <row r="189" spans="1:81" s="20" customFormat="1" ht="15.95" customHeight="1">
      <c r="A189" s="526"/>
      <c r="B189" s="527"/>
      <c r="C189" s="527"/>
      <c r="D189" s="531"/>
      <c r="E189" s="528"/>
      <c r="F189" s="529"/>
      <c r="G189" s="530"/>
      <c r="H189" s="146"/>
      <c r="I189" s="66" t="str">
        <f>$I$15</f>
        <v/>
      </c>
      <c r="J189" s="67" t="str">
        <f>$J$15</f>
        <v/>
      </c>
      <c r="K189" s="68" t="str">
        <f t="shared" si="13"/>
        <v/>
      </c>
      <c r="L189" s="69" t="str">
        <f t="shared" si="13"/>
        <v/>
      </c>
      <c r="M189" s="70" t="str">
        <f t="shared" si="13"/>
        <v/>
      </c>
      <c r="N189" s="225" t="str">
        <f t="shared" si="14"/>
        <v/>
      </c>
      <c r="O189" s="1934"/>
      <c r="P189" s="194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19"/>
      <c r="AY189" s="19"/>
      <c r="AZ189" s="17"/>
      <c r="BA189" s="17"/>
      <c r="BB189" s="17"/>
      <c r="BC189" s="17"/>
      <c r="BD189" s="17"/>
      <c r="BE189" s="17"/>
      <c r="BF189" s="17"/>
      <c r="BG189" s="17"/>
      <c r="BH189" s="17"/>
      <c r="BI189" s="17"/>
      <c r="BJ189" s="17"/>
      <c r="BK189" s="17"/>
      <c r="BL189" s="17"/>
      <c r="BM189" s="17"/>
      <c r="BN189" s="17"/>
      <c r="BO189" s="17"/>
      <c r="BP189" s="17"/>
      <c r="BQ189" s="17"/>
      <c r="BR189" s="17"/>
      <c r="BS189" s="18"/>
      <c r="BT189" s="18"/>
      <c r="BU189" s="18"/>
      <c r="BV189" s="18"/>
      <c r="BW189" s="18"/>
      <c r="BX189" s="18"/>
      <c r="BY189" s="18"/>
      <c r="BZ189" s="18"/>
      <c r="CA189" s="18"/>
      <c r="CB189" s="18"/>
      <c r="CC189" s="18"/>
    </row>
    <row r="190" spans="1:81" s="20" customFormat="1" ht="15.95" customHeight="1">
      <c r="A190" s="526"/>
      <c r="B190" s="527"/>
      <c r="C190" s="527"/>
      <c r="D190" s="531"/>
      <c r="E190" s="528"/>
      <c r="F190" s="529"/>
      <c r="G190" s="530"/>
      <c r="H190" s="146"/>
      <c r="I190" s="66" t="str">
        <f>$I$16</f>
        <v/>
      </c>
      <c r="J190" s="71" t="str">
        <f>$J$16</f>
        <v/>
      </c>
      <c r="K190" s="72" t="str">
        <f t="shared" si="13"/>
        <v/>
      </c>
      <c r="L190" s="73" t="str">
        <f t="shared" si="13"/>
        <v/>
      </c>
      <c r="M190" s="74" t="str">
        <f t="shared" si="13"/>
        <v/>
      </c>
      <c r="N190" s="226" t="str">
        <f t="shared" si="14"/>
        <v/>
      </c>
      <c r="O190" s="1934"/>
      <c r="P190" s="194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19"/>
      <c r="AY190" s="19"/>
      <c r="AZ190" s="17"/>
      <c r="BA190" s="17"/>
      <c r="BB190" s="17"/>
      <c r="BC190" s="17"/>
      <c r="BD190" s="17"/>
      <c r="BE190" s="17"/>
      <c r="BF190" s="17"/>
      <c r="BG190" s="17"/>
      <c r="BH190" s="17"/>
      <c r="BI190" s="17"/>
      <c r="BJ190" s="17"/>
      <c r="BK190" s="17"/>
      <c r="BL190" s="17"/>
      <c r="BM190" s="17"/>
      <c r="BN190" s="17"/>
      <c r="BO190" s="17"/>
      <c r="BP190" s="17"/>
      <c r="BQ190" s="17"/>
      <c r="BR190" s="17"/>
      <c r="BS190" s="18"/>
      <c r="BT190" s="18"/>
      <c r="BU190" s="18"/>
      <c r="BV190" s="18"/>
      <c r="BW190" s="18"/>
      <c r="BX190" s="18"/>
      <c r="BY190" s="18"/>
      <c r="BZ190" s="18"/>
      <c r="CA190" s="18"/>
      <c r="CB190" s="18"/>
      <c r="CC190" s="18"/>
    </row>
    <row r="191" spans="1:81" s="20" customFormat="1" ht="15.95" customHeight="1">
      <c r="A191" s="526"/>
      <c r="B191" s="527"/>
      <c r="C191" s="527"/>
      <c r="D191" s="531"/>
      <c r="E191" s="528"/>
      <c r="F191" s="529"/>
      <c r="G191" s="530"/>
      <c r="H191" s="146"/>
      <c r="I191" s="66" t="str">
        <f>$I$17</f>
        <v/>
      </c>
      <c r="J191" s="67" t="str">
        <f>$J$17</f>
        <v/>
      </c>
      <c r="K191" s="68" t="str">
        <f t="shared" si="13"/>
        <v/>
      </c>
      <c r="L191" s="69" t="str">
        <f t="shared" si="13"/>
        <v/>
      </c>
      <c r="M191" s="70" t="str">
        <f t="shared" si="13"/>
        <v/>
      </c>
      <c r="N191" s="225" t="str">
        <f t="shared" si="14"/>
        <v/>
      </c>
      <c r="O191" s="1934"/>
      <c r="P191" s="194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19"/>
      <c r="AY191" s="19"/>
      <c r="AZ191" s="17"/>
      <c r="BA191" s="17"/>
      <c r="BB191" s="17"/>
      <c r="BC191" s="17"/>
      <c r="BD191" s="17"/>
      <c r="BE191" s="17"/>
      <c r="BF191" s="17"/>
      <c r="BG191" s="17"/>
      <c r="BH191" s="17"/>
      <c r="BI191" s="17"/>
      <c r="BJ191" s="17"/>
      <c r="BK191" s="17"/>
      <c r="BL191" s="17"/>
      <c r="BM191" s="17"/>
      <c r="BN191" s="17"/>
      <c r="BO191" s="17"/>
      <c r="BP191" s="17"/>
      <c r="BQ191" s="17"/>
      <c r="BR191" s="17"/>
      <c r="BS191" s="18"/>
      <c r="BT191" s="18"/>
      <c r="BU191" s="18"/>
      <c r="BV191" s="18"/>
      <c r="BW191" s="18"/>
      <c r="BX191" s="18"/>
      <c r="BY191" s="18"/>
      <c r="BZ191" s="18"/>
      <c r="CA191" s="18"/>
      <c r="CB191" s="18"/>
      <c r="CC191" s="18"/>
    </row>
    <row r="192" spans="1:81" s="20" customFormat="1" ht="15.95" customHeight="1">
      <c r="A192" s="526"/>
      <c r="B192" s="527"/>
      <c r="C192" s="527"/>
      <c r="D192" s="531"/>
      <c r="E192" s="528"/>
      <c r="F192" s="529"/>
      <c r="G192" s="530"/>
      <c r="H192" s="146"/>
      <c r="I192" s="66" t="str">
        <f>$I$18</f>
        <v/>
      </c>
      <c r="J192" s="71" t="str">
        <f>$J$18</f>
        <v/>
      </c>
      <c r="K192" s="72" t="str">
        <f t="shared" si="13"/>
        <v/>
      </c>
      <c r="L192" s="73" t="str">
        <f t="shared" si="13"/>
        <v/>
      </c>
      <c r="M192" s="74" t="str">
        <f t="shared" si="13"/>
        <v/>
      </c>
      <c r="N192" s="226" t="str">
        <f t="shared" si="14"/>
        <v/>
      </c>
      <c r="O192" s="1934"/>
      <c r="P192" s="194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19"/>
      <c r="AY192" s="19"/>
      <c r="AZ192" s="17"/>
      <c r="BA192" s="17"/>
      <c r="BB192" s="17"/>
      <c r="BC192" s="17"/>
      <c r="BD192" s="17"/>
      <c r="BE192" s="17"/>
      <c r="BF192" s="17"/>
      <c r="BG192" s="17"/>
      <c r="BH192" s="17"/>
      <c r="BI192" s="17"/>
      <c r="BJ192" s="17"/>
      <c r="BK192" s="17"/>
      <c r="BL192" s="17"/>
      <c r="BM192" s="17"/>
      <c r="BN192" s="17"/>
      <c r="BO192" s="17"/>
      <c r="BP192" s="17"/>
      <c r="BQ192" s="17"/>
      <c r="BR192" s="17"/>
      <c r="BS192" s="18"/>
      <c r="BT192" s="18"/>
      <c r="BU192" s="18"/>
      <c r="BV192" s="18"/>
      <c r="BW192" s="18"/>
      <c r="BX192" s="18"/>
      <c r="BY192" s="18"/>
      <c r="BZ192" s="18"/>
      <c r="CA192" s="18"/>
      <c r="CB192" s="18"/>
      <c r="CC192" s="18"/>
    </row>
    <row r="193" spans="1:81" s="20" customFormat="1" ht="15.95" customHeight="1">
      <c r="A193" s="526"/>
      <c r="B193" s="527"/>
      <c r="C193" s="527"/>
      <c r="D193" s="531"/>
      <c r="E193" s="528"/>
      <c r="F193" s="529"/>
      <c r="G193" s="530"/>
      <c r="H193" s="146"/>
      <c r="I193" s="66" t="str">
        <f>$I$19</f>
        <v/>
      </c>
      <c r="J193" s="67" t="str">
        <f>$J$19</f>
        <v/>
      </c>
      <c r="K193" s="68" t="str">
        <f t="shared" si="13"/>
        <v/>
      </c>
      <c r="L193" s="69" t="str">
        <f t="shared" si="13"/>
        <v/>
      </c>
      <c r="M193" s="70" t="str">
        <f t="shared" si="13"/>
        <v/>
      </c>
      <c r="N193" s="225" t="str">
        <f t="shared" si="14"/>
        <v/>
      </c>
      <c r="O193" s="1934"/>
      <c r="P193" s="194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19"/>
      <c r="AY193" s="19"/>
      <c r="AZ193" s="17"/>
      <c r="BA193" s="17"/>
      <c r="BB193" s="17"/>
      <c r="BC193" s="17"/>
      <c r="BD193" s="17"/>
      <c r="BE193" s="17"/>
      <c r="BF193" s="17"/>
      <c r="BG193" s="17"/>
      <c r="BH193" s="17"/>
      <c r="BI193" s="17"/>
      <c r="BJ193" s="17"/>
      <c r="BK193" s="17"/>
      <c r="BL193" s="17"/>
      <c r="BM193" s="17"/>
      <c r="BN193" s="17"/>
      <c r="BO193" s="17"/>
      <c r="BP193" s="17"/>
      <c r="BQ193" s="17"/>
      <c r="BR193" s="17"/>
      <c r="BS193" s="18"/>
      <c r="BT193" s="18"/>
      <c r="BU193" s="18"/>
      <c r="BV193" s="18"/>
      <c r="BW193" s="18"/>
      <c r="BX193" s="18"/>
      <c r="BY193" s="18"/>
      <c r="BZ193" s="18"/>
      <c r="CA193" s="18"/>
      <c r="CB193" s="18"/>
      <c r="CC193" s="18"/>
    </row>
    <row r="194" spans="1:81" s="20" customFormat="1" ht="15.95" customHeight="1">
      <c r="A194" s="526"/>
      <c r="B194" s="527"/>
      <c r="C194" s="527"/>
      <c r="D194" s="531"/>
      <c r="E194" s="528"/>
      <c r="F194" s="529"/>
      <c r="G194" s="530"/>
      <c r="H194" s="146"/>
      <c r="I194" s="66" t="str">
        <f>$I$20</f>
        <v/>
      </c>
      <c r="J194" s="71" t="str">
        <f>$J$20</f>
        <v/>
      </c>
      <c r="K194" s="72" t="str">
        <f t="shared" si="13"/>
        <v/>
      </c>
      <c r="L194" s="73" t="str">
        <f t="shared" si="13"/>
        <v/>
      </c>
      <c r="M194" s="74" t="str">
        <f t="shared" si="13"/>
        <v/>
      </c>
      <c r="N194" s="226" t="str">
        <f t="shared" si="14"/>
        <v/>
      </c>
      <c r="O194" s="1934"/>
      <c r="P194" s="194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19"/>
      <c r="AY194" s="19"/>
      <c r="AZ194" s="17"/>
      <c r="BA194" s="17"/>
      <c r="BB194" s="17"/>
      <c r="BC194" s="17"/>
      <c r="BD194" s="17"/>
      <c r="BE194" s="17"/>
      <c r="BF194" s="17"/>
      <c r="BG194" s="17"/>
      <c r="BH194" s="17"/>
      <c r="BI194" s="17"/>
      <c r="BJ194" s="17"/>
      <c r="BK194" s="17"/>
      <c r="BL194" s="17"/>
      <c r="BM194" s="17"/>
      <c r="BN194" s="17"/>
      <c r="BO194" s="17"/>
      <c r="BP194" s="17"/>
      <c r="BQ194" s="17"/>
      <c r="BR194" s="17"/>
      <c r="BS194" s="18"/>
      <c r="BT194" s="18"/>
      <c r="BU194" s="18"/>
      <c r="BV194" s="18"/>
      <c r="BW194" s="18"/>
      <c r="BX194" s="18"/>
      <c r="BY194" s="18"/>
      <c r="BZ194" s="18"/>
      <c r="CA194" s="18"/>
      <c r="CB194" s="18"/>
      <c r="CC194" s="18"/>
    </row>
    <row r="195" spans="1:81" s="20" customFormat="1" ht="15.95" customHeight="1">
      <c r="A195" s="526"/>
      <c r="B195" s="527"/>
      <c r="C195" s="527"/>
      <c r="D195" s="531"/>
      <c r="E195" s="528"/>
      <c r="F195" s="529"/>
      <c r="G195" s="530"/>
      <c r="H195" s="146"/>
      <c r="I195" s="66" t="str">
        <f>$I$21</f>
        <v/>
      </c>
      <c r="J195" s="67" t="str">
        <f>$J$21</f>
        <v/>
      </c>
      <c r="K195" s="68" t="str">
        <f t="shared" si="13"/>
        <v/>
      </c>
      <c r="L195" s="69" t="str">
        <f t="shared" si="13"/>
        <v/>
      </c>
      <c r="M195" s="70" t="str">
        <f t="shared" si="13"/>
        <v/>
      </c>
      <c r="N195" s="225" t="str">
        <f t="shared" si="14"/>
        <v/>
      </c>
      <c r="O195" s="1934"/>
      <c r="P195" s="194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19"/>
      <c r="AY195" s="19"/>
      <c r="AZ195" s="17"/>
      <c r="BA195" s="17"/>
      <c r="BB195" s="17"/>
      <c r="BC195" s="17"/>
      <c r="BD195" s="17"/>
      <c r="BE195" s="17"/>
      <c r="BF195" s="17"/>
      <c r="BG195" s="17"/>
      <c r="BH195" s="17"/>
      <c r="BI195" s="17"/>
      <c r="BJ195" s="17"/>
      <c r="BK195" s="17"/>
      <c r="BL195" s="17"/>
      <c r="BM195" s="17"/>
      <c r="BN195" s="17"/>
      <c r="BO195" s="17"/>
      <c r="BP195" s="17"/>
      <c r="BQ195" s="17"/>
      <c r="BR195" s="17"/>
      <c r="BS195" s="18"/>
      <c r="BT195" s="18"/>
      <c r="BU195" s="18"/>
      <c r="BV195" s="18"/>
      <c r="BW195" s="18"/>
      <c r="BX195" s="18"/>
      <c r="BY195" s="18"/>
      <c r="BZ195" s="18"/>
      <c r="CA195" s="18"/>
      <c r="CB195" s="18"/>
      <c r="CC195" s="18"/>
    </row>
    <row r="196" spans="1:81" s="20" customFormat="1" ht="15.95" customHeight="1">
      <c r="A196" s="526"/>
      <c r="B196" s="527"/>
      <c r="C196" s="527"/>
      <c r="D196" s="531"/>
      <c r="E196" s="528"/>
      <c r="F196" s="529"/>
      <c r="G196" s="530"/>
      <c r="H196" s="146"/>
      <c r="I196" s="66" t="str">
        <f>$I$22</f>
        <v/>
      </c>
      <c r="J196" s="71" t="str">
        <f>$J$22</f>
        <v/>
      </c>
      <c r="K196" s="72" t="str">
        <f t="shared" si="13"/>
        <v/>
      </c>
      <c r="L196" s="73" t="str">
        <f t="shared" si="13"/>
        <v/>
      </c>
      <c r="M196" s="74" t="str">
        <f t="shared" si="13"/>
        <v/>
      </c>
      <c r="N196" s="226" t="str">
        <f t="shared" si="14"/>
        <v/>
      </c>
      <c r="O196" s="1934"/>
      <c r="P196" s="1949" t="s">
        <v>49</v>
      </c>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19"/>
      <c r="AY196" s="19"/>
      <c r="AZ196" s="17"/>
      <c r="BA196" s="17"/>
      <c r="BB196" s="17"/>
      <c r="BC196" s="17"/>
      <c r="BD196" s="17"/>
      <c r="BE196" s="17"/>
      <c r="BF196" s="17"/>
      <c r="BG196" s="17"/>
      <c r="BH196" s="17"/>
      <c r="BI196" s="17"/>
      <c r="BJ196" s="17"/>
      <c r="BK196" s="17"/>
      <c r="BL196" s="17"/>
      <c r="BM196" s="17"/>
      <c r="BN196" s="17"/>
      <c r="BO196" s="17"/>
      <c r="BP196" s="17"/>
      <c r="BQ196" s="17"/>
      <c r="BR196" s="17"/>
      <c r="BS196" s="18"/>
      <c r="BT196" s="18"/>
      <c r="BU196" s="18"/>
      <c r="BV196" s="18"/>
      <c r="BW196" s="18"/>
      <c r="BX196" s="18"/>
      <c r="BY196" s="18"/>
      <c r="BZ196" s="18"/>
      <c r="CA196" s="18"/>
      <c r="CB196" s="18"/>
      <c r="CC196" s="18"/>
    </row>
    <row r="197" spans="1:81" s="20" customFormat="1" ht="15.95" customHeight="1">
      <c r="A197" s="526"/>
      <c r="B197" s="527"/>
      <c r="C197" s="527"/>
      <c r="D197" s="531"/>
      <c r="E197" s="528"/>
      <c r="F197" s="529"/>
      <c r="G197" s="530"/>
      <c r="H197" s="146"/>
      <c r="I197" s="66" t="str">
        <f>$I$23</f>
        <v/>
      </c>
      <c r="J197" s="67" t="str">
        <f>$J$23</f>
        <v/>
      </c>
      <c r="K197" s="68" t="str">
        <f t="shared" si="13"/>
        <v/>
      </c>
      <c r="L197" s="69" t="str">
        <f t="shared" si="13"/>
        <v/>
      </c>
      <c r="M197" s="70" t="str">
        <f t="shared" si="13"/>
        <v/>
      </c>
      <c r="N197" s="225" t="str">
        <f t="shared" si="14"/>
        <v/>
      </c>
      <c r="O197" s="1934"/>
      <c r="P197" s="1949"/>
      <c r="Q197" s="19"/>
      <c r="R197" s="19"/>
      <c r="S197" s="19"/>
      <c r="T197" s="19"/>
      <c r="U197" s="19"/>
      <c r="V197" s="19"/>
      <c r="W197" s="19"/>
      <c r="X197" s="19"/>
      <c r="Y197" s="19"/>
      <c r="Z197" s="19"/>
      <c r="AA197" s="19"/>
      <c r="AB197" s="19"/>
      <c r="AC197" s="19"/>
      <c r="AD197" s="19"/>
      <c r="AE197" s="19"/>
      <c r="AF197" s="19"/>
      <c r="AG197" s="19"/>
      <c r="AH197" s="19"/>
      <c r="AI197" s="19"/>
      <c r="AJ197" s="19"/>
      <c r="AK197" s="19"/>
      <c r="AL197" s="19"/>
      <c r="AM197" s="19"/>
      <c r="AN197" s="19"/>
      <c r="AO197" s="19"/>
      <c r="AP197" s="19"/>
      <c r="AQ197" s="19"/>
      <c r="AR197" s="19"/>
      <c r="AS197" s="19"/>
      <c r="AT197" s="19"/>
      <c r="AU197" s="19"/>
      <c r="AV197" s="19"/>
      <c r="AW197" s="19"/>
      <c r="AX197" s="19"/>
      <c r="AY197" s="19"/>
      <c r="AZ197" s="17"/>
      <c r="BA197" s="17"/>
      <c r="BB197" s="17"/>
      <c r="BC197" s="17"/>
      <c r="BD197" s="17"/>
      <c r="BE197" s="17"/>
      <c r="BF197" s="17"/>
      <c r="BG197" s="17"/>
      <c r="BH197" s="17"/>
      <c r="BI197" s="17"/>
      <c r="BJ197" s="17"/>
      <c r="BK197" s="17"/>
      <c r="BL197" s="17"/>
      <c r="BM197" s="17"/>
      <c r="BN197" s="17"/>
      <c r="BO197" s="17"/>
      <c r="BP197" s="17"/>
      <c r="BQ197" s="17"/>
      <c r="BR197" s="17"/>
      <c r="BS197" s="18"/>
      <c r="BT197" s="18"/>
      <c r="BU197" s="18"/>
      <c r="BV197" s="18"/>
      <c r="BW197" s="18"/>
      <c r="BX197" s="18"/>
      <c r="BY197" s="18"/>
      <c r="BZ197" s="18"/>
      <c r="CA197" s="18"/>
      <c r="CB197" s="18"/>
      <c r="CC197" s="18"/>
    </row>
    <row r="198" spans="1:81" s="20" customFormat="1" ht="15.95" customHeight="1">
      <c r="A198" s="526"/>
      <c r="B198" s="527"/>
      <c r="C198" s="527"/>
      <c r="D198" s="531"/>
      <c r="E198" s="528"/>
      <c r="F198" s="529"/>
      <c r="G198" s="530"/>
      <c r="H198" s="146"/>
      <c r="I198" s="66" t="str">
        <f>$I$24</f>
        <v/>
      </c>
      <c r="J198" s="71" t="str">
        <f>$J$24</f>
        <v/>
      </c>
      <c r="K198" s="72" t="str">
        <f t="shared" ref="K198:M213" si="15">IF(K111&lt;&gt;"",K111,"")</f>
        <v/>
      </c>
      <c r="L198" s="73" t="str">
        <f t="shared" si="15"/>
        <v/>
      </c>
      <c r="M198" s="74" t="str">
        <f t="shared" si="15"/>
        <v/>
      </c>
      <c r="N198" s="226" t="str">
        <f t="shared" si="14"/>
        <v/>
      </c>
      <c r="O198" s="1934"/>
      <c r="P198" s="1949"/>
      <c r="Q198" s="19"/>
      <c r="R198" s="19"/>
      <c r="S198" s="19"/>
      <c r="T198" s="19"/>
      <c r="U198" s="19"/>
      <c r="V198" s="19"/>
      <c r="W198" s="19"/>
      <c r="X198" s="19"/>
      <c r="Y198" s="19"/>
      <c r="Z198" s="19"/>
      <c r="AA198" s="19"/>
      <c r="AB198" s="19"/>
      <c r="AC198" s="19"/>
      <c r="AD198" s="19"/>
      <c r="AE198" s="19"/>
      <c r="AF198" s="19"/>
      <c r="AG198" s="19"/>
      <c r="AH198" s="19"/>
      <c r="AI198" s="19"/>
      <c r="AJ198" s="19"/>
      <c r="AK198" s="19"/>
      <c r="AL198" s="19"/>
      <c r="AM198" s="19"/>
      <c r="AN198" s="19"/>
      <c r="AO198" s="19"/>
      <c r="AP198" s="19"/>
      <c r="AQ198" s="19"/>
      <c r="AR198" s="19"/>
      <c r="AS198" s="19"/>
      <c r="AT198" s="19"/>
      <c r="AU198" s="19"/>
      <c r="AV198" s="19"/>
      <c r="AW198" s="19"/>
      <c r="AX198" s="19"/>
      <c r="AY198" s="19"/>
      <c r="AZ198" s="17"/>
      <c r="BA198" s="17"/>
      <c r="BB198" s="17"/>
      <c r="BC198" s="17"/>
      <c r="BD198" s="17"/>
      <c r="BE198" s="17"/>
      <c r="BF198" s="17"/>
      <c r="BG198" s="17"/>
      <c r="BH198" s="17"/>
      <c r="BI198" s="17"/>
      <c r="BJ198" s="17"/>
      <c r="BK198" s="17"/>
      <c r="BL198" s="17"/>
      <c r="BM198" s="17"/>
      <c r="BN198" s="17"/>
      <c r="BO198" s="17"/>
      <c r="BP198" s="17"/>
      <c r="BQ198" s="17"/>
      <c r="BR198" s="17"/>
      <c r="BS198" s="18"/>
      <c r="BT198" s="18"/>
      <c r="BU198" s="18"/>
      <c r="BV198" s="18"/>
      <c r="BW198" s="18"/>
      <c r="BX198" s="18"/>
      <c r="BY198" s="18"/>
      <c r="BZ198" s="18"/>
      <c r="CA198" s="18"/>
      <c r="CB198" s="18"/>
      <c r="CC198" s="18"/>
    </row>
    <row r="199" spans="1:81" s="20" customFormat="1" ht="15.95" customHeight="1">
      <c r="A199" s="526"/>
      <c r="B199" s="527"/>
      <c r="C199" s="527"/>
      <c r="D199" s="531"/>
      <c r="E199" s="528"/>
      <c r="F199" s="529"/>
      <c r="G199" s="530"/>
      <c r="H199" s="146"/>
      <c r="I199" s="66" t="str">
        <f>$I$25</f>
        <v/>
      </c>
      <c r="J199" s="67" t="str">
        <f>$J$25</f>
        <v/>
      </c>
      <c r="K199" s="68" t="str">
        <f t="shared" si="15"/>
        <v/>
      </c>
      <c r="L199" s="69" t="str">
        <f t="shared" si="15"/>
        <v/>
      </c>
      <c r="M199" s="70" t="str">
        <f t="shared" si="15"/>
        <v/>
      </c>
      <c r="N199" s="225" t="str">
        <f t="shared" si="14"/>
        <v/>
      </c>
      <c r="O199" s="1934" t="s">
        <v>41</v>
      </c>
      <c r="P199" s="1949"/>
      <c r="Q199" s="19"/>
      <c r="R199" s="19"/>
      <c r="S199" s="19"/>
      <c r="T199" s="19"/>
      <c r="U199" s="19"/>
      <c r="V199" s="19"/>
      <c r="W199" s="19"/>
      <c r="X199" s="19"/>
      <c r="Y199" s="19"/>
      <c r="Z199" s="19"/>
      <c r="AA199" s="19"/>
      <c r="AB199" s="19"/>
      <c r="AC199" s="19"/>
      <c r="AD199" s="19"/>
      <c r="AE199" s="19"/>
      <c r="AF199" s="19"/>
      <c r="AG199" s="19"/>
      <c r="AH199" s="19"/>
      <c r="AI199" s="19"/>
      <c r="AJ199" s="19"/>
      <c r="AK199" s="19"/>
      <c r="AL199" s="19"/>
      <c r="AM199" s="19"/>
      <c r="AN199" s="19"/>
      <c r="AO199" s="19"/>
      <c r="AP199" s="19"/>
      <c r="AQ199" s="19"/>
      <c r="AR199" s="19"/>
      <c r="AS199" s="19"/>
      <c r="AT199" s="19"/>
      <c r="AU199" s="19"/>
      <c r="AV199" s="19"/>
      <c r="AW199" s="19"/>
      <c r="AX199" s="19"/>
      <c r="AY199" s="19"/>
      <c r="AZ199" s="17"/>
      <c r="BA199" s="17"/>
      <c r="BB199" s="17"/>
      <c r="BC199" s="17"/>
      <c r="BD199" s="17"/>
      <c r="BE199" s="17"/>
      <c r="BF199" s="17"/>
      <c r="BG199" s="17"/>
      <c r="BH199" s="17"/>
      <c r="BI199" s="17"/>
      <c r="BJ199" s="17"/>
      <c r="BK199" s="17"/>
      <c r="BL199" s="17"/>
      <c r="BM199" s="17"/>
      <c r="BN199" s="17"/>
      <c r="BO199" s="17"/>
      <c r="BP199" s="17"/>
      <c r="BQ199" s="17"/>
      <c r="BR199" s="17"/>
      <c r="BS199" s="18"/>
      <c r="BT199" s="18"/>
      <c r="BU199" s="18"/>
      <c r="BV199" s="18"/>
      <c r="BW199" s="18"/>
      <c r="BX199" s="18"/>
      <c r="BY199" s="18"/>
      <c r="BZ199" s="18"/>
      <c r="CA199" s="18"/>
      <c r="CB199" s="18"/>
      <c r="CC199" s="18"/>
    </row>
    <row r="200" spans="1:81" s="20" customFormat="1" ht="15.95" customHeight="1">
      <c r="A200" s="526"/>
      <c r="B200" s="527"/>
      <c r="C200" s="527"/>
      <c r="D200" s="531"/>
      <c r="E200" s="528"/>
      <c r="F200" s="529"/>
      <c r="G200" s="530"/>
      <c r="H200" s="146"/>
      <c r="I200" s="66" t="str">
        <f>$I$26</f>
        <v/>
      </c>
      <c r="J200" s="71" t="str">
        <f>$J$26</f>
        <v/>
      </c>
      <c r="K200" s="72" t="str">
        <f t="shared" si="15"/>
        <v/>
      </c>
      <c r="L200" s="73" t="str">
        <f t="shared" si="15"/>
        <v/>
      </c>
      <c r="M200" s="74" t="str">
        <f t="shared" si="15"/>
        <v/>
      </c>
      <c r="N200" s="226" t="str">
        <f t="shared" si="14"/>
        <v/>
      </c>
      <c r="O200" s="1934"/>
      <c r="P200" s="1949"/>
      <c r="Q200" s="19"/>
      <c r="R200" s="19"/>
      <c r="S200" s="19"/>
      <c r="T200" s="19"/>
      <c r="U200" s="19"/>
      <c r="V200" s="19"/>
      <c r="W200" s="19"/>
      <c r="X200" s="19"/>
      <c r="Y200" s="19"/>
      <c r="Z200" s="19"/>
      <c r="AA200" s="19"/>
      <c r="AB200" s="19"/>
      <c r="AC200" s="19"/>
      <c r="AD200" s="19"/>
      <c r="AE200" s="19"/>
      <c r="AF200" s="19"/>
      <c r="AG200" s="19"/>
      <c r="AH200" s="19"/>
      <c r="AI200" s="19"/>
      <c r="AJ200" s="19"/>
      <c r="AK200" s="19"/>
      <c r="AL200" s="19"/>
      <c r="AM200" s="19"/>
      <c r="AN200" s="19"/>
      <c r="AO200" s="19"/>
      <c r="AP200" s="19"/>
      <c r="AQ200" s="19"/>
      <c r="AR200" s="19"/>
      <c r="AS200" s="19"/>
      <c r="AT200" s="19"/>
      <c r="AU200" s="19"/>
      <c r="AV200" s="19"/>
      <c r="AW200" s="19"/>
      <c r="AX200" s="19"/>
      <c r="AY200" s="19"/>
      <c r="AZ200" s="17"/>
      <c r="BA200" s="17"/>
      <c r="BB200" s="17"/>
      <c r="BC200" s="17"/>
      <c r="BD200" s="17"/>
      <c r="BE200" s="17"/>
      <c r="BF200" s="17"/>
      <c r="BG200" s="17"/>
      <c r="BH200" s="17"/>
      <c r="BI200" s="17"/>
      <c r="BJ200" s="17"/>
      <c r="BK200" s="17"/>
      <c r="BL200" s="17"/>
      <c r="BM200" s="17"/>
      <c r="BN200" s="17"/>
      <c r="BO200" s="17"/>
      <c r="BP200" s="17"/>
      <c r="BQ200" s="17"/>
      <c r="BR200" s="17"/>
      <c r="BS200" s="18"/>
      <c r="BT200" s="18"/>
      <c r="BU200" s="18"/>
      <c r="BV200" s="18"/>
      <c r="BW200" s="18"/>
      <c r="BX200" s="18"/>
      <c r="BY200" s="18"/>
      <c r="BZ200" s="18"/>
      <c r="CA200" s="18"/>
      <c r="CB200" s="18"/>
      <c r="CC200" s="18"/>
    </row>
    <row r="201" spans="1:81" s="20" customFormat="1" ht="15.95" customHeight="1">
      <c r="A201" s="526"/>
      <c r="B201" s="527"/>
      <c r="C201" s="527"/>
      <c r="D201" s="531"/>
      <c r="E201" s="528"/>
      <c r="F201" s="529"/>
      <c r="G201" s="530"/>
      <c r="H201" s="146"/>
      <c r="I201" s="66" t="str">
        <f>$I$27</f>
        <v/>
      </c>
      <c r="J201" s="67" t="str">
        <f>$J$27</f>
        <v/>
      </c>
      <c r="K201" s="68" t="str">
        <f t="shared" si="15"/>
        <v/>
      </c>
      <c r="L201" s="69" t="str">
        <f t="shared" si="15"/>
        <v/>
      </c>
      <c r="M201" s="70" t="str">
        <f t="shared" si="15"/>
        <v/>
      </c>
      <c r="N201" s="225" t="str">
        <f t="shared" si="14"/>
        <v/>
      </c>
      <c r="O201" s="1934"/>
      <c r="P201" s="1949"/>
      <c r="Q201" s="19"/>
      <c r="R201" s="19"/>
      <c r="S201" s="19"/>
      <c r="T201" s="19"/>
      <c r="U201" s="19"/>
      <c r="V201" s="19"/>
      <c r="W201" s="19"/>
      <c r="X201" s="19"/>
      <c r="Y201" s="19"/>
      <c r="Z201" s="19"/>
      <c r="AA201" s="19"/>
      <c r="AB201" s="19"/>
      <c r="AC201" s="19"/>
      <c r="AD201" s="19"/>
      <c r="AE201" s="19"/>
      <c r="AF201" s="19"/>
      <c r="AG201" s="19"/>
      <c r="AH201" s="19"/>
      <c r="AI201" s="19"/>
      <c r="AJ201" s="19"/>
      <c r="AK201" s="19"/>
      <c r="AL201" s="19"/>
      <c r="AM201" s="19"/>
      <c r="AN201" s="19"/>
      <c r="AO201" s="19"/>
      <c r="AP201" s="19"/>
      <c r="AQ201" s="19"/>
      <c r="AR201" s="19"/>
      <c r="AS201" s="19"/>
      <c r="AT201" s="19"/>
      <c r="AU201" s="19"/>
      <c r="AV201" s="19"/>
      <c r="AW201" s="19"/>
      <c r="AX201" s="19"/>
      <c r="AY201" s="19"/>
      <c r="AZ201" s="17"/>
      <c r="BA201" s="17"/>
      <c r="BB201" s="17"/>
      <c r="BC201" s="17"/>
      <c r="BD201" s="17"/>
      <c r="BE201" s="17"/>
      <c r="BF201" s="17"/>
      <c r="BG201" s="17"/>
      <c r="BH201" s="17"/>
      <c r="BI201" s="17"/>
      <c r="BJ201" s="17"/>
      <c r="BK201" s="17"/>
      <c r="BL201" s="17"/>
      <c r="BM201" s="17"/>
      <c r="BN201" s="17"/>
      <c r="BO201" s="17"/>
      <c r="BP201" s="17"/>
      <c r="BQ201" s="17"/>
      <c r="BR201" s="17"/>
      <c r="BS201" s="18"/>
      <c r="BT201" s="18"/>
      <c r="BU201" s="18"/>
      <c r="BV201" s="18"/>
      <c r="BW201" s="18"/>
      <c r="BX201" s="18"/>
      <c r="BY201" s="18"/>
      <c r="BZ201" s="18"/>
      <c r="CA201" s="18"/>
      <c r="CB201" s="18"/>
      <c r="CC201" s="18"/>
    </row>
    <row r="202" spans="1:81" s="20" customFormat="1" ht="15.95" customHeight="1">
      <c r="A202" s="526"/>
      <c r="B202" s="527"/>
      <c r="C202" s="527"/>
      <c r="D202" s="531"/>
      <c r="E202" s="528"/>
      <c r="F202" s="529"/>
      <c r="G202" s="530"/>
      <c r="H202" s="146"/>
      <c r="I202" s="66" t="str">
        <f>$I$28</f>
        <v/>
      </c>
      <c r="J202" s="71" t="str">
        <f>$J$28</f>
        <v/>
      </c>
      <c r="K202" s="75" t="str">
        <f t="shared" si="15"/>
        <v/>
      </c>
      <c r="L202" s="73" t="str">
        <f t="shared" si="15"/>
        <v/>
      </c>
      <c r="M202" s="74" t="str">
        <f t="shared" si="15"/>
        <v/>
      </c>
      <c r="N202" s="226" t="str">
        <f t="shared" si="14"/>
        <v/>
      </c>
      <c r="O202" s="1934"/>
      <c r="P202" s="1949"/>
      <c r="Q202" s="19"/>
      <c r="R202" s="19"/>
      <c r="S202" s="19"/>
      <c r="T202" s="19"/>
      <c r="U202" s="19"/>
      <c r="V202" s="19"/>
      <c r="W202" s="19"/>
      <c r="X202" s="19"/>
      <c r="Y202" s="19"/>
      <c r="Z202" s="19"/>
      <c r="AA202" s="19"/>
      <c r="AB202" s="19"/>
      <c r="AC202" s="19"/>
      <c r="AD202" s="19"/>
      <c r="AE202" s="19"/>
      <c r="AF202" s="19"/>
      <c r="AG202" s="19"/>
      <c r="AH202" s="19"/>
      <c r="AI202" s="19"/>
      <c r="AJ202" s="19"/>
      <c r="AK202" s="19"/>
      <c r="AL202" s="19"/>
      <c r="AM202" s="19"/>
      <c r="AN202" s="19"/>
      <c r="AO202" s="19"/>
      <c r="AP202" s="19"/>
      <c r="AQ202" s="19"/>
      <c r="AR202" s="19"/>
      <c r="AS202" s="19"/>
      <c r="AT202" s="19"/>
      <c r="AU202" s="19"/>
      <c r="AV202" s="19"/>
      <c r="AW202" s="19"/>
      <c r="AX202" s="19"/>
      <c r="AY202" s="19"/>
      <c r="AZ202" s="17"/>
      <c r="BA202" s="17"/>
      <c r="BB202" s="17"/>
      <c r="BC202" s="17"/>
      <c r="BD202" s="17"/>
      <c r="BE202" s="17"/>
      <c r="BF202" s="17"/>
      <c r="BG202" s="17"/>
      <c r="BH202" s="17"/>
      <c r="BI202" s="17"/>
      <c r="BJ202" s="17"/>
      <c r="BK202" s="17"/>
      <c r="BL202" s="17"/>
      <c r="BM202" s="17"/>
      <c r="BN202" s="17"/>
      <c r="BO202" s="17"/>
      <c r="BP202" s="17"/>
      <c r="BQ202" s="17"/>
      <c r="BR202" s="17"/>
      <c r="BS202" s="18"/>
      <c r="BT202" s="18"/>
      <c r="BU202" s="18"/>
      <c r="BV202" s="18"/>
      <c r="BW202" s="18"/>
      <c r="BX202" s="18"/>
      <c r="BY202" s="18"/>
      <c r="BZ202" s="18"/>
      <c r="CA202" s="18"/>
      <c r="CB202" s="18"/>
      <c r="CC202" s="18"/>
    </row>
    <row r="203" spans="1:81" s="20" customFormat="1" ht="15.95" customHeight="1">
      <c r="A203" s="526"/>
      <c r="B203" s="527"/>
      <c r="C203" s="527"/>
      <c r="D203" s="531"/>
      <c r="E203" s="528"/>
      <c r="F203" s="529"/>
      <c r="G203" s="530"/>
      <c r="H203" s="146"/>
      <c r="I203" s="66" t="str">
        <f>$I$29</f>
        <v/>
      </c>
      <c r="J203" s="67" t="str">
        <f>$J$29</f>
        <v/>
      </c>
      <c r="K203" s="68" t="str">
        <f t="shared" si="15"/>
        <v/>
      </c>
      <c r="L203" s="69" t="str">
        <f t="shared" si="15"/>
        <v/>
      </c>
      <c r="M203" s="70" t="str">
        <f t="shared" si="15"/>
        <v/>
      </c>
      <c r="N203" s="225" t="str">
        <f t="shared" si="14"/>
        <v/>
      </c>
      <c r="O203" s="1934"/>
      <c r="P203" s="1949"/>
      <c r="Q203" s="19"/>
      <c r="R203" s="19"/>
      <c r="S203" s="19"/>
      <c r="T203" s="19"/>
      <c r="U203" s="19"/>
      <c r="V203" s="19"/>
      <c r="W203" s="19"/>
      <c r="X203" s="19"/>
      <c r="Y203" s="19"/>
      <c r="Z203" s="19"/>
      <c r="AA203" s="19"/>
      <c r="AB203" s="19"/>
      <c r="AC203" s="19"/>
      <c r="AD203" s="19"/>
      <c r="AE203" s="19"/>
      <c r="AF203" s="19"/>
      <c r="AG203" s="19"/>
      <c r="AH203" s="19"/>
      <c r="AI203" s="19"/>
      <c r="AJ203" s="19"/>
      <c r="AK203" s="19"/>
      <c r="AL203" s="19"/>
      <c r="AM203" s="19"/>
      <c r="AN203" s="19"/>
      <c r="AO203" s="19"/>
      <c r="AP203" s="19"/>
      <c r="AQ203" s="19"/>
      <c r="AR203" s="19"/>
      <c r="AS203" s="19"/>
      <c r="AT203" s="19"/>
      <c r="AU203" s="19"/>
      <c r="AV203" s="19"/>
      <c r="AW203" s="19"/>
      <c r="AX203" s="19"/>
      <c r="AY203" s="19"/>
      <c r="AZ203" s="17"/>
      <c r="BA203" s="17"/>
      <c r="BB203" s="17"/>
      <c r="BC203" s="17"/>
      <c r="BD203" s="17"/>
      <c r="BE203" s="17"/>
      <c r="BF203" s="17"/>
      <c r="BG203" s="17"/>
      <c r="BH203" s="17"/>
      <c r="BI203" s="17"/>
      <c r="BJ203" s="17"/>
      <c r="BK203" s="17"/>
      <c r="BL203" s="17"/>
      <c r="BM203" s="17"/>
      <c r="BN203" s="17"/>
      <c r="BO203" s="17"/>
      <c r="BP203" s="17"/>
      <c r="BQ203" s="17"/>
      <c r="BR203" s="17"/>
      <c r="BS203" s="18"/>
      <c r="BT203" s="18"/>
      <c r="BU203" s="18"/>
      <c r="BV203" s="18"/>
      <c r="BW203" s="18"/>
      <c r="BX203" s="18"/>
      <c r="BY203" s="18"/>
      <c r="BZ203" s="18"/>
      <c r="CA203" s="18"/>
      <c r="CB203" s="18"/>
      <c r="CC203" s="18"/>
    </row>
    <row r="204" spans="1:81" s="20" customFormat="1" ht="15.95" customHeight="1">
      <c r="A204" s="526"/>
      <c r="B204" s="527"/>
      <c r="C204" s="527"/>
      <c r="D204" s="531"/>
      <c r="E204" s="528"/>
      <c r="F204" s="529"/>
      <c r="G204" s="530"/>
      <c r="H204" s="146"/>
      <c r="I204" s="66" t="str">
        <f>$I$30</f>
        <v/>
      </c>
      <c r="J204" s="71" t="str">
        <f>$J$30</f>
        <v/>
      </c>
      <c r="K204" s="72" t="str">
        <f t="shared" si="15"/>
        <v/>
      </c>
      <c r="L204" s="73" t="str">
        <f t="shared" si="15"/>
        <v/>
      </c>
      <c r="M204" s="74" t="str">
        <f t="shared" si="15"/>
        <v/>
      </c>
      <c r="N204" s="226" t="str">
        <f t="shared" si="14"/>
        <v/>
      </c>
      <c r="O204" s="1934"/>
      <c r="P204" s="1949"/>
      <c r="Q204" s="19"/>
      <c r="R204" s="19"/>
      <c r="S204" s="19"/>
      <c r="T204" s="19"/>
      <c r="U204" s="19"/>
      <c r="V204" s="19"/>
      <c r="W204" s="19"/>
      <c r="X204" s="19"/>
      <c r="Y204" s="19"/>
      <c r="Z204" s="19"/>
      <c r="AA204" s="19"/>
      <c r="AB204" s="19"/>
      <c r="AC204" s="19"/>
      <c r="AD204" s="19"/>
      <c r="AE204" s="19"/>
      <c r="AF204" s="19"/>
      <c r="AG204" s="19"/>
      <c r="AH204" s="19"/>
      <c r="AI204" s="19"/>
      <c r="AJ204" s="19"/>
      <c r="AK204" s="19"/>
      <c r="AL204" s="19"/>
      <c r="AM204" s="19"/>
      <c r="AN204" s="19"/>
      <c r="AO204" s="19"/>
      <c r="AP204" s="19"/>
      <c r="AQ204" s="19"/>
      <c r="AR204" s="19"/>
      <c r="AS204" s="19"/>
      <c r="AT204" s="19"/>
      <c r="AU204" s="19"/>
      <c r="AV204" s="19"/>
      <c r="AW204" s="19"/>
      <c r="AX204" s="19"/>
      <c r="AY204" s="19"/>
      <c r="AZ204" s="17"/>
      <c r="BA204" s="17"/>
      <c r="BB204" s="17"/>
      <c r="BC204" s="17"/>
      <c r="BD204" s="17"/>
      <c r="BE204" s="17"/>
      <c r="BF204" s="17"/>
      <c r="BG204" s="17"/>
      <c r="BH204" s="17"/>
      <c r="BI204" s="17"/>
      <c r="BJ204" s="17"/>
      <c r="BK204" s="17"/>
      <c r="BL204" s="17"/>
      <c r="BM204" s="17"/>
      <c r="BN204" s="17"/>
      <c r="BO204" s="17"/>
      <c r="BP204" s="17"/>
      <c r="BQ204" s="17"/>
      <c r="BR204" s="17"/>
      <c r="BS204" s="18"/>
      <c r="BT204" s="18"/>
      <c r="BU204" s="18"/>
      <c r="BV204" s="18"/>
      <c r="BW204" s="18"/>
      <c r="BX204" s="18"/>
      <c r="BY204" s="18"/>
      <c r="BZ204" s="18"/>
      <c r="CA204" s="18"/>
      <c r="CB204" s="18"/>
      <c r="CC204" s="18"/>
    </row>
    <row r="205" spans="1:81" s="20" customFormat="1" ht="15.95" customHeight="1">
      <c r="A205" s="526"/>
      <c r="B205" s="527"/>
      <c r="C205" s="527"/>
      <c r="D205" s="531"/>
      <c r="E205" s="528"/>
      <c r="F205" s="529"/>
      <c r="G205" s="530"/>
      <c r="H205" s="146"/>
      <c r="I205" s="66" t="str">
        <f>$I$31</f>
        <v/>
      </c>
      <c r="J205" s="67" t="str">
        <f>$J$31</f>
        <v/>
      </c>
      <c r="K205" s="68" t="str">
        <f t="shared" si="15"/>
        <v/>
      </c>
      <c r="L205" s="69" t="str">
        <f t="shared" si="15"/>
        <v/>
      </c>
      <c r="M205" s="70" t="str">
        <f t="shared" si="15"/>
        <v/>
      </c>
      <c r="N205" s="225" t="str">
        <f t="shared" si="14"/>
        <v/>
      </c>
      <c r="O205" s="1934"/>
      <c r="P205" s="1949"/>
      <c r="Q205" s="19"/>
      <c r="R205" s="19"/>
      <c r="S205" s="19"/>
      <c r="T205" s="19"/>
      <c r="U205" s="19"/>
      <c r="V205" s="19"/>
      <c r="W205" s="19"/>
      <c r="X205" s="19"/>
      <c r="Y205" s="19"/>
      <c r="Z205" s="19"/>
      <c r="AA205" s="19"/>
      <c r="AB205" s="19"/>
      <c r="AC205" s="19"/>
      <c r="AD205" s="19"/>
      <c r="AE205" s="19"/>
      <c r="AF205" s="19"/>
      <c r="AG205" s="19"/>
      <c r="AH205" s="19"/>
      <c r="AI205" s="19"/>
      <c r="AJ205" s="19"/>
      <c r="AK205" s="19"/>
      <c r="AL205" s="19"/>
      <c r="AM205" s="19"/>
      <c r="AN205" s="19"/>
      <c r="AO205" s="19"/>
      <c r="AP205" s="19"/>
      <c r="AQ205" s="19"/>
      <c r="AR205" s="19"/>
      <c r="AS205" s="19"/>
      <c r="AT205" s="19"/>
      <c r="AU205" s="19"/>
      <c r="AV205" s="19"/>
      <c r="AW205" s="19"/>
      <c r="AX205" s="19"/>
      <c r="AY205" s="19"/>
      <c r="AZ205" s="17"/>
      <c r="BA205" s="17"/>
      <c r="BB205" s="17"/>
      <c r="BC205" s="17"/>
      <c r="BD205" s="17"/>
      <c r="BE205" s="17"/>
      <c r="BF205" s="17"/>
      <c r="BG205" s="17"/>
      <c r="BH205" s="17"/>
      <c r="BI205" s="17"/>
      <c r="BJ205" s="17"/>
      <c r="BK205" s="17"/>
      <c r="BL205" s="17"/>
      <c r="BM205" s="17"/>
      <c r="BN205" s="17"/>
      <c r="BO205" s="17"/>
      <c r="BP205" s="17"/>
      <c r="BQ205" s="17"/>
      <c r="BR205" s="17"/>
      <c r="BS205" s="18"/>
      <c r="BT205" s="18"/>
      <c r="BU205" s="18"/>
      <c r="BV205" s="18"/>
      <c r="BW205" s="18"/>
      <c r="BX205" s="18"/>
      <c r="BY205" s="18"/>
      <c r="BZ205" s="18"/>
      <c r="CA205" s="18"/>
      <c r="CB205" s="18"/>
      <c r="CC205" s="18"/>
    </row>
    <row r="206" spans="1:81" s="20" customFormat="1" ht="15.95" customHeight="1">
      <c r="A206" s="526"/>
      <c r="B206" s="527"/>
      <c r="C206" s="527"/>
      <c r="D206" s="531"/>
      <c r="E206" s="528"/>
      <c r="F206" s="529"/>
      <c r="G206" s="530"/>
      <c r="H206" s="146"/>
      <c r="I206" s="66" t="str">
        <f>$I$32</f>
        <v/>
      </c>
      <c r="J206" s="71" t="str">
        <f>$J$32</f>
        <v/>
      </c>
      <c r="K206" s="72" t="str">
        <f t="shared" si="15"/>
        <v/>
      </c>
      <c r="L206" s="73" t="str">
        <f t="shared" si="15"/>
        <v/>
      </c>
      <c r="M206" s="74" t="str">
        <f t="shared" si="15"/>
        <v/>
      </c>
      <c r="N206" s="226" t="str">
        <f t="shared" si="14"/>
        <v/>
      </c>
      <c r="O206" s="1934"/>
      <c r="P206" s="1949"/>
      <c r="Q206" s="19"/>
      <c r="R206" s="19"/>
      <c r="S206" s="19"/>
      <c r="T206" s="19"/>
      <c r="U206" s="19"/>
      <c r="V206" s="19"/>
      <c r="W206" s="19"/>
      <c r="X206" s="19"/>
      <c r="Y206" s="19"/>
      <c r="Z206" s="19"/>
      <c r="AA206" s="19"/>
      <c r="AB206" s="19"/>
      <c r="AC206" s="19"/>
      <c r="AD206" s="19"/>
      <c r="AE206" s="19"/>
      <c r="AF206" s="19"/>
      <c r="AG206" s="19"/>
      <c r="AH206" s="19"/>
      <c r="AI206" s="19"/>
      <c r="AJ206" s="19"/>
      <c r="AK206" s="19"/>
      <c r="AL206" s="19"/>
      <c r="AM206" s="19"/>
      <c r="AN206" s="19"/>
      <c r="AO206" s="19"/>
      <c r="AP206" s="19"/>
      <c r="AQ206" s="19"/>
      <c r="AR206" s="19"/>
      <c r="AS206" s="19"/>
      <c r="AT206" s="19"/>
      <c r="AU206" s="19"/>
      <c r="AV206" s="19"/>
      <c r="AW206" s="19"/>
      <c r="AX206" s="19"/>
      <c r="AY206" s="19"/>
      <c r="AZ206" s="17"/>
      <c r="BA206" s="17"/>
      <c r="BB206" s="17"/>
      <c r="BC206" s="17"/>
      <c r="BD206" s="17"/>
      <c r="BE206" s="17"/>
      <c r="BF206" s="17"/>
      <c r="BG206" s="17"/>
      <c r="BH206" s="17"/>
      <c r="BI206" s="17"/>
      <c r="BJ206" s="17"/>
      <c r="BK206" s="17"/>
      <c r="BL206" s="17"/>
      <c r="BM206" s="17"/>
      <c r="BN206" s="17"/>
      <c r="BO206" s="17"/>
      <c r="BP206" s="17"/>
      <c r="BQ206" s="17"/>
      <c r="BR206" s="17"/>
      <c r="BS206" s="18"/>
      <c r="BT206" s="18"/>
      <c r="BU206" s="18"/>
      <c r="BV206" s="18"/>
      <c r="BW206" s="18"/>
      <c r="BX206" s="18"/>
      <c r="BY206" s="18"/>
      <c r="BZ206" s="18"/>
      <c r="CA206" s="18"/>
      <c r="CB206" s="18"/>
      <c r="CC206" s="18"/>
    </row>
    <row r="207" spans="1:81" s="20" customFormat="1" ht="15.95" customHeight="1">
      <c r="A207" s="526"/>
      <c r="B207" s="527"/>
      <c r="C207" s="527"/>
      <c r="D207" s="531"/>
      <c r="E207" s="528"/>
      <c r="F207" s="529"/>
      <c r="G207" s="530"/>
      <c r="H207" s="146"/>
      <c r="I207" s="66" t="str">
        <f>$I$33</f>
        <v/>
      </c>
      <c r="J207" s="67" t="str">
        <f>$J$33</f>
        <v/>
      </c>
      <c r="K207" s="68" t="str">
        <f t="shared" si="15"/>
        <v/>
      </c>
      <c r="L207" s="69" t="str">
        <f t="shared" si="15"/>
        <v/>
      </c>
      <c r="M207" s="70" t="str">
        <f t="shared" si="15"/>
        <v/>
      </c>
      <c r="N207" s="225" t="str">
        <f t="shared" si="14"/>
        <v/>
      </c>
      <c r="O207" s="1934"/>
      <c r="P207" s="1949"/>
      <c r="Q207" s="19"/>
      <c r="R207" s="19"/>
      <c r="S207" s="19"/>
      <c r="T207" s="19"/>
      <c r="U207" s="19"/>
      <c r="V207" s="19"/>
      <c r="W207" s="19"/>
      <c r="X207" s="19"/>
      <c r="Y207" s="19"/>
      <c r="Z207" s="19"/>
      <c r="AA207" s="19"/>
      <c r="AB207" s="19"/>
      <c r="AC207" s="19"/>
      <c r="AD207" s="19"/>
      <c r="AE207" s="19"/>
      <c r="AF207" s="19"/>
      <c r="AG207" s="19"/>
      <c r="AH207" s="19"/>
      <c r="AI207" s="19"/>
      <c r="AJ207" s="19"/>
      <c r="AK207" s="19"/>
      <c r="AL207" s="19"/>
      <c r="AM207" s="19"/>
      <c r="AN207" s="19"/>
      <c r="AO207" s="19"/>
      <c r="AP207" s="19"/>
      <c r="AQ207" s="19"/>
      <c r="AR207" s="19"/>
      <c r="AS207" s="19"/>
      <c r="AT207" s="19"/>
      <c r="AU207" s="19"/>
      <c r="AV207" s="19"/>
      <c r="AW207" s="19"/>
      <c r="AX207" s="19"/>
      <c r="AY207" s="19"/>
      <c r="AZ207" s="17"/>
      <c r="BA207" s="17"/>
      <c r="BB207" s="17"/>
      <c r="BC207" s="17"/>
      <c r="BD207" s="17"/>
      <c r="BE207" s="17"/>
      <c r="BF207" s="17"/>
      <c r="BG207" s="17"/>
      <c r="BH207" s="17"/>
      <c r="BI207" s="17"/>
      <c r="BJ207" s="17"/>
      <c r="BK207" s="17"/>
      <c r="BL207" s="17"/>
      <c r="BM207" s="17"/>
      <c r="BN207" s="17"/>
      <c r="BO207" s="17"/>
      <c r="BP207" s="17"/>
      <c r="BQ207" s="17"/>
      <c r="BR207" s="17"/>
      <c r="BS207" s="18"/>
      <c r="BT207" s="18"/>
      <c r="BU207" s="18"/>
      <c r="BV207" s="18"/>
      <c r="BW207" s="18"/>
      <c r="BX207" s="18"/>
      <c r="BY207" s="18"/>
      <c r="BZ207" s="18"/>
      <c r="CA207" s="18"/>
      <c r="CB207" s="18"/>
      <c r="CC207" s="18"/>
    </row>
    <row r="208" spans="1:81" s="20" customFormat="1" ht="15.95" customHeight="1">
      <c r="A208" s="526"/>
      <c r="B208" s="527"/>
      <c r="C208" s="527"/>
      <c r="D208" s="531"/>
      <c r="E208" s="528"/>
      <c r="F208" s="529"/>
      <c r="G208" s="530"/>
      <c r="H208" s="146"/>
      <c r="I208" s="66" t="str">
        <f>$I$34</f>
        <v/>
      </c>
      <c r="J208" s="71" t="str">
        <f>$J$34</f>
        <v/>
      </c>
      <c r="K208" s="72" t="str">
        <f t="shared" si="15"/>
        <v/>
      </c>
      <c r="L208" s="73" t="str">
        <f t="shared" si="15"/>
        <v/>
      </c>
      <c r="M208" s="74" t="str">
        <f t="shared" si="15"/>
        <v/>
      </c>
      <c r="N208" s="226" t="str">
        <f t="shared" si="14"/>
        <v/>
      </c>
      <c r="O208" s="1934"/>
      <c r="P208" s="1949"/>
      <c r="Q208" s="19"/>
      <c r="R208" s="19"/>
      <c r="S208" s="19"/>
      <c r="T208" s="19"/>
      <c r="U208" s="19"/>
      <c r="V208" s="19"/>
      <c r="W208" s="19"/>
      <c r="X208" s="19"/>
      <c r="Y208" s="19"/>
      <c r="Z208" s="19"/>
      <c r="AA208" s="19"/>
      <c r="AB208" s="19"/>
      <c r="AC208" s="19"/>
      <c r="AD208" s="19"/>
      <c r="AE208" s="19"/>
      <c r="AF208" s="19"/>
      <c r="AG208" s="19"/>
      <c r="AH208" s="19"/>
      <c r="AI208" s="19"/>
      <c r="AJ208" s="19"/>
      <c r="AK208" s="19"/>
      <c r="AL208" s="19"/>
      <c r="AM208" s="19"/>
      <c r="AN208" s="19"/>
      <c r="AO208" s="19"/>
      <c r="AP208" s="19"/>
      <c r="AQ208" s="19"/>
      <c r="AR208" s="19"/>
      <c r="AS208" s="19"/>
      <c r="AT208" s="19"/>
      <c r="AU208" s="19"/>
      <c r="AV208" s="19"/>
      <c r="AW208" s="19"/>
      <c r="AX208" s="19"/>
      <c r="AY208" s="19"/>
      <c r="AZ208" s="17"/>
      <c r="BA208" s="17"/>
      <c r="BB208" s="17"/>
      <c r="BC208" s="17"/>
      <c r="BD208" s="17"/>
      <c r="BE208" s="17"/>
      <c r="BF208" s="17"/>
      <c r="BG208" s="17"/>
      <c r="BH208" s="17"/>
      <c r="BI208" s="17"/>
      <c r="BJ208" s="17"/>
      <c r="BK208" s="17"/>
      <c r="BL208" s="17"/>
      <c r="BM208" s="17"/>
      <c r="BN208" s="17"/>
      <c r="BO208" s="17"/>
      <c r="BP208" s="17"/>
      <c r="BQ208" s="17"/>
      <c r="BR208" s="17"/>
      <c r="BS208" s="18"/>
      <c r="BT208" s="18"/>
      <c r="BU208" s="18"/>
      <c r="BV208" s="18"/>
      <c r="BW208" s="18"/>
      <c r="BX208" s="18"/>
      <c r="BY208" s="18"/>
      <c r="BZ208" s="18"/>
      <c r="CA208" s="18"/>
      <c r="CB208" s="18"/>
      <c r="CC208" s="18"/>
    </row>
    <row r="209" spans="1:81" s="20" customFormat="1" ht="15.95" customHeight="1">
      <c r="A209" s="526"/>
      <c r="B209" s="527"/>
      <c r="C209" s="527"/>
      <c r="D209" s="531"/>
      <c r="E209" s="528"/>
      <c r="F209" s="529"/>
      <c r="G209" s="530"/>
      <c r="H209" s="146"/>
      <c r="I209" s="66" t="str">
        <f>$I$35</f>
        <v/>
      </c>
      <c r="J209" s="67" t="str">
        <f>$J$35</f>
        <v/>
      </c>
      <c r="K209" s="68" t="str">
        <f t="shared" si="15"/>
        <v/>
      </c>
      <c r="L209" s="69" t="str">
        <f t="shared" si="15"/>
        <v/>
      </c>
      <c r="M209" s="70" t="str">
        <f t="shared" si="15"/>
        <v/>
      </c>
      <c r="N209" s="225" t="str">
        <f t="shared" si="14"/>
        <v/>
      </c>
      <c r="O209" s="1934"/>
      <c r="P209" s="1949"/>
      <c r="Q209" s="19"/>
      <c r="R209" s="19"/>
      <c r="S209" s="19"/>
      <c r="T209" s="19"/>
      <c r="U209" s="19"/>
      <c r="V209" s="19"/>
      <c r="W209" s="19"/>
      <c r="X209" s="19"/>
      <c r="Y209" s="19"/>
      <c r="Z209" s="19"/>
      <c r="AA209" s="19"/>
      <c r="AB209" s="19"/>
      <c r="AC209" s="19"/>
      <c r="AD209" s="19"/>
      <c r="AE209" s="19"/>
      <c r="AF209" s="19"/>
      <c r="AG209" s="19"/>
      <c r="AH209" s="19"/>
      <c r="AI209" s="19"/>
      <c r="AJ209" s="19"/>
      <c r="AK209" s="19"/>
      <c r="AL209" s="19"/>
      <c r="AM209" s="19"/>
      <c r="AN209" s="19"/>
      <c r="AO209" s="19"/>
      <c r="AP209" s="19"/>
      <c r="AQ209" s="19"/>
      <c r="AR209" s="19"/>
      <c r="AS209" s="19"/>
      <c r="AT209" s="19"/>
      <c r="AU209" s="19"/>
      <c r="AV209" s="19"/>
      <c r="AW209" s="19"/>
      <c r="AX209" s="19"/>
      <c r="AY209" s="19"/>
      <c r="AZ209" s="17"/>
      <c r="BA209" s="17"/>
      <c r="BB209" s="17"/>
      <c r="BC209" s="17"/>
      <c r="BD209" s="17"/>
      <c r="BE209" s="17"/>
      <c r="BF209" s="17"/>
      <c r="BG209" s="17"/>
      <c r="BH209" s="17"/>
      <c r="BI209" s="17"/>
      <c r="BJ209" s="17"/>
      <c r="BK209" s="17"/>
      <c r="BL209" s="17"/>
      <c r="BM209" s="17"/>
      <c r="BN209" s="17"/>
      <c r="BO209" s="17"/>
      <c r="BP209" s="17"/>
      <c r="BQ209" s="17"/>
      <c r="BR209" s="17"/>
      <c r="BS209" s="18"/>
      <c r="BT209" s="18"/>
      <c r="BU209" s="18"/>
      <c r="BV209" s="18"/>
      <c r="BW209" s="18"/>
      <c r="BX209" s="18"/>
      <c r="BY209" s="18"/>
      <c r="BZ209" s="18"/>
      <c r="CA209" s="18"/>
      <c r="CB209" s="18"/>
      <c r="CC209" s="18"/>
    </row>
    <row r="210" spans="1:81" s="20" customFormat="1" ht="15.95" customHeight="1">
      <c r="A210" s="526"/>
      <c r="B210" s="527"/>
      <c r="C210" s="527"/>
      <c r="D210" s="531"/>
      <c r="E210" s="528"/>
      <c r="F210" s="529"/>
      <c r="G210" s="530"/>
      <c r="H210" s="146"/>
      <c r="I210" s="66" t="str">
        <f>$I$36</f>
        <v/>
      </c>
      <c r="J210" s="71" t="str">
        <f>$J$36</f>
        <v/>
      </c>
      <c r="K210" s="72" t="str">
        <f t="shared" si="15"/>
        <v/>
      </c>
      <c r="L210" s="73" t="str">
        <f t="shared" si="15"/>
        <v/>
      </c>
      <c r="M210" s="74" t="str">
        <f t="shared" si="15"/>
        <v/>
      </c>
      <c r="N210" s="226" t="str">
        <f t="shared" si="14"/>
        <v/>
      </c>
      <c r="O210" s="1934"/>
      <c r="P210" s="1949"/>
      <c r="Q210" s="19"/>
      <c r="R210" s="19"/>
      <c r="S210" s="19"/>
      <c r="T210" s="19"/>
      <c r="U210" s="19"/>
      <c r="V210" s="19"/>
      <c r="W210" s="19"/>
      <c r="X210" s="19"/>
      <c r="Y210" s="19"/>
      <c r="Z210" s="19"/>
      <c r="AA210" s="19"/>
      <c r="AB210" s="19"/>
      <c r="AC210" s="19"/>
      <c r="AD210" s="19"/>
      <c r="AE210" s="19"/>
      <c r="AF210" s="19"/>
      <c r="AG210" s="19"/>
      <c r="AH210" s="19"/>
      <c r="AI210" s="19"/>
      <c r="AJ210" s="19"/>
      <c r="AK210" s="19"/>
      <c r="AL210" s="19"/>
      <c r="AM210" s="19"/>
      <c r="AN210" s="19"/>
      <c r="AO210" s="19"/>
      <c r="AP210" s="19"/>
      <c r="AQ210" s="19"/>
      <c r="AR210" s="19"/>
      <c r="AS210" s="19"/>
      <c r="AT210" s="19"/>
      <c r="AU210" s="19"/>
      <c r="AV210" s="19"/>
      <c r="AW210" s="19"/>
      <c r="AX210" s="19"/>
      <c r="AY210" s="19"/>
      <c r="AZ210" s="17"/>
      <c r="BA210" s="17"/>
      <c r="BB210" s="17"/>
      <c r="BC210" s="17"/>
      <c r="BD210" s="17"/>
      <c r="BE210" s="17"/>
      <c r="BF210" s="17"/>
      <c r="BG210" s="17"/>
      <c r="BH210" s="17"/>
      <c r="BI210" s="17"/>
      <c r="BJ210" s="17"/>
      <c r="BK210" s="17"/>
      <c r="BL210" s="17"/>
      <c r="BM210" s="17"/>
      <c r="BN210" s="17"/>
      <c r="BO210" s="17"/>
      <c r="BP210" s="17"/>
      <c r="BQ210" s="17"/>
      <c r="BR210" s="17"/>
      <c r="BS210" s="18"/>
      <c r="BT210" s="18"/>
      <c r="BU210" s="18"/>
      <c r="BV210" s="18"/>
      <c r="BW210" s="18"/>
      <c r="BX210" s="18"/>
      <c r="BY210" s="18"/>
      <c r="BZ210" s="18"/>
      <c r="CA210" s="18"/>
      <c r="CB210" s="18"/>
      <c r="CC210" s="18"/>
    </row>
    <row r="211" spans="1:81" s="20" customFormat="1" ht="15.95" customHeight="1">
      <c r="A211" s="526"/>
      <c r="B211" s="527"/>
      <c r="C211" s="527"/>
      <c r="D211" s="531"/>
      <c r="E211" s="528"/>
      <c r="F211" s="529"/>
      <c r="G211" s="530"/>
      <c r="H211" s="146"/>
      <c r="I211" s="66" t="str">
        <f>$I$37</f>
        <v/>
      </c>
      <c r="J211" s="67" t="str">
        <f>$J$37</f>
        <v/>
      </c>
      <c r="K211" s="68" t="str">
        <f t="shared" si="15"/>
        <v/>
      </c>
      <c r="L211" s="69" t="str">
        <f t="shared" si="15"/>
        <v/>
      </c>
      <c r="M211" s="70" t="str">
        <f t="shared" si="15"/>
        <v/>
      </c>
      <c r="N211" s="225" t="str">
        <f t="shared" si="14"/>
        <v/>
      </c>
      <c r="O211" s="1934"/>
      <c r="P211" s="1949" t="s">
        <v>49</v>
      </c>
      <c r="Q211" s="19"/>
      <c r="R211" s="19"/>
      <c r="S211" s="19"/>
      <c r="T211" s="19"/>
      <c r="U211" s="19"/>
      <c r="V211" s="19"/>
      <c r="W211" s="19"/>
      <c r="X211" s="19"/>
      <c r="Y211" s="19"/>
      <c r="Z211" s="19"/>
      <c r="AA211" s="19"/>
      <c r="AB211" s="19"/>
      <c r="AC211" s="19"/>
      <c r="AD211" s="19"/>
      <c r="AE211" s="19"/>
      <c r="AF211" s="19"/>
      <c r="AG211" s="19"/>
      <c r="AH211" s="19"/>
      <c r="AI211" s="19"/>
      <c r="AJ211" s="19"/>
      <c r="AK211" s="19"/>
      <c r="AL211" s="19"/>
      <c r="AM211" s="19"/>
      <c r="AN211" s="19"/>
      <c r="AO211" s="19"/>
      <c r="AP211" s="19"/>
      <c r="AQ211" s="19"/>
      <c r="AR211" s="19"/>
      <c r="AS211" s="19"/>
      <c r="AT211" s="19"/>
      <c r="AU211" s="19"/>
      <c r="AV211" s="19"/>
      <c r="AW211" s="19"/>
      <c r="AX211" s="19"/>
      <c r="AY211" s="19"/>
      <c r="AZ211" s="17"/>
      <c r="BA211" s="17"/>
      <c r="BB211" s="17"/>
      <c r="BC211" s="17"/>
      <c r="BD211" s="17"/>
      <c r="BE211" s="17"/>
      <c r="BF211" s="17"/>
      <c r="BG211" s="17"/>
      <c r="BH211" s="17"/>
      <c r="BI211" s="17"/>
      <c r="BJ211" s="17"/>
      <c r="BK211" s="17"/>
      <c r="BL211" s="17"/>
      <c r="BM211" s="17"/>
      <c r="BN211" s="17"/>
      <c r="BO211" s="17"/>
      <c r="BP211" s="17"/>
      <c r="BQ211" s="17"/>
      <c r="BR211" s="17"/>
      <c r="BS211" s="18"/>
      <c r="BT211" s="18"/>
      <c r="BU211" s="18"/>
      <c r="BV211" s="18"/>
      <c r="BW211" s="18"/>
      <c r="BX211" s="18"/>
      <c r="BY211" s="18"/>
      <c r="BZ211" s="18"/>
      <c r="CA211" s="18"/>
      <c r="CB211" s="18"/>
      <c r="CC211" s="18"/>
    </row>
    <row r="212" spans="1:81" s="20" customFormat="1" ht="15.95" customHeight="1">
      <c r="A212" s="526"/>
      <c r="B212" s="527"/>
      <c r="C212" s="527"/>
      <c r="D212" s="531"/>
      <c r="E212" s="528"/>
      <c r="F212" s="529"/>
      <c r="G212" s="530"/>
      <c r="H212" s="146"/>
      <c r="I212" s="66" t="str">
        <f>$I$38</f>
        <v/>
      </c>
      <c r="J212" s="71" t="str">
        <f>$J$38</f>
        <v/>
      </c>
      <c r="K212" s="72" t="str">
        <f t="shared" si="15"/>
        <v/>
      </c>
      <c r="L212" s="73" t="str">
        <f t="shared" si="15"/>
        <v/>
      </c>
      <c r="M212" s="74" t="str">
        <f t="shared" si="15"/>
        <v/>
      </c>
      <c r="N212" s="226" t="str">
        <f t="shared" si="14"/>
        <v/>
      </c>
      <c r="O212" s="1934"/>
      <c r="P212" s="1949"/>
      <c r="Q212" s="19"/>
      <c r="R212" s="19"/>
      <c r="S212" s="19"/>
      <c r="T212" s="19"/>
      <c r="U212" s="19"/>
      <c r="V212" s="19"/>
      <c r="W212" s="19"/>
      <c r="X212" s="19"/>
      <c r="Y212" s="19"/>
      <c r="Z212" s="19"/>
      <c r="AA212" s="19"/>
      <c r="AB212" s="19"/>
      <c r="AC212" s="19"/>
      <c r="AD212" s="19"/>
      <c r="AE212" s="19"/>
      <c r="AF212" s="19"/>
      <c r="AG212" s="19"/>
      <c r="AH212" s="19"/>
      <c r="AI212" s="19"/>
      <c r="AJ212" s="19"/>
      <c r="AK212" s="19"/>
      <c r="AL212" s="19"/>
      <c r="AM212" s="19"/>
      <c r="AN212" s="19"/>
      <c r="AO212" s="19"/>
      <c r="AP212" s="19"/>
      <c r="AQ212" s="19"/>
      <c r="AR212" s="19"/>
      <c r="AS212" s="19"/>
      <c r="AT212" s="19"/>
      <c r="AU212" s="19"/>
      <c r="AV212" s="19"/>
      <c r="AW212" s="19"/>
      <c r="AX212" s="19"/>
      <c r="AY212" s="19"/>
      <c r="AZ212" s="17"/>
      <c r="BA212" s="17"/>
      <c r="BB212" s="17"/>
      <c r="BC212" s="17"/>
      <c r="BD212" s="17"/>
      <c r="BE212" s="17"/>
      <c r="BF212" s="17"/>
      <c r="BG212" s="17"/>
      <c r="BH212" s="17"/>
      <c r="BI212" s="17"/>
      <c r="BJ212" s="17"/>
      <c r="BK212" s="17"/>
      <c r="BL212" s="17"/>
      <c r="BM212" s="17"/>
      <c r="BN212" s="17"/>
      <c r="BO212" s="17"/>
      <c r="BP212" s="17"/>
      <c r="BQ212" s="17"/>
      <c r="BR212" s="17"/>
      <c r="BS212" s="18"/>
      <c r="BT212" s="18"/>
      <c r="BU212" s="18"/>
      <c r="BV212" s="18"/>
      <c r="BW212" s="18"/>
      <c r="BX212" s="18"/>
      <c r="BY212" s="18"/>
      <c r="BZ212" s="18"/>
      <c r="CA212" s="18"/>
      <c r="CB212" s="18"/>
      <c r="CC212" s="18"/>
    </row>
    <row r="213" spans="1:81" s="20" customFormat="1" ht="15.95" customHeight="1">
      <c r="A213" s="526"/>
      <c r="B213" s="527"/>
      <c r="C213" s="527"/>
      <c r="D213" s="531"/>
      <c r="E213" s="528"/>
      <c r="F213" s="529"/>
      <c r="G213" s="530"/>
      <c r="H213" s="146"/>
      <c r="I213" s="66" t="str">
        <f>$I$39</f>
        <v/>
      </c>
      <c r="J213" s="67" t="str">
        <f>$J$39</f>
        <v/>
      </c>
      <c r="K213" s="68" t="str">
        <f t="shared" si="15"/>
        <v/>
      </c>
      <c r="L213" s="69" t="str">
        <f t="shared" si="15"/>
        <v/>
      </c>
      <c r="M213" s="70" t="str">
        <f t="shared" si="15"/>
        <v/>
      </c>
      <c r="N213" s="225" t="str">
        <f t="shared" si="14"/>
        <v/>
      </c>
      <c r="O213" s="1934"/>
      <c r="P213" s="1949"/>
      <c r="Q213" s="19"/>
      <c r="R213" s="19"/>
      <c r="S213" s="19"/>
      <c r="T213" s="19"/>
      <c r="U213" s="19"/>
      <c r="V213" s="19"/>
      <c r="W213" s="19"/>
      <c r="X213" s="19"/>
      <c r="Y213" s="19"/>
      <c r="Z213" s="19"/>
      <c r="AA213" s="19"/>
      <c r="AB213" s="19"/>
      <c r="AC213" s="19"/>
      <c r="AD213" s="19"/>
      <c r="AE213" s="19"/>
      <c r="AF213" s="19"/>
      <c r="AG213" s="19"/>
      <c r="AH213" s="19"/>
      <c r="AI213" s="19"/>
      <c r="AJ213" s="19"/>
      <c r="AK213" s="19"/>
      <c r="AL213" s="19"/>
      <c r="AM213" s="19"/>
      <c r="AN213" s="19"/>
      <c r="AO213" s="19"/>
      <c r="AP213" s="19"/>
      <c r="AQ213" s="19"/>
      <c r="AR213" s="19"/>
      <c r="AS213" s="19"/>
      <c r="AT213" s="19"/>
      <c r="AU213" s="19"/>
      <c r="AV213" s="19"/>
      <c r="AW213" s="19"/>
      <c r="AX213" s="19"/>
      <c r="AY213" s="19"/>
      <c r="AZ213" s="17"/>
      <c r="BA213" s="17"/>
      <c r="BB213" s="17"/>
      <c r="BC213" s="17"/>
      <c r="BD213" s="17"/>
      <c r="BE213" s="17"/>
      <c r="BF213" s="17"/>
      <c r="BG213" s="17"/>
      <c r="BH213" s="17"/>
      <c r="BI213" s="17"/>
      <c r="BJ213" s="17"/>
      <c r="BK213" s="17"/>
      <c r="BL213" s="17"/>
      <c r="BM213" s="17"/>
      <c r="BN213" s="17"/>
      <c r="BO213" s="17"/>
      <c r="BP213" s="17"/>
      <c r="BQ213" s="17"/>
      <c r="BR213" s="17"/>
      <c r="BS213" s="18"/>
      <c r="BT213" s="18"/>
      <c r="BU213" s="18"/>
      <c r="BV213" s="18"/>
      <c r="BW213" s="18"/>
      <c r="BX213" s="18"/>
      <c r="BY213" s="18"/>
      <c r="BZ213" s="18"/>
      <c r="CA213" s="18"/>
      <c r="CB213" s="18"/>
      <c r="CC213" s="18"/>
    </row>
    <row r="214" spans="1:81" s="20" customFormat="1" ht="15.95" customHeight="1">
      <c r="A214" s="526"/>
      <c r="B214" s="527"/>
      <c r="C214" s="527"/>
      <c r="D214" s="531"/>
      <c r="E214" s="528"/>
      <c r="F214" s="529"/>
      <c r="G214" s="530"/>
      <c r="H214" s="146"/>
      <c r="I214" s="66" t="str">
        <f>$I$40</f>
        <v/>
      </c>
      <c r="J214" s="71" t="str">
        <f>$J$40</f>
        <v/>
      </c>
      <c r="K214" s="72" t="str">
        <f t="shared" ref="K214:M229" si="16">IF(K127&lt;&gt;"",K127,"")</f>
        <v/>
      </c>
      <c r="L214" s="73" t="str">
        <f t="shared" si="16"/>
        <v/>
      </c>
      <c r="M214" s="74" t="str">
        <f t="shared" si="16"/>
        <v/>
      </c>
      <c r="N214" s="226" t="str">
        <f t="shared" ref="N214:N231" si="17">IF(N127&gt;0.005,N127,"")</f>
        <v/>
      </c>
      <c r="O214" s="1934"/>
      <c r="P214" s="1949"/>
      <c r="Q214" s="19"/>
      <c r="R214" s="19"/>
      <c r="S214" s="19"/>
      <c r="T214" s="19"/>
      <c r="U214" s="19"/>
      <c r="V214" s="19"/>
      <c r="W214" s="19"/>
      <c r="X214" s="19"/>
      <c r="Y214" s="19"/>
      <c r="Z214" s="19"/>
      <c r="AA214" s="19"/>
      <c r="AB214" s="19"/>
      <c r="AC214" s="19"/>
      <c r="AD214" s="19"/>
      <c r="AE214" s="19"/>
      <c r="AF214" s="19"/>
      <c r="AG214" s="19"/>
      <c r="AH214" s="19"/>
      <c r="AI214" s="19"/>
      <c r="AJ214" s="19"/>
      <c r="AK214" s="19"/>
      <c r="AL214" s="19"/>
      <c r="AM214" s="19"/>
      <c r="AN214" s="19"/>
      <c r="AO214" s="19"/>
      <c r="AP214" s="19"/>
      <c r="AQ214" s="19"/>
      <c r="AR214" s="19"/>
      <c r="AS214" s="19"/>
      <c r="AT214" s="19"/>
      <c r="AU214" s="19"/>
      <c r="AV214" s="19"/>
      <c r="AW214" s="19"/>
      <c r="AX214" s="19"/>
      <c r="AY214" s="19"/>
      <c r="AZ214" s="17"/>
      <c r="BA214" s="17"/>
      <c r="BB214" s="17"/>
      <c r="BC214" s="17"/>
      <c r="BD214" s="17"/>
      <c r="BE214" s="17"/>
      <c r="BF214" s="17"/>
      <c r="BG214" s="17"/>
      <c r="BH214" s="17"/>
      <c r="BI214" s="17"/>
      <c r="BJ214" s="17"/>
      <c r="BK214" s="17"/>
      <c r="BL214" s="17"/>
      <c r="BM214" s="17"/>
      <c r="BN214" s="17"/>
      <c r="BO214" s="17"/>
      <c r="BP214" s="17"/>
      <c r="BQ214" s="17"/>
      <c r="BR214" s="17"/>
      <c r="BS214" s="18"/>
      <c r="BT214" s="18"/>
      <c r="BU214" s="18"/>
      <c r="BV214" s="18"/>
      <c r="BW214" s="18"/>
      <c r="BX214" s="18"/>
      <c r="BY214" s="18"/>
      <c r="BZ214" s="18"/>
      <c r="CA214" s="18"/>
      <c r="CB214" s="18"/>
      <c r="CC214" s="18"/>
    </row>
    <row r="215" spans="1:81" s="20" customFormat="1" ht="15.95" customHeight="1">
      <c r="A215" s="526"/>
      <c r="B215" s="527"/>
      <c r="C215" s="527"/>
      <c r="D215" s="531"/>
      <c r="E215" s="528"/>
      <c r="F215" s="529"/>
      <c r="G215" s="530"/>
      <c r="H215" s="146"/>
      <c r="I215" s="66" t="str">
        <f>$I$41</f>
        <v/>
      </c>
      <c r="J215" s="67" t="str">
        <f>$J$41</f>
        <v/>
      </c>
      <c r="K215" s="68" t="str">
        <f t="shared" si="16"/>
        <v/>
      </c>
      <c r="L215" s="69" t="str">
        <f t="shared" si="16"/>
        <v/>
      </c>
      <c r="M215" s="70" t="str">
        <f t="shared" si="16"/>
        <v/>
      </c>
      <c r="N215" s="225" t="str">
        <f t="shared" si="17"/>
        <v/>
      </c>
      <c r="O215" s="1934" t="s">
        <v>41</v>
      </c>
      <c r="P215" s="1949"/>
      <c r="Q215" s="19"/>
      <c r="R215" s="19"/>
      <c r="S215" s="19"/>
      <c r="T215" s="19"/>
      <c r="U215" s="19"/>
      <c r="V215" s="19"/>
      <c r="W215" s="19"/>
      <c r="X215" s="19"/>
      <c r="Y215" s="19"/>
      <c r="Z215" s="19"/>
      <c r="AA215" s="19"/>
      <c r="AB215" s="19"/>
      <c r="AC215" s="19"/>
      <c r="AD215" s="19"/>
      <c r="AE215" s="19"/>
      <c r="AF215" s="19"/>
      <c r="AG215" s="19"/>
      <c r="AH215" s="19"/>
      <c r="AI215" s="19"/>
      <c r="AJ215" s="19"/>
      <c r="AK215" s="19"/>
      <c r="AL215" s="19"/>
      <c r="AM215" s="19"/>
      <c r="AN215" s="19"/>
      <c r="AO215" s="19"/>
      <c r="AP215" s="19"/>
      <c r="AQ215" s="19"/>
      <c r="AR215" s="19"/>
      <c r="AS215" s="19"/>
      <c r="AT215" s="19"/>
      <c r="AU215" s="19"/>
      <c r="AV215" s="19"/>
      <c r="AW215" s="19"/>
      <c r="AX215" s="19"/>
      <c r="AY215" s="19"/>
      <c r="AZ215" s="17"/>
      <c r="BA215" s="17"/>
      <c r="BB215" s="17"/>
      <c r="BC215" s="17"/>
      <c r="BD215" s="17"/>
      <c r="BE215" s="17"/>
      <c r="BF215" s="17"/>
      <c r="BG215" s="17"/>
      <c r="BH215" s="17"/>
      <c r="BI215" s="17"/>
      <c r="BJ215" s="17"/>
      <c r="BK215" s="17"/>
      <c r="BL215" s="17"/>
      <c r="BM215" s="17"/>
      <c r="BN215" s="17"/>
      <c r="BO215" s="17"/>
      <c r="BP215" s="17"/>
      <c r="BQ215" s="17"/>
      <c r="BR215" s="17"/>
      <c r="BS215" s="18"/>
      <c r="BT215" s="18"/>
      <c r="BU215" s="18"/>
      <c r="BV215" s="18"/>
      <c r="BW215" s="18"/>
      <c r="BX215" s="18"/>
      <c r="BY215" s="18"/>
      <c r="BZ215" s="18"/>
      <c r="CA215" s="18"/>
      <c r="CB215" s="18"/>
      <c r="CC215" s="18"/>
    </row>
    <row r="216" spans="1:81" s="20" customFormat="1" ht="15.95" customHeight="1">
      <c r="A216" s="526"/>
      <c r="B216" s="527"/>
      <c r="C216" s="527"/>
      <c r="D216" s="531"/>
      <c r="E216" s="528"/>
      <c r="F216" s="529"/>
      <c r="G216" s="530"/>
      <c r="H216" s="146"/>
      <c r="I216" s="66" t="str">
        <f>$I$42</f>
        <v/>
      </c>
      <c r="J216" s="71" t="str">
        <f>$J$42</f>
        <v/>
      </c>
      <c r="K216" s="72" t="str">
        <f t="shared" si="16"/>
        <v/>
      </c>
      <c r="L216" s="73" t="str">
        <f t="shared" si="16"/>
        <v/>
      </c>
      <c r="M216" s="74" t="str">
        <f t="shared" si="16"/>
        <v/>
      </c>
      <c r="N216" s="226" t="str">
        <f t="shared" si="17"/>
        <v/>
      </c>
      <c r="O216" s="1934"/>
      <c r="P216" s="1949"/>
      <c r="Q216" s="19"/>
      <c r="R216" s="19"/>
      <c r="S216" s="19"/>
      <c r="T216" s="19"/>
      <c r="U216" s="19"/>
      <c r="V216" s="19"/>
      <c r="W216" s="19"/>
      <c r="X216" s="19"/>
      <c r="Y216" s="19"/>
      <c r="Z216" s="19"/>
      <c r="AA216" s="19"/>
      <c r="AB216" s="19"/>
      <c r="AC216" s="19"/>
      <c r="AD216" s="19"/>
      <c r="AE216" s="19"/>
      <c r="AF216" s="19"/>
      <c r="AG216" s="19"/>
      <c r="AH216" s="19"/>
      <c r="AI216" s="19"/>
      <c r="AJ216" s="19"/>
      <c r="AK216" s="19"/>
      <c r="AL216" s="19"/>
      <c r="AM216" s="19"/>
      <c r="AN216" s="19"/>
      <c r="AO216" s="19"/>
      <c r="AP216" s="19"/>
      <c r="AQ216" s="19"/>
      <c r="AR216" s="19"/>
      <c r="AS216" s="19"/>
      <c r="AT216" s="19"/>
      <c r="AU216" s="19"/>
      <c r="AV216" s="19"/>
      <c r="AW216" s="19"/>
      <c r="AX216" s="19"/>
      <c r="AY216" s="19"/>
      <c r="AZ216" s="17"/>
      <c r="BA216" s="17"/>
      <c r="BB216" s="17"/>
      <c r="BC216" s="17"/>
      <c r="BD216" s="17"/>
      <c r="BE216" s="17"/>
      <c r="BF216" s="17"/>
      <c r="BG216" s="17"/>
      <c r="BH216" s="17"/>
      <c r="BI216" s="17"/>
      <c r="BJ216" s="17"/>
      <c r="BK216" s="17"/>
      <c r="BL216" s="17"/>
      <c r="BM216" s="17"/>
      <c r="BN216" s="17"/>
      <c r="BO216" s="17"/>
      <c r="BP216" s="17"/>
      <c r="BQ216" s="17"/>
      <c r="BR216" s="17"/>
      <c r="BS216" s="18"/>
      <c r="BT216" s="18"/>
      <c r="BU216" s="18"/>
      <c r="BV216" s="18"/>
      <c r="BW216" s="18"/>
      <c r="BX216" s="18"/>
      <c r="BY216" s="18"/>
      <c r="BZ216" s="18"/>
      <c r="CA216" s="18"/>
      <c r="CB216" s="18"/>
      <c r="CC216" s="18"/>
    </row>
    <row r="217" spans="1:81" s="20" customFormat="1" ht="15.95" customHeight="1">
      <c r="A217" s="526"/>
      <c r="B217" s="527"/>
      <c r="C217" s="527"/>
      <c r="D217" s="531"/>
      <c r="E217" s="528"/>
      <c r="F217" s="529"/>
      <c r="G217" s="530"/>
      <c r="H217" s="146"/>
      <c r="I217" s="66" t="str">
        <f>$I$43</f>
        <v/>
      </c>
      <c r="J217" s="67" t="str">
        <f>$J$43</f>
        <v/>
      </c>
      <c r="K217" s="68" t="str">
        <f t="shared" si="16"/>
        <v/>
      </c>
      <c r="L217" s="69" t="str">
        <f t="shared" si="16"/>
        <v/>
      </c>
      <c r="M217" s="70" t="str">
        <f t="shared" si="16"/>
        <v/>
      </c>
      <c r="N217" s="225" t="str">
        <f t="shared" si="17"/>
        <v/>
      </c>
      <c r="O217" s="1934"/>
      <c r="P217" s="1949"/>
      <c r="Q217" s="19"/>
      <c r="R217" s="19"/>
      <c r="S217" s="19"/>
      <c r="T217" s="19"/>
      <c r="U217" s="19"/>
      <c r="V217" s="19"/>
      <c r="W217" s="19"/>
      <c r="X217" s="19"/>
      <c r="Y217" s="19"/>
      <c r="Z217" s="19"/>
      <c r="AA217" s="19"/>
      <c r="AB217" s="19"/>
      <c r="AC217" s="19"/>
      <c r="AD217" s="19"/>
      <c r="AE217" s="19"/>
      <c r="AF217" s="19"/>
      <c r="AG217" s="19"/>
      <c r="AH217" s="19"/>
      <c r="AI217" s="19"/>
      <c r="AJ217" s="19"/>
      <c r="AK217" s="19"/>
      <c r="AL217" s="19"/>
      <c r="AM217" s="19"/>
      <c r="AN217" s="19"/>
      <c r="AO217" s="19"/>
      <c r="AP217" s="19"/>
      <c r="AQ217" s="19"/>
      <c r="AR217" s="19"/>
      <c r="AS217" s="19"/>
      <c r="AT217" s="19"/>
      <c r="AU217" s="19"/>
      <c r="AV217" s="19"/>
      <c r="AW217" s="19"/>
      <c r="AX217" s="19"/>
      <c r="AY217" s="19"/>
      <c r="AZ217" s="17"/>
      <c r="BA217" s="17"/>
      <c r="BB217" s="17"/>
      <c r="BC217" s="17"/>
      <c r="BD217" s="17"/>
      <c r="BE217" s="17"/>
      <c r="BF217" s="17"/>
      <c r="BG217" s="17"/>
      <c r="BH217" s="17"/>
      <c r="BI217" s="17"/>
      <c r="BJ217" s="17"/>
      <c r="BK217" s="17"/>
      <c r="BL217" s="17"/>
      <c r="BM217" s="17"/>
      <c r="BN217" s="17"/>
      <c r="BO217" s="17"/>
      <c r="BP217" s="17"/>
      <c r="BQ217" s="17"/>
      <c r="BR217" s="17"/>
      <c r="BS217" s="18"/>
      <c r="BT217" s="18"/>
      <c r="BU217" s="18"/>
      <c r="BV217" s="18"/>
      <c r="BW217" s="18"/>
      <c r="BX217" s="18"/>
      <c r="BY217" s="18"/>
      <c r="BZ217" s="18"/>
      <c r="CA217" s="18"/>
      <c r="CB217" s="18"/>
      <c r="CC217" s="18"/>
    </row>
    <row r="218" spans="1:81" s="20" customFormat="1" ht="15.95" customHeight="1">
      <c r="A218" s="526"/>
      <c r="B218" s="527"/>
      <c r="C218" s="527"/>
      <c r="D218" s="531"/>
      <c r="E218" s="528"/>
      <c r="F218" s="529"/>
      <c r="G218" s="530"/>
      <c r="H218" s="146"/>
      <c r="I218" s="66" t="str">
        <f>$I$44</f>
        <v/>
      </c>
      <c r="J218" s="71" t="str">
        <f>$J$44</f>
        <v/>
      </c>
      <c r="K218" s="72" t="str">
        <f t="shared" si="16"/>
        <v/>
      </c>
      <c r="L218" s="73" t="str">
        <f t="shared" si="16"/>
        <v/>
      </c>
      <c r="M218" s="74" t="str">
        <f t="shared" si="16"/>
        <v/>
      </c>
      <c r="N218" s="226" t="str">
        <f t="shared" si="17"/>
        <v/>
      </c>
      <c r="O218" s="1934"/>
      <c r="P218" s="1949"/>
      <c r="Q218" s="19"/>
      <c r="R218" s="19"/>
      <c r="S218" s="19"/>
      <c r="T218" s="19"/>
      <c r="U218" s="19"/>
      <c r="V218" s="19"/>
      <c r="W218" s="19"/>
      <c r="X218" s="19"/>
      <c r="Y218" s="19"/>
      <c r="Z218" s="19"/>
      <c r="AA218" s="19"/>
      <c r="AB218" s="19"/>
      <c r="AC218" s="19"/>
      <c r="AD218" s="19"/>
      <c r="AE218" s="19"/>
      <c r="AF218" s="19"/>
      <c r="AG218" s="19"/>
      <c r="AH218" s="19"/>
      <c r="AI218" s="19"/>
      <c r="AJ218" s="19"/>
      <c r="AK218" s="19"/>
      <c r="AL218" s="19"/>
      <c r="AM218" s="19"/>
      <c r="AN218" s="19"/>
      <c r="AO218" s="19"/>
      <c r="AP218" s="19"/>
      <c r="AQ218" s="19"/>
      <c r="AR218" s="19"/>
      <c r="AS218" s="19"/>
      <c r="AT218" s="19"/>
      <c r="AU218" s="19"/>
      <c r="AV218" s="19"/>
      <c r="AW218" s="19"/>
      <c r="AX218" s="19"/>
      <c r="AY218" s="19"/>
      <c r="AZ218" s="17"/>
      <c r="BA218" s="17"/>
      <c r="BB218" s="17"/>
      <c r="BC218" s="17"/>
      <c r="BD218" s="17"/>
      <c r="BE218" s="17"/>
      <c r="BF218" s="17"/>
      <c r="BG218" s="17"/>
      <c r="BH218" s="17"/>
      <c r="BI218" s="17"/>
      <c r="BJ218" s="17"/>
      <c r="BK218" s="17"/>
      <c r="BL218" s="17"/>
      <c r="BM218" s="17"/>
      <c r="BN218" s="17"/>
      <c r="BO218" s="17"/>
      <c r="BP218" s="17"/>
      <c r="BQ218" s="17"/>
      <c r="BR218" s="17"/>
      <c r="BS218" s="18"/>
      <c r="BT218" s="18"/>
      <c r="BU218" s="18"/>
      <c r="BV218" s="18"/>
      <c r="BW218" s="18"/>
      <c r="BX218" s="18"/>
      <c r="BY218" s="18"/>
      <c r="BZ218" s="18"/>
      <c r="CA218" s="18"/>
      <c r="CB218" s="18"/>
      <c r="CC218" s="18"/>
    </row>
    <row r="219" spans="1:81" s="20" customFormat="1" ht="15.95" customHeight="1">
      <c r="A219" s="526"/>
      <c r="B219" s="527"/>
      <c r="C219" s="527"/>
      <c r="D219" s="531"/>
      <c r="E219" s="528"/>
      <c r="F219" s="529"/>
      <c r="G219" s="530"/>
      <c r="H219" s="146"/>
      <c r="I219" s="66" t="str">
        <f>$I$45</f>
        <v/>
      </c>
      <c r="J219" s="67" t="str">
        <f>$J$45</f>
        <v/>
      </c>
      <c r="K219" s="68" t="str">
        <f t="shared" si="16"/>
        <v/>
      </c>
      <c r="L219" s="69" t="str">
        <f t="shared" si="16"/>
        <v/>
      </c>
      <c r="M219" s="70" t="str">
        <f t="shared" si="16"/>
        <v/>
      </c>
      <c r="N219" s="225" t="str">
        <f t="shared" si="17"/>
        <v/>
      </c>
      <c r="O219" s="1934"/>
      <c r="P219" s="1949"/>
      <c r="Q219" s="19"/>
      <c r="R219" s="19"/>
      <c r="S219" s="19"/>
      <c r="T219" s="19"/>
      <c r="U219" s="19"/>
      <c r="V219" s="19"/>
      <c r="W219" s="19"/>
      <c r="X219" s="19"/>
      <c r="Y219" s="19"/>
      <c r="Z219" s="19"/>
      <c r="AA219" s="19"/>
      <c r="AB219" s="19"/>
      <c r="AC219" s="19"/>
      <c r="AD219" s="19"/>
      <c r="AE219" s="19"/>
      <c r="AF219" s="19"/>
      <c r="AG219" s="19"/>
      <c r="AH219" s="19"/>
      <c r="AI219" s="19"/>
      <c r="AJ219" s="19"/>
      <c r="AK219" s="19"/>
      <c r="AL219" s="19"/>
      <c r="AM219" s="19"/>
      <c r="AN219" s="19"/>
      <c r="AO219" s="19"/>
      <c r="AP219" s="19"/>
      <c r="AQ219" s="19"/>
      <c r="AR219" s="19"/>
      <c r="AS219" s="19"/>
      <c r="AT219" s="19"/>
      <c r="AU219" s="19"/>
      <c r="AV219" s="19"/>
      <c r="AW219" s="19"/>
      <c r="AX219" s="19"/>
      <c r="AY219" s="19"/>
      <c r="AZ219" s="17"/>
      <c r="BA219" s="17"/>
      <c r="BB219" s="17"/>
      <c r="BC219" s="17"/>
      <c r="BD219" s="17"/>
      <c r="BE219" s="17"/>
      <c r="BF219" s="17"/>
      <c r="BG219" s="17"/>
      <c r="BH219" s="17"/>
      <c r="BI219" s="17"/>
      <c r="BJ219" s="17"/>
      <c r="BK219" s="17"/>
      <c r="BL219" s="17"/>
      <c r="BM219" s="17"/>
      <c r="BN219" s="17"/>
      <c r="BO219" s="17"/>
      <c r="BP219" s="17"/>
      <c r="BQ219" s="17"/>
      <c r="BR219" s="17"/>
      <c r="BS219" s="18"/>
      <c r="BT219" s="18"/>
      <c r="BU219" s="18"/>
      <c r="BV219" s="18"/>
      <c r="BW219" s="18"/>
      <c r="BX219" s="18"/>
      <c r="BY219" s="18"/>
      <c r="BZ219" s="18"/>
      <c r="CA219" s="18"/>
      <c r="CB219" s="18"/>
      <c r="CC219" s="18"/>
    </row>
    <row r="220" spans="1:81" s="20" customFormat="1" ht="15.95" customHeight="1">
      <c r="A220" s="526"/>
      <c r="B220" s="527"/>
      <c r="C220" s="527"/>
      <c r="D220" s="531"/>
      <c r="E220" s="528"/>
      <c r="F220" s="529"/>
      <c r="G220" s="530"/>
      <c r="H220" s="146"/>
      <c r="I220" s="66" t="str">
        <f>$I$46</f>
        <v/>
      </c>
      <c r="J220" s="71" t="str">
        <f>$J$46</f>
        <v/>
      </c>
      <c r="K220" s="72" t="str">
        <f t="shared" si="16"/>
        <v/>
      </c>
      <c r="L220" s="73" t="str">
        <f t="shared" si="16"/>
        <v/>
      </c>
      <c r="M220" s="74" t="str">
        <f t="shared" si="16"/>
        <v/>
      </c>
      <c r="N220" s="226" t="str">
        <f t="shared" si="17"/>
        <v/>
      </c>
      <c r="O220" s="1934"/>
      <c r="P220" s="1949"/>
      <c r="Q220" s="19"/>
      <c r="R220" s="19"/>
      <c r="S220" s="19"/>
      <c r="T220" s="19"/>
      <c r="U220" s="19"/>
      <c r="V220" s="19"/>
      <c r="W220" s="19"/>
      <c r="X220" s="19"/>
      <c r="Y220" s="19"/>
      <c r="Z220" s="19"/>
      <c r="AA220" s="19"/>
      <c r="AB220" s="19"/>
      <c r="AC220" s="19"/>
      <c r="AD220" s="19"/>
      <c r="AE220" s="19"/>
      <c r="AF220" s="19"/>
      <c r="AG220" s="19"/>
      <c r="AH220" s="19"/>
      <c r="AI220" s="19"/>
      <c r="AJ220" s="19"/>
      <c r="AK220" s="19"/>
      <c r="AL220" s="19"/>
      <c r="AM220" s="19"/>
      <c r="AN220" s="19"/>
      <c r="AO220" s="19"/>
      <c r="AP220" s="19"/>
      <c r="AQ220" s="19"/>
      <c r="AR220" s="19"/>
      <c r="AS220" s="19"/>
      <c r="AT220" s="19"/>
      <c r="AU220" s="19"/>
      <c r="AV220" s="19"/>
      <c r="AW220" s="19"/>
      <c r="AX220" s="19"/>
      <c r="AY220" s="19"/>
      <c r="AZ220" s="17"/>
      <c r="BA220" s="17"/>
      <c r="BB220" s="17"/>
      <c r="BC220" s="17"/>
      <c r="BD220" s="17"/>
      <c r="BE220" s="17"/>
      <c r="BF220" s="17"/>
      <c r="BG220" s="17"/>
      <c r="BH220" s="17"/>
      <c r="BI220" s="17"/>
      <c r="BJ220" s="17"/>
      <c r="BK220" s="17"/>
      <c r="BL220" s="17"/>
      <c r="BM220" s="17"/>
      <c r="BN220" s="17"/>
      <c r="BO220" s="17"/>
      <c r="BP220" s="17"/>
      <c r="BQ220" s="17"/>
      <c r="BR220" s="17"/>
      <c r="BS220" s="18"/>
      <c r="BT220" s="18"/>
      <c r="BU220" s="18"/>
      <c r="BV220" s="18"/>
      <c r="BW220" s="18"/>
      <c r="BX220" s="18"/>
      <c r="BY220" s="18"/>
      <c r="BZ220" s="18"/>
      <c r="CA220" s="18"/>
      <c r="CB220" s="18"/>
      <c r="CC220" s="18"/>
    </row>
    <row r="221" spans="1:81" s="20" customFormat="1" ht="15.95" customHeight="1">
      <c r="A221" s="526"/>
      <c r="B221" s="527"/>
      <c r="C221" s="527"/>
      <c r="D221" s="531"/>
      <c r="E221" s="528"/>
      <c r="F221" s="529"/>
      <c r="G221" s="530"/>
      <c r="H221" s="146"/>
      <c r="I221" s="66" t="str">
        <f>$I$47</f>
        <v/>
      </c>
      <c r="J221" s="67" t="str">
        <f>$J$47</f>
        <v/>
      </c>
      <c r="K221" s="68" t="str">
        <f t="shared" si="16"/>
        <v/>
      </c>
      <c r="L221" s="69" t="str">
        <f t="shared" si="16"/>
        <v/>
      </c>
      <c r="M221" s="70" t="str">
        <f t="shared" si="16"/>
        <v/>
      </c>
      <c r="N221" s="225" t="str">
        <f t="shared" si="17"/>
        <v/>
      </c>
      <c r="O221" s="1934"/>
      <c r="P221" s="1949"/>
      <c r="Q221" s="19"/>
      <c r="R221" s="19"/>
      <c r="S221" s="19"/>
      <c r="T221" s="19"/>
      <c r="U221" s="19"/>
      <c r="V221" s="19"/>
      <c r="W221" s="19"/>
      <c r="X221" s="19"/>
      <c r="Y221" s="19"/>
      <c r="Z221" s="19"/>
      <c r="AA221" s="19"/>
      <c r="AB221" s="19"/>
      <c r="AC221" s="19"/>
      <c r="AD221" s="19"/>
      <c r="AE221" s="19"/>
      <c r="AF221" s="19"/>
      <c r="AG221" s="19"/>
      <c r="AH221" s="19"/>
      <c r="AI221" s="19"/>
      <c r="AJ221" s="19"/>
      <c r="AK221" s="19"/>
      <c r="AL221" s="19"/>
      <c r="AM221" s="19"/>
      <c r="AN221" s="19"/>
      <c r="AO221" s="19"/>
      <c r="AP221" s="19"/>
      <c r="AQ221" s="19"/>
      <c r="AR221" s="19"/>
      <c r="AS221" s="19"/>
      <c r="AT221" s="19"/>
      <c r="AU221" s="19"/>
      <c r="AV221" s="19"/>
      <c r="AW221" s="19"/>
      <c r="AX221" s="19"/>
      <c r="AY221" s="19"/>
      <c r="AZ221" s="17"/>
      <c r="BA221" s="17"/>
      <c r="BB221" s="17"/>
      <c r="BC221" s="17"/>
      <c r="BD221" s="17"/>
      <c r="BE221" s="17"/>
      <c r="BF221" s="17"/>
      <c r="BG221" s="17"/>
      <c r="BH221" s="17"/>
      <c r="BI221" s="17"/>
      <c r="BJ221" s="17"/>
      <c r="BK221" s="17"/>
      <c r="BL221" s="17"/>
      <c r="BM221" s="17"/>
      <c r="BN221" s="17"/>
      <c r="BO221" s="17"/>
      <c r="BP221" s="17"/>
      <c r="BQ221" s="17"/>
      <c r="BR221" s="17"/>
      <c r="BS221" s="18"/>
      <c r="BT221" s="18"/>
      <c r="BU221" s="18"/>
      <c r="BV221" s="18"/>
      <c r="BW221" s="18"/>
      <c r="BX221" s="18"/>
      <c r="BY221" s="18"/>
      <c r="BZ221" s="18"/>
      <c r="CA221" s="18"/>
      <c r="CB221" s="18"/>
      <c r="CC221" s="18"/>
    </row>
    <row r="222" spans="1:81" s="20" customFormat="1" ht="15.95" customHeight="1">
      <c r="A222" s="526"/>
      <c r="B222" s="527"/>
      <c r="C222" s="527"/>
      <c r="D222" s="531"/>
      <c r="E222" s="528"/>
      <c r="F222" s="529"/>
      <c r="G222" s="530"/>
      <c r="H222" s="146"/>
      <c r="I222" s="66" t="str">
        <f>$I$48</f>
        <v/>
      </c>
      <c r="J222" s="71" t="str">
        <f>$J$48</f>
        <v/>
      </c>
      <c r="K222" s="72" t="str">
        <f t="shared" si="16"/>
        <v/>
      </c>
      <c r="L222" s="73" t="str">
        <f t="shared" si="16"/>
        <v/>
      </c>
      <c r="M222" s="74" t="str">
        <f t="shared" si="16"/>
        <v/>
      </c>
      <c r="N222" s="226" t="str">
        <f t="shared" si="17"/>
        <v/>
      </c>
      <c r="O222" s="1934"/>
      <c r="P222" s="1949"/>
      <c r="Q222" s="19"/>
      <c r="R222" s="19"/>
      <c r="S222" s="19"/>
      <c r="T222" s="19"/>
      <c r="U222" s="19"/>
      <c r="V222" s="19"/>
      <c r="W222" s="19"/>
      <c r="X222" s="19"/>
      <c r="Y222" s="19"/>
      <c r="Z222" s="19"/>
      <c r="AA222" s="19"/>
      <c r="AB222" s="19"/>
      <c r="AC222" s="19"/>
      <c r="AD222" s="19"/>
      <c r="AE222" s="19"/>
      <c r="AF222" s="19"/>
      <c r="AG222" s="19"/>
      <c r="AH222" s="19"/>
      <c r="AI222" s="19"/>
      <c r="AJ222" s="19"/>
      <c r="AK222" s="19"/>
      <c r="AL222" s="19"/>
      <c r="AM222" s="19"/>
      <c r="AN222" s="19"/>
      <c r="AO222" s="19"/>
      <c r="AP222" s="19"/>
      <c r="AQ222" s="19"/>
      <c r="AR222" s="19"/>
      <c r="AS222" s="19"/>
      <c r="AT222" s="19"/>
      <c r="AU222" s="19"/>
      <c r="AV222" s="19"/>
      <c r="AW222" s="19"/>
      <c r="AX222" s="19"/>
      <c r="AY222" s="19"/>
      <c r="AZ222" s="17"/>
      <c r="BA222" s="17"/>
      <c r="BB222" s="17"/>
      <c r="BC222" s="17"/>
      <c r="BD222" s="17"/>
      <c r="BE222" s="17"/>
      <c r="BF222" s="17"/>
      <c r="BG222" s="17"/>
      <c r="BH222" s="17"/>
      <c r="BI222" s="17"/>
      <c r="BJ222" s="17"/>
      <c r="BK222" s="17"/>
      <c r="BL222" s="17"/>
      <c r="BM222" s="17"/>
      <c r="BN222" s="17"/>
      <c r="BO222" s="17"/>
      <c r="BP222" s="17"/>
      <c r="BQ222" s="17"/>
      <c r="BR222" s="17"/>
      <c r="BS222" s="18"/>
      <c r="BT222" s="18"/>
      <c r="BU222" s="18"/>
      <c r="BV222" s="18"/>
      <c r="BW222" s="18"/>
      <c r="BX222" s="18"/>
      <c r="BY222" s="18"/>
      <c r="BZ222" s="18"/>
      <c r="CA222" s="18"/>
      <c r="CB222" s="18"/>
      <c r="CC222" s="18"/>
    </row>
    <row r="223" spans="1:81" s="20" customFormat="1" ht="15.95" customHeight="1">
      <c r="A223" s="526"/>
      <c r="B223" s="527"/>
      <c r="C223" s="527"/>
      <c r="D223" s="531"/>
      <c r="E223" s="528"/>
      <c r="F223" s="529"/>
      <c r="G223" s="530"/>
      <c r="H223" s="146"/>
      <c r="I223" s="66" t="str">
        <f>$I$49</f>
        <v/>
      </c>
      <c r="J223" s="67" t="str">
        <f>$J$49</f>
        <v/>
      </c>
      <c r="K223" s="68" t="str">
        <f t="shared" si="16"/>
        <v/>
      </c>
      <c r="L223" s="69" t="str">
        <f t="shared" si="16"/>
        <v/>
      </c>
      <c r="M223" s="70" t="str">
        <f t="shared" si="16"/>
        <v/>
      </c>
      <c r="N223" s="225" t="str">
        <f t="shared" si="17"/>
        <v/>
      </c>
      <c r="O223" s="1934"/>
      <c r="P223" s="1949"/>
      <c r="Q223" s="19"/>
      <c r="R223" s="19"/>
      <c r="S223" s="19"/>
      <c r="T223" s="19"/>
      <c r="U223" s="19"/>
      <c r="V223" s="19"/>
      <c r="W223" s="19"/>
      <c r="X223" s="19"/>
      <c r="Y223" s="19"/>
      <c r="Z223" s="19"/>
      <c r="AA223" s="19"/>
      <c r="AB223" s="19"/>
      <c r="AC223" s="19"/>
      <c r="AD223" s="19"/>
      <c r="AE223" s="19"/>
      <c r="AF223" s="19"/>
      <c r="AG223" s="19"/>
      <c r="AH223" s="19"/>
      <c r="AI223" s="19"/>
      <c r="AJ223" s="19"/>
      <c r="AK223" s="19"/>
      <c r="AL223" s="19"/>
      <c r="AM223" s="19"/>
      <c r="AN223" s="19"/>
      <c r="AO223" s="19"/>
      <c r="AP223" s="19"/>
      <c r="AQ223" s="19"/>
      <c r="AR223" s="19"/>
      <c r="AS223" s="19"/>
      <c r="AT223" s="19"/>
      <c r="AU223" s="19"/>
      <c r="AV223" s="19"/>
      <c r="AW223" s="19"/>
      <c r="AX223" s="19"/>
      <c r="AY223" s="19"/>
      <c r="AZ223" s="17"/>
      <c r="BA223" s="17"/>
      <c r="BB223" s="17"/>
      <c r="BC223" s="17"/>
      <c r="BD223" s="17"/>
      <c r="BE223" s="17"/>
      <c r="BF223" s="17"/>
      <c r="BG223" s="17"/>
      <c r="BH223" s="17"/>
      <c r="BI223" s="17"/>
      <c r="BJ223" s="17"/>
      <c r="BK223" s="17"/>
      <c r="BL223" s="17"/>
      <c r="BM223" s="17"/>
      <c r="BN223" s="17"/>
      <c r="BO223" s="17"/>
      <c r="BP223" s="17"/>
      <c r="BQ223" s="17"/>
      <c r="BR223" s="17"/>
      <c r="BS223" s="18"/>
      <c r="BT223" s="18"/>
      <c r="BU223" s="18"/>
      <c r="BV223" s="18"/>
      <c r="BW223" s="18"/>
      <c r="BX223" s="18"/>
      <c r="BY223" s="18"/>
      <c r="BZ223" s="18"/>
      <c r="CA223" s="18"/>
      <c r="CB223" s="18"/>
      <c r="CC223" s="18"/>
    </row>
    <row r="224" spans="1:81" s="20" customFormat="1" ht="15.95" customHeight="1">
      <c r="A224" s="526"/>
      <c r="B224" s="527"/>
      <c r="C224" s="527"/>
      <c r="D224" s="531"/>
      <c r="E224" s="528"/>
      <c r="F224" s="529"/>
      <c r="G224" s="530"/>
      <c r="H224" s="146"/>
      <c r="I224" s="66" t="str">
        <f>$I$50</f>
        <v/>
      </c>
      <c r="J224" s="71" t="str">
        <f>$J$50</f>
        <v/>
      </c>
      <c r="K224" s="72" t="str">
        <f t="shared" si="16"/>
        <v/>
      </c>
      <c r="L224" s="73" t="str">
        <f t="shared" si="16"/>
        <v/>
      </c>
      <c r="M224" s="74" t="str">
        <f t="shared" si="16"/>
        <v/>
      </c>
      <c r="N224" s="226" t="str">
        <f t="shared" si="17"/>
        <v/>
      </c>
      <c r="O224" s="1934"/>
      <c r="P224" s="1949"/>
      <c r="Q224" s="19"/>
      <c r="R224" s="19"/>
      <c r="S224" s="19"/>
      <c r="T224" s="19"/>
      <c r="U224" s="19"/>
      <c r="V224" s="19"/>
      <c r="W224" s="19"/>
      <c r="X224" s="19"/>
      <c r="Y224" s="19"/>
      <c r="Z224" s="19"/>
      <c r="AA224" s="19"/>
      <c r="AB224" s="19"/>
      <c r="AC224" s="19"/>
      <c r="AD224" s="19"/>
      <c r="AE224" s="19"/>
      <c r="AF224" s="19"/>
      <c r="AG224" s="19"/>
      <c r="AH224" s="19"/>
      <c r="AI224" s="19"/>
      <c r="AJ224" s="19"/>
      <c r="AK224" s="19"/>
      <c r="AL224" s="19"/>
      <c r="AM224" s="19"/>
      <c r="AN224" s="19"/>
      <c r="AO224" s="19"/>
      <c r="AP224" s="19"/>
      <c r="AQ224" s="19"/>
      <c r="AR224" s="19"/>
      <c r="AS224" s="19"/>
      <c r="AT224" s="19"/>
      <c r="AU224" s="19"/>
      <c r="AV224" s="19"/>
      <c r="AW224" s="19"/>
      <c r="AX224" s="19"/>
      <c r="AY224" s="19"/>
      <c r="AZ224" s="17"/>
      <c r="BA224" s="17"/>
      <c r="BB224" s="17"/>
      <c r="BC224" s="17"/>
      <c r="BD224" s="17"/>
      <c r="BE224" s="17"/>
      <c r="BF224" s="17"/>
      <c r="BG224" s="17"/>
      <c r="BH224" s="17"/>
      <c r="BI224" s="17"/>
      <c r="BJ224" s="17"/>
      <c r="BK224" s="17"/>
      <c r="BL224" s="17"/>
      <c r="BM224" s="17"/>
      <c r="BN224" s="17"/>
      <c r="BO224" s="17"/>
      <c r="BP224" s="17"/>
      <c r="BQ224" s="17"/>
      <c r="BR224" s="17"/>
      <c r="BS224" s="18"/>
      <c r="BT224" s="18"/>
      <c r="BU224" s="18"/>
      <c r="BV224" s="18"/>
      <c r="BW224" s="18"/>
      <c r="BX224" s="18"/>
      <c r="BY224" s="18"/>
      <c r="BZ224" s="18"/>
      <c r="CA224" s="18"/>
      <c r="CB224" s="18"/>
      <c r="CC224" s="18"/>
    </row>
    <row r="225" spans="1:81" s="20" customFormat="1" ht="15.95" customHeight="1">
      <c r="A225" s="526"/>
      <c r="B225" s="527"/>
      <c r="C225" s="527"/>
      <c r="D225" s="531"/>
      <c r="E225" s="528"/>
      <c r="F225" s="529"/>
      <c r="G225" s="530"/>
      <c r="H225" s="146"/>
      <c r="I225" s="66" t="str">
        <f>$I$51</f>
        <v/>
      </c>
      <c r="J225" s="67" t="str">
        <f>$J$51</f>
        <v/>
      </c>
      <c r="K225" s="68" t="str">
        <f t="shared" si="16"/>
        <v/>
      </c>
      <c r="L225" s="69" t="str">
        <f t="shared" si="16"/>
        <v/>
      </c>
      <c r="M225" s="70" t="str">
        <f t="shared" si="16"/>
        <v/>
      </c>
      <c r="N225" s="225" t="str">
        <f t="shared" si="17"/>
        <v/>
      </c>
      <c r="O225" s="1934"/>
      <c r="P225" s="1949"/>
      <c r="Q225" s="19"/>
      <c r="R225" s="19"/>
      <c r="S225" s="19"/>
      <c r="T225" s="19"/>
      <c r="U225" s="19"/>
      <c r="V225" s="19"/>
      <c r="W225" s="19"/>
      <c r="X225" s="19"/>
      <c r="Y225" s="19"/>
      <c r="Z225" s="19"/>
      <c r="AA225" s="19"/>
      <c r="AB225" s="19"/>
      <c r="AC225" s="19"/>
      <c r="AD225" s="19"/>
      <c r="AE225" s="19"/>
      <c r="AF225" s="19"/>
      <c r="AG225" s="19"/>
      <c r="AH225" s="19"/>
      <c r="AI225" s="19"/>
      <c r="AJ225" s="19"/>
      <c r="AK225" s="19"/>
      <c r="AL225" s="19"/>
      <c r="AM225" s="19"/>
      <c r="AN225" s="19"/>
      <c r="AO225" s="19"/>
      <c r="AP225" s="19"/>
      <c r="AQ225" s="19"/>
      <c r="AR225" s="19"/>
      <c r="AS225" s="19"/>
      <c r="AT225" s="19"/>
      <c r="AU225" s="19"/>
      <c r="AV225" s="19"/>
      <c r="AW225" s="19"/>
      <c r="AX225" s="19"/>
      <c r="AY225" s="19"/>
      <c r="AZ225" s="17"/>
      <c r="BA225" s="17"/>
      <c r="BB225" s="17"/>
      <c r="BC225" s="17"/>
      <c r="BD225" s="17"/>
      <c r="BE225" s="17"/>
      <c r="BF225" s="17"/>
      <c r="BG225" s="17"/>
      <c r="BH225" s="17"/>
      <c r="BI225" s="17"/>
      <c r="BJ225" s="17"/>
      <c r="BK225" s="17"/>
      <c r="BL225" s="17"/>
      <c r="BM225" s="17"/>
      <c r="BN225" s="17"/>
      <c r="BO225" s="17"/>
      <c r="BP225" s="17"/>
      <c r="BQ225" s="17"/>
      <c r="BR225" s="17"/>
      <c r="BS225" s="18"/>
      <c r="BT225" s="18"/>
      <c r="BU225" s="18"/>
      <c r="BV225" s="18"/>
      <c r="BW225" s="18"/>
      <c r="BX225" s="18"/>
      <c r="BY225" s="18"/>
      <c r="BZ225" s="18"/>
      <c r="CA225" s="18"/>
      <c r="CB225" s="18"/>
      <c r="CC225" s="18"/>
    </row>
    <row r="226" spans="1:81" s="20" customFormat="1" ht="15.95" customHeight="1" thickBot="1">
      <c r="A226" s="526"/>
      <c r="B226" s="527"/>
      <c r="C226" s="527"/>
      <c r="D226" s="531"/>
      <c r="E226" s="528"/>
      <c r="F226" s="529"/>
      <c r="G226" s="530"/>
      <c r="H226" s="146"/>
      <c r="I226" s="76" t="str">
        <f>$I$52</f>
        <v/>
      </c>
      <c r="J226" s="77" t="str">
        <f>$J$52</f>
        <v/>
      </c>
      <c r="K226" s="78" t="str">
        <f t="shared" si="16"/>
        <v/>
      </c>
      <c r="L226" s="79" t="str">
        <f t="shared" si="16"/>
        <v/>
      </c>
      <c r="M226" s="80" t="str">
        <f t="shared" si="16"/>
        <v/>
      </c>
      <c r="N226" s="227" t="str">
        <f t="shared" si="17"/>
        <v/>
      </c>
      <c r="O226" s="1934"/>
      <c r="P226" s="1949" t="s">
        <v>49</v>
      </c>
      <c r="Q226" s="19"/>
      <c r="R226" s="19"/>
      <c r="S226" s="19"/>
      <c r="T226" s="19"/>
      <c r="U226" s="19"/>
      <c r="V226" s="19"/>
      <c r="W226" s="19"/>
      <c r="X226" s="19"/>
      <c r="Y226" s="19"/>
      <c r="Z226" s="19"/>
      <c r="AA226" s="19"/>
      <c r="AB226" s="19"/>
      <c r="AC226" s="19"/>
      <c r="AD226" s="19"/>
      <c r="AE226" s="19"/>
      <c r="AF226" s="19"/>
      <c r="AG226" s="19"/>
      <c r="AH226" s="19"/>
      <c r="AI226" s="19"/>
      <c r="AJ226" s="19"/>
      <c r="AK226" s="19"/>
      <c r="AL226" s="19"/>
      <c r="AM226" s="19"/>
      <c r="AN226" s="19"/>
      <c r="AO226" s="19"/>
      <c r="AP226" s="19"/>
      <c r="AQ226" s="19"/>
      <c r="AR226" s="19"/>
      <c r="AS226" s="19"/>
      <c r="AT226" s="19"/>
      <c r="AU226" s="19"/>
      <c r="AV226" s="19"/>
      <c r="AW226" s="19"/>
      <c r="AX226" s="19"/>
      <c r="AY226" s="19"/>
      <c r="AZ226" s="17"/>
      <c r="BA226" s="17"/>
      <c r="BB226" s="17"/>
      <c r="BC226" s="17"/>
      <c r="BD226" s="17"/>
      <c r="BE226" s="17"/>
      <c r="BF226" s="17"/>
      <c r="BG226" s="17"/>
      <c r="BH226" s="17"/>
      <c r="BI226" s="17"/>
      <c r="BJ226" s="17"/>
      <c r="BK226" s="17"/>
      <c r="BL226" s="17"/>
      <c r="BM226" s="17"/>
      <c r="BN226" s="17"/>
      <c r="BO226" s="17"/>
      <c r="BP226" s="17"/>
      <c r="BQ226" s="17"/>
      <c r="BR226" s="17"/>
      <c r="BS226" s="18"/>
      <c r="BT226" s="18"/>
      <c r="BU226" s="18"/>
      <c r="BV226" s="18"/>
      <c r="BW226" s="18"/>
      <c r="BX226" s="18"/>
      <c r="BY226" s="18"/>
      <c r="BZ226" s="18"/>
      <c r="CA226" s="18"/>
      <c r="CB226" s="18"/>
      <c r="CC226" s="18"/>
    </row>
    <row r="227" spans="1:81" s="20" customFormat="1" ht="15.95" customHeight="1">
      <c r="A227" s="526"/>
      <c r="B227" s="527"/>
      <c r="C227" s="527"/>
      <c r="D227" s="531"/>
      <c r="E227" s="528"/>
      <c r="F227" s="529"/>
      <c r="G227" s="530"/>
      <c r="H227" s="146"/>
      <c r="I227" s="81"/>
      <c r="J227" s="82" t="str">
        <f>$J$53</f>
        <v/>
      </c>
      <c r="K227" s="83" t="str">
        <f t="shared" si="16"/>
        <v/>
      </c>
      <c r="L227" s="84" t="str">
        <f t="shared" si="16"/>
        <v/>
      </c>
      <c r="M227" s="85" t="str">
        <f t="shared" si="16"/>
        <v/>
      </c>
      <c r="N227" s="228" t="str">
        <f t="shared" si="17"/>
        <v/>
      </c>
      <c r="O227" s="1934"/>
      <c r="P227" s="1949"/>
      <c r="Q227" s="19"/>
      <c r="R227" s="19"/>
      <c r="S227" s="19"/>
      <c r="T227" s="19"/>
      <c r="U227" s="19"/>
      <c r="V227" s="19"/>
      <c r="W227" s="19"/>
      <c r="X227" s="19"/>
      <c r="Y227" s="19"/>
      <c r="Z227" s="19"/>
      <c r="AA227" s="19"/>
      <c r="AB227" s="19"/>
      <c r="AC227" s="19"/>
      <c r="AD227" s="19"/>
      <c r="AE227" s="19"/>
      <c r="AF227" s="19"/>
      <c r="AG227" s="19"/>
      <c r="AH227" s="19"/>
      <c r="AI227" s="19"/>
      <c r="AJ227" s="19"/>
      <c r="AK227" s="19"/>
      <c r="AL227" s="19"/>
      <c r="AM227" s="19"/>
      <c r="AN227" s="19"/>
      <c r="AO227" s="19"/>
      <c r="AP227" s="19"/>
      <c r="AQ227" s="19"/>
      <c r="AR227" s="19"/>
      <c r="AS227" s="19"/>
      <c r="AT227" s="19"/>
      <c r="AU227" s="19"/>
      <c r="AV227" s="19"/>
      <c r="AW227" s="19"/>
      <c r="AX227" s="19"/>
      <c r="AY227" s="19"/>
      <c r="AZ227" s="17"/>
      <c r="BA227" s="17"/>
      <c r="BB227" s="17"/>
      <c r="BC227" s="17"/>
      <c r="BD227" s="17"/>
      <c r="BE227" s="17"/>
      <c r="BF227" s="17"/>
      <c r="BG227" s="17"/>
      <c r="BH227" s="17"/>
      <c r="BI227" s="17"/>
      <c r="BJ227" s="17"/>
      <c r="BK227" s="17"/>
      <c r="BL227" s="17"/>
      <c r="BM227" s="17"/>
      <c r="BN227" s="17"/>
      <c r="BO227" s="17"/>
      <c r="BP227" s="17"/>
      <c r="BQ227" s="17"/>
      <c r="BR227" s="17"/>
      <c r="BS227" s="18"/>
      <c r="BT227" s="18"/>
      <c r="BU227" s="18"/>
      <c r="BV227" s="18"/>
      <c r="BW227" s="18"/>
      <c r="BX227" s="18"/>
      <c r="BY227" s="18"/>
      <c r="BZ227" s="18"/>
      <c r="CA227" s="18"/>
      <c r="CB227" s="18"/>
      <c r="CC227" s="18"/>
    </row>
    <row r="228" spans="1:81" s="20" customFormat="1" ht="15.95" customHeight="1">
      <c r="A228" s="526"/>
      <c r="B228" s="527"/>
      <c r="C228" s="527"/>
      <c r="D228" s="531"/>
      <c r="E228" s="528"/>
      <c r="F228" s="529"/>
      <c r="G228" s="530"/>
      <c r="H228" s="146"/>
      <c r="I228" s="86"/>
      <c r="J228" s="87" t="str">
        <f>$J$54</f>
        <v/>
      </c>
      <c r="K228" s="88" t="str">
        <f t="shared" si="16"/>
        <v/>
      </c>
      <c r="L228" s="89" t="str">
        <f t="shared" si="16"/>
        <v/>
      </c>
      <c r="M228" s="90" t="str">
        <f t="shared" si="16"/>
        <v/>
      </c>
      <c r="N228" s="229" t="str">
        <f t="shared" si="17"/>
        <v/>
      </c>
      <c r="O228" s="1934"/>
      <c r="P228" s="1949"/>
      <c r="Q228" s="19"/>
      <c r="R228" s="19"/>
      <c r="S228" s="19"/>
      <c r="T228" s="19"/>
      <c r="U228" s="19"/>
      <c r="V228" s="19"/>
      <c r="W228" s="19"/>
      <c r="X228" s="19"/>
      <c r="Y228" s="19"/>
      <c r="Z228" s="19"/>
      <c r="AA228" s="19"/>
      <c r="AB228" s="19"/>
      <c r="AC228" s="19"/>
      <c r="AD228" s="19"/>
      <c r="AE228" s="19"/>
      <c r="AF228" s="19"/>
      <c r="AG228" s="19"/>
      <c r="AH228" s="19"/>
      <c r="AI228" s="19"/>
      <c r="AJ228" s="19"/>
      <c r="AK228" s="19"/>
      <c r="AL228" s="19"/>
      <c r="AM228" s="19"/>
      <c r="AN228" s="19"/>
      <c r="AO228" s="19"/>
      <c r="AP228" s="19"/>
      <c r="AQ228" s="19"/>
      <c r="AR228" s="19"/>
      <c r="AS228" s="19"/>
      <c r="AT228" s="19"/>
      <c r="AU228" s="19"/>
      <c r="AV228" s="19"/>
      <c r="AW228" s="19"/>
      <c r="AX228" s="19"/>
      <c r="AY228" s="19"/>
      <c r="AZ228" s="17"/>
      <c r="BA228" s="17"/>
      <c r="BB228" s="17"/>
      <c r="BC228" s="17"/>
      <c r="BD228" s="17"/>
      <c r="BE228" s="17"/>
      <c r="BF228" s="17"/>
      <c r="BG228" s="17"/>
      <c r="BH228" s="17"/>
      <c r="BI228" s="17"/>
      <c r="BJ228" s="17"/>
      <c r="BK228" s="17"/>
      <c r="BL228" s="17"/>
      <c r="BM228" s="17"/>
      <c r="BN228" s="17"/>
      <c r="BO228" s="17"/>
      <c r="BP228" s="17"/>
      <c r="BQ228" s="17"/>
      <c r="BR228" s="17"/>
      <c r="BS228" s="18"/>
      <c r="BT228" s="18"/>
      <c r="BU228" s="18"/>
      <c r="BV228" s="18"/>
      <c r="BW228" s="18"/>
      <c r="BX228" s="18"/>
      <c r="BY228" s="18"/>
      <c r="BZ228" s="18"/>
      <c r="CA228" s="18"/>
      <c r="CB228" s="18"/>
      <c r="CC228" s="18"/>
    </row>
    <row r="229" spans="1:81" s="20" customFormat="1" ht="15.95" customHeight="1">
      <c r="A229" s="526"/>
      <c r="B229" s="527"/>
      <c r="C229" s="527"/>
      <c r="D229" s="531"/>
      <c r="E229" s="528"/>
      <c r="F229" s="529"/>
      <c r="G229" s="530"/>
      <c r="H229" s="146"/>
      <c r="I229" s="91"/>
      <c r="J229" s="92" t="str">
        <f>$J$55</f>
        <v/>
      </c>
      <c r="K229" s="93" t="str">
        <f t="shared" si="16"/>
        <v/>
      </c>
      <c r="L229" s="94" t="str">
        <f t="shared" si="16"/>
        <v/>
      </c>
      <c r="M229" s="95" t="str">
        <f t="shared" si="16"/>
        <v/>
      </c>
      <c r="N229" s="230" t="str">
        <f t="shared" si="17"/>
        <v/>
      </c>
      <c r="O229" s="1934"/>
      <c r="P229" s="1949"/>
      <c r="Q229" s="19"/>
      <c r="R229" s="19"/>
      <c r="S229" s="19"/>
      <c r="T229" s="19"/>
      <c r="U229" s="19"/>
      <c r="V229" s="19"/>
      <c r="W229" s="19"/>
      <c r="X229" s="19"/>
      <c r="Y229" s="19"/>
      <c r="Z229" s="19"/>
      <c r="AA229" s="19"/>
      <c r="AB229" s="19"/>
      <c r="AC229" s="19"/>
      <c r="AD229" s="19"/>
      <c r="AE229" s="19"/>
      <c r="AF229" s="19"/>
      <c r="AG229" s="19"/>
      <c r="AH229" s="19"/>
      <c r="AI229" s="19"/>
      <c r="AJ229" s="19"/>
      <c r="AK229" s="19"/>
      <c r="AL229" s="19"/>
      <c r="AM229" s="19"/>
      <c r="AN229" s="19"/>
      <c r="AO229" s="19"/>
      <c r="AP229" s="19"/>
      <c r="AQ229" s="19"/>
      <c r="AR229" s="19"/>
      <c r="AS229" s="19"/>
      <c r="AT229" s="19"/>
      <c r="AU229" s="19"/>
      <c r="AV229" s="19"/>
      <c r="AW229" s="19"/>
      <c r="AX229" s="19"/>
      <c r="AY229" s="19"/>
      <c r="AZ229" s="17"/>
      <c r="BA229" s="17"/>
      <c r="BB229" s="17"/>
      <c r="BC229" s="17"/>
      <c r="BD229" s="17"/>
      <c r="BE229" s="17"/>
      <c r="BF229" s="17"/>
      <c r="BG229" s="17"/>
      <c r="BH229" s="17"/>
      <c r="BI229" s="17"/>
      <c r="BJ229" s="17"/>
      <c r="BK229" s="17"/>
      <c r="BL229" s="17"/>
      <c r="BM229" s="17"/>
      <c r="BN229" s="17"/>
      <c r="BO229" s="17"/>
      <c r="BP229" s="17"/>
      <c r="BQ229" s="17"/>
      <c r="BR229" s="17"/>
      <c r="BS229" s="18"/>
      <c r="BT229" s="18"/>
      <c r="BU229" s="18"/>
      <c r="BV229" s="18"/>
      <c r="BW229" s="18"/>
      <c r="BX229" s="18"/>
      <c r="BY229" s="18"/>
      <c r="BZ229" s="18"/>
      <c r="CA229" s="18"/>
      <c r="CB229" s="18"/>
      <c r="CC229" s="18"/>
    </row>
    <row r="230" spans="1:81" s="20" customFormat="1" ht="15.95" customHeight="1">
      <c r="A230" s="526"/>
      <c r="B230" s="527"/>
      <c r="C230" s="527"/>
      <c r="D230" s="531"/>
      <c r="E230" s="528"/>
      <c r="F230" s="529"/>
      <c r="G230" s="530"/>
      <c r="H230" s="146"/>
      <c r="I230" s="96"/>
      <c r="J230" s="87" t="str">
        <f>$J$56</f>
        <v/>
      </c>
      <c r="K230" s="88" t="str">
        <f t="shared" ref="K230:M231" si="18">IF(K143&lt;&gt;"",K143,"")</f>
        <v/>
      </c>
      <c r="L230" s="89" t="str">
        <f t="shared" si="18"/>
        <v/>
      </c>
      <c r="M230" s="90" t="str">
        <f t="shared" si="18"/>
        <v/>
      </c>
      <c r="N230" s="229" t="str">
        <f t="shared" si="17"/>
        <v/>
      </c>
      <c r="O230" s="1934"/>
      <c r="P230" s="1949"/>
      <c r="Q230" s="19"/>
      <c r="R230" s="19"/>
      <c r="S230" s="19"/>
      <c r="T230" s="19"/>
      <c r="U230" s="19"/>
      <c r="V230" s="19"/>
      <c r="W230" s="19"/>
      <c r="X230" s="19"/>
      <c r="Y230" s="19"/>
      <c r="Z230" s="19"/>
      <c r="AA230" s="19"/>
      <c r="AB230" s="19"/>
      <c r="AC230" s="19"/>
      <c r="AD230" s="19"/>
      <c r="AE230" s="19"/>
      <c r="AF230" s="19"/>
      <c r="AG230" s="19"/>
      <c r="AH230" s="19"/>
      <c r="AI230" s="19"/>
      <c r="AJ230" s="19"/>
      <c r="AK230" s="19"/>
      <c r="AL230" s="19"/>
      <c r="AM230" s="19"/>
      <c r="AN230" s="19"/>
      <c r="AO230" s="19"/>
      <c r="AP230" s="19"/>
      <c r="AQ230" s="19"/>
      <c r="AR230" s="19"/>
      <c r="AS230" s="19"/>
      <c r="AT230" s="19"/>
      <c r="AU230" s="19"/>
      <c r="AV230" s="19"/>
      <c r="AW230" s="19"/>
      <c r="AX230" s="19"/>
      <c r="AY230" s="19"/>
      <c r="AZ230" s="17"/>
      <c r="BA230" s="17"/>
      <c r="BB230" s="17"/>
      <c r="BC230" s="17"/>
      <c r="BD230" s="17"/>
      <c r="BE230" s="17"/>
      <c r="BF230" s="17"/>
      <c r="BG230" s="17"/>
      <c r="BH230" s="17"/>
      <c r="BI230" s="17"/>
      <c r="BJ230" s="17"/>
      <c r="BK230" s="17"/>
      <c r="BL230" s="17"/>
      <c r="BM230" s="17"/>
      <c r="BN230" s="17"/>
      <c r="BO230" s="17"/>
      <c r="BP230" s="17"/>
      <c r="BQ230" s="17"/>
      <c r="BR230" s="17"/>
      <c r="BS230" s="18"/>
      <c r="BT230" s="18"/>
      <c r="BU230" s="18"/>
      <c r="BV230" s="18"/>
      <c r="BW230" s="18"/>
      <c r="BX230" s="18"/>
      <c r="BY230" s="18"/>
      <c r="BZ230" s="18"/>
      <c r="CA230" s="18"/>
      <c r="CB230" s="18"/>
      <c r="CC230" s="18"/>
    </row>
    <row r="231" spans="1:81" s="20" customFormat="1" ht="15.95" customHeight="1" thickBot="1">
      <c r="A231" s="526"/>
      <c r="B231" s="527"/>
      <c r="C231" s="527"/>
      <c r="D231" s="531"/>
      <c r="E231" s="528"/>
      <c r="F231" s="529"/>
      <c r="G231" s="530"/>
      <c r="H231" s="146"/>
      <c r="I231" s="97"/>
      <c r="J231" s="98" t="str">
        <f>$J$57</f>
        <v/>
      </c>
      <c r="K231" s="99" t="str">
        <f t="shared" si="18"/>
        <v/>
      </c>
      <c r="L231" s="100" t="str">
        <f t="shared" si="18"/>
        <v/>
      </c>
      <c r="M231" s="101" t="str">
        <f t="shared" si="18"/>
        <v/>
      </c>
      <c r="N231" s="231" t="str">
        <f t="shared" si="17"/>
        <v/>
      </c>
      <c r="O231" s="1934"/>
      <c r="P231" s="1949"/>
      <c r="Q231" s="19"/>
      <c r="R231" s="19"/>
      <c r="S231" s="19"/>
      <c r="T231" s="19"/>
      <c r="U231" s="19"/>
      <c r="V231" s="19"/>
      <c r="W231" s="19"/>
      <c r="X231" s="19"/>
      <c r="Y231" s="19"/>
      <c r="Z231" s="19"/>
      <c r="AA231" s="19"/>
      <c r="AB231" s="19"/>
      <c r="AC231" s="19"/>
      <c r="AD231" s="19"/>
      <c r="AE231" s="19"/>
      <c r="AF231" s="19"/>
      <c r="AG231" s="19"/>
      <c r="AH231" s="19"/>
      <c r="AI231" s="19"/>
      <c r="AJ231" s="19"/>
      <c r="AK231" s="19"/>
      <c r="AL231" s="19"/>
      <c r="AM231" s="19"/>
      <c r="AN231" s="19"/>
      <c r="AO231" s="19"/>
      <c r="AP231" s="19"/>
      <c r="AQ231" s="19"/>
      <c r="AR231" s="19"/>
      <c r="AS231" s="19"/>
      <c r="AT231" s="19"/>
      <c r="AU231" s="19"/>
      <c r="AV231" s="19"/>
      <c r="AW231" s="19"/>
      <c r="AX231" s="19"/>
      <c r="AY231" s="19"/>
      <c r="AZ231" s="17"/>
      <c r="BA231" s="17"/>
      <c r="BB231" s="17"/>
      <c r="BC231" s="17"/>
      <c r="BD231" s="17"/>
      <c r="BE231" s="17"/>
      <c r="BF231" s="17"/>
      <c r="BG231" s="17"/>
      <c r="BH231" s="17"/>
      <c r="BI231" s="17"/>
      <c r="BJ231" s="17"/>
      <c r="BK231" s="17"/>
      <c r="BL231" s="17"/>
      <c r="BM231" s="17"/>
      <c r="BN231" s="17"/>
      <c r="BO231" s="17"/>
      <c r="BP231" s="17"/>
      <c r="BQ231" s="17"/>
      <c r="BR231" s="17"/>
      <c r="BS231" s="18"/>
      <c r="BT231" s="18"/>
      <c r="BU231" s="18"/>
      <c r="BV231" s="18"/>
      <c r="BW231" s="18"/>
      <c r="BX231" s="18"/>
      <c r="BY231" s="18"/>
      <c r="BZ231" s="18"/>
      <c r="CA231" s="18"/>
      <c r="CB231" s="18"/>
      <c r="CC231" s="18"/>
    </row>
    <row r="232" spans="1:81" s="20" customFormat="1" ht="15.95" customHeight="1" thickTop="1">
      <c r="A232" s="526"/>
      <c r="B232" s="527"/>
      <c r="C232" s="527"/>
      <c r="D232" s="531"/>
      <c r="E232" s="528"/>
      <c r="F232" s="529"/>
      <c r="G232" s="530"/>
      <c r="H232" s="146"/>
      <c r="I232" s="102"/>
      <c r="J232" s="212" t="str">
        <f>J$58</f>
        <v>Unclassified Spending</v>
      </c>
      <c r="K232" s="213" t="str">
        <f>IF(K$58&gt;0.005,K$58,"")</f>
        <v/>
      </c>
      <c r="L232" s="220" t="str">
        <f>IF(L$58&gt;0.005,L$58,"")</f>
        <v/>
      </c>
      <c r="M232" s="215" t="str">
        <f>IF(M$58&gt;0.005,M$58,"")</f>
        <v/>
      </c>
      <c r="N232" s="232" t="str">
        <f>IF(N$58&gt;0.005,N$58,"")</f>
        <v/>
      </c>
      <c r="O232" s="287"/>
      <c r="P232" s="1949"/>
      <c r="Q232" s="19"/>
      <c r="R232" s="19"/>
      <c r="S232" s="19"/>
      <c r="T232" s="19"/>
      <c r="U232" s="19"/>
      <c r="V232" s="19"/>
      <c r="W232" s="19"/>
      <c r="X232" s="19"/>
      <c r="Y232" s="19"/>
      <c r="Z232" s="19"/>
      <c r="AA232" s="19"/>
      <c r="AB232" s="19"/>
      <c r="AC232" s="19"/>
      <c r="AD232" s="19"/>
      <c r="AE232" s="19"/>
      <c r="AF232" s="19"/>
      <c r="AG232" s="19"/>
      <c r="AH232" s="19"/>
      <c r="AI232" s="19"/>
      <c r="AJ232" s="19"/>
      <c r="AK232" s="19"/>
      <c r="AL232" s="19"/>
      <c r="AM232" s="19"/>
      <c r="AN232" s="19"/>
      <c r="AO232" s="19"/>
      <c r="AP232" s="19"/>
      <c r="AQ232" s="19"/>
      <c r="AR232" s="19"/>
      <c r="AS232" s="19"/>
      <c r="AT232" s="19"/>
      <c r="AU232" s="19"/>
      <c r="AV232" s="19"/>
      <c r="AW232" s="19"/>
      <c r="AX232" s="19"/>
      <c r="AY232" s="19"/>
      <c r="AZ232" s="17"/>
      <c r="BA232" s="17"/>
      <c r="BB232" s="17"/>
      <c r="BC232" s="17"/>
      <c r="BD232" s="17"/>
      <c r="BE232" s="17"/>
      <c r="BF232" s="17"/>
      <c r="BG232" s="17"/>
      <c r="BH232" s="17"/>
      <c r="BI232" s="17"/>
      <c r="BJ232" s="17"/>
      <c r="BK232" s="17"/>
      <c r="BL232" s="17"/>
      <c r="BM232" s="17"/>
      <c r="BN232" s="17"/>
      <c r="BO232" s="17"/>
      <c r="BP232" s="17"/>
      <c r="BQ232" s="17"/>
      <c r="BR232" s="17"/>
      <c r="BS232" s="18"/>
      <c r="BT232" s="18"/>
      <c r="BU232" s="18"/>
      <c r="BV232" s="18"/>
      <c r="BW232" s="18"/>
      <c r="BX232" s="18"/>
      <c r="BY232" s="18"/>
      <c r="BZ232" s="18"/>
      <c r="CA232" s="18"/>
      <c r="CB232" s="18"/>
      <c r="CC232" s="18"/>
    </row>
    <row r="233" spans="1:81" s="20" customFormat="1" ht="15.95" customHeight="1" thickBot="1">
      <c r="A233" s="526"/>
      <c r="B233" s="527"/>
      <c r="C233" s="527"/>
      <c r="D233" s="531"/>
      <c r="E233" s="528"/>
      <c r="F233" s="529"/>
      <c r="G233" s="530"/>
      <c r="H233" s="146"/>
      <c r="I233" s="102"/>
      <c r="J233" s="103"/>
      <c r="K233" s="104"/>
      <c r="L233" s="105"/>
      <c r="M233" s="106"/>
      <c r="N233" s="233"/>
      <c r="O233" s="287"/>
      <c r="P233" s="1949"/>
      <c r="Q233" s="19"/>
      <c r="R233" s="19"/>
      <c r="S233" s="19"/>
      <c r="T233" s="19"/>
      <c r="U233" s="19"/>
      <c r="V233" s="19"/>
      <c r="W233" s="19"/>
      <c r="X233" s="19"/>
      <c r="Y233" s="19"/>
      <c r="Z233" s="19"/>
      <c r="AA233" s="19"/>
      <c r="AB233" s="19"/>
      <c r="AC233" s="19"/>
      <c r="AD233" s="19"/>
      <c r="AE233" s="19"/>
      <c r="AF233" s="19"/>
      <c r="AG233" s="19"/>
      <c r="AH233" s="19"/>
      <c r="AI233" s="19"/>
      <c r="AJ233" s="19"/>
      <c r="AK233" s="19"/>
      <c r="AL233" s="19"/>
      <c r="AM233" s="19"/>
      <c r="AN233" s="19"/>
      <c r="AO233" s="19"/>
      <c r="AP233" s="19"/>
      <c r="AQ233" s="19"/>
      <c r="AR233" s="19"/>
      <c r="AS233" s="19"/>
      <c r="AT233" s="19"/>
      <c r="AU233" s="19"/>
      <c r="AV233" s="19"/>
      <c r="AW233" s="19"/>
      <c r="AX233" s="19"/>
      <c r="AY233" s="19"/>
      <c r="AZ233" s="17"/>
      <c r="BA233" s="17"/>
      <c r="BB233" s="17"/>
      <c r="BC233" s="17"/>
      <c r="BD233" s="17"/>
      <c r="BE233" s="17"/>
      <c r="BF233" s="17"/>
      <c r="BG233" s="17"/>
      <c r="BH233" s="17"/>
      <c r="BI233" s="17"/>
      <c r="BJ233" s="17"/>
      <c r="BK233" s="17"/>
      <c r="BL233" s="17"/>
      <c r="BM233" s="17"/>
      <c r="BN233" s="17"/>
      <c r="BO233" s="17"/>
      <c r="BP233" s="17"/>
      <c r="BQ233" s="17"/>
      <c r="BR233" s="17"/>
      <c r="BS233" s="18"/>
      <c r="BT233" s="18"/>
      <c r="BU233" s="18"/>
      <c r="BV233" s="18"/>
      <c r="BW233" s="18"/>
      <c r="BX233" s="18"/>
      <c r="BY233" s="18"/>
      <c r="BZ233" s="18"/>
      <c r="CA233" s="18"/>
      <c r="CB233" s="18"/>
      <c r="CC233" s="18"/>
    </row>
    <row r="234" spans="1:81" s="20" customFormat="1" ht="15.95" customHeight="1">
      <c r="A234" s="526"/>
      <c r="B234" s="527"/>
      <c r="C234" s="527"/>
      <c r="D234" s="531"/>
      <c r="E234" s="528"/>
      <c r="F234" s="529"/>
      <c r="G234" s="530"/>
      <c r="H234" s="146"/>
      <c r="I234" s="107" t="str">
        <f>$I$60</f>
        <v/>
      </c>
      <c r="J234" s="148" t="str">
        <f>$J$60</f>
        <v/>
      </c>
      <c r="K234" s="149" t="str">
        <f t="shared" ref="K234:M246" si="19">IF(K147&lt;&gt;"",K147,"")</f>
        <v/>
      </c>
      <c r="L234" s="150" t="str">
        <f t="shared" si="19"/>
        <v/>
      </c>
      <c r="M234" s="151" t="str">
        <f t="shared" si="19"/>
        <v/>
      </c>
      <c r="N234" s="243" t="str">
        <f t="shared" ref="N234:N246" si="20">IF(N147&gt;0.005,N147,"")</f>
        <v/>
      </c>
      <c r="O234" s="1932" t="s">
        <v>39</v>
      </c>
      <c r="P234" s="1949"/>
      <c r="Q234" s="19"/>
      <c r="R234" s="19"/>
      <c r="S234" s="19"/>
      <c r="T234" s="19"/>
      <c r="U234" s="19"/>
      <c r="V234" s="19"/>
      <c r="W234" s="19"/>
      <c r="X234" s="19"/>
      <c r="Y234" s="19"/>
      <c r="Z234" s="19"/>
      <c r="AA234" s="19"/>
      <c r="AB234" s="19"/>
      <c r="AC234" s="19"/>
      <c r="AD234" s="19"/>
      <c r="AE234" s="19"/>
      <c r="AF234" s="19"/>
      <c r="AG234" s="19"/>
      <c r="AH234" s="19"/>
      <c r="AI234" s="19"/>
      <c r="AJ234" s="19"/>
      <c r="AK234" s="19"/>
      <c r="AL234" s="19"/>
      <c r="AM234" s="19"/>
      <c r="AN234" s="19"/>
      <c r="AO234" s="19"/>
      <c r="AP234" s="19"/>
      <c r="AQ234" s="19"/>
      <c r="AR234" s="19"/>
      <c r="AS234" s="19"/>
      <c r="AT234" s="19"/>
      <c r="AU234" s="19"/>
      <c r="AV234" s="19"/>
      <c r="AW234" s="19"/>
      <c r="AX234" s="19"/>
      <c r="AY234" s="19"/>
      <c r="AZ234" s="17"/>
      <c r="BA234" s="17"/>
      <c r="BB234" s="17"/>
      <c r="BC234" s="17"/>
      <c r="BD234" s="17"/>
      <c r="BE234" s="17"/>
      <c r="BF234" s="17"/>
      <c r="BG234" s="17"/>
      <c r="BH234" s="17"/>
      <c r="BI234" s="17"/>
      <c r="BJ234" s="17"/>
      <c r="BK234" s="17"/>
      <c r="BL234" s="17"/>
      <c r="BM234" s="17"/>
      <c r="BN234" s="17"/>
      <c r="BO234" s="17"/>
      <c r="BP234" s="17"/>
      <c r="BQ234" s="17"/>
      <c r="BR234" s="17"/>
      <c r="BS234" s="18"/>
      <c r="BT234" s="18"/>
      <c r="BU234" s="18"/>
      <c r="BV234" s="18"/>
      <c r="BW234" s="18"/>
      <c r="BX234" s="18"/>
      <c r="BY234" s="18"/>
      <c r="BZ234" s="18"/>
      <c r="CA234" s="18"/>
      <c r="CB234" s="18"/>
      <c r="CC234" s="18"/>
    </row>
    <row r="235" spans="1:81" s="20" customFormat="1" ht="15.95" customHeight="1">
      <c r="A235" s="526"/>
      <c r="B235" s="527"/>
      <c r="C235" s="527"/>
      <c r="D235" s="531"/>
      <c r="E235" s="528"/>
      <c r="F235" s="529"/>
      <c r="G235" s="530"/>
      <c r="H235" s="146"/>
      <c r="I235" s="108" t="str">
        <f>$I$61</f>
        <v/>
      </c>
      <c r="J235" s="71" t="str">
        <f>$J$61</f>
        <v/>
      </c>
      <c r="K235" s="72" t="str">
        <f t="shared" si="19"/>
        <v/>
      </c>
      <c r="L235" s="73" t="str">
        <f t="shared" si="19"/>
        <v/>
      </c>
      <c r="M235" s="74" t="str">
        <f t="shared" si="19"/>
        <v/>
      </c>
      <c r="N235" s="244" t="str">
        <f t="shared" si="20"/>
        <v/>
      </c>
      <c r="O235" s="1932"/>
      <c r="P235" s="1949"/>
      <c r="Q235" s="19"/>
      <c r="R235" s="19"/>
      <c r="S235" s="19"/>
      <c r="T235" s="19"/>
      <c r="U235" s="19"/>
      <c r="V235" s="19"/>
      <c r="W235" s="19"/>
      <c r="X235" s="19"/>
      <c r="Y235" s="19"/>
      <c r="Z235" s="19"/>
      <c r="AA235" s="19"/>
      <c r="AB235" s="19"/>
      <c r="AC235" s="19"/>
      <c r="AD235" s="19"/>
      <c r="AE235" s="19"/>
      <c r="AF235" s="19"/>
      <c r="AG235" s="19"/>
      <c r="AH235" s="19"/>
      <c r="AI235" s="19"/>
      <c r="AJ235" s="19"/>
      <c r="AK235" s="19"/>
      <c r="AL235" s="19"/>
      <c r="AM235" s="19"/>
      <c r="AN235" s="19"/>
      <c r="AO235" s="19"/>
      <c r="AP235" s="19"/>
      <c r="AQ235" s="19"/>
      <c r="AR235" s="19"/>
      <c r="AS235" s="19"/>
      <c r="AT235" s="19"/>
      <c r="AU235" s="19"/>
      <c r="AV235" s="19"/>
      <c r="AW235" s="19"/>
      <c r="AX235" s="19"/>
      <c r="AY235" s="19"/>
      <c r="AZ235" s="17"/>
      <c r="BA235" s="17"/>
      <c r="BB235" s="17"/>
      <c r="BC235" s="17"/>
      <c r="BD235" s="17"/>
      <c r="BE235" s="17"/>
      <c r="BF235" s="17"/>
      <c r="BG235" s="17"/>
      <c r="BH235" s="17"/>
      <c r="BI235" s="17"/>
      <c r="BJ235" s="17"/>
      <c r="BK235" s="17"/>
      <c r="BL235" s="17"/>
      <c r="BM235" s="17"/>
      <c r="BN235" s="17"/>
      <c r="BO235" s="17"/>
      <c r="BP235" s="17"/>
      <c r="BQ235" s="17"/>
      <c r="BR235" s="17"/>
      <c r="BS235" s="18"/>
      <c r="BT235" s="18"/>
      <c r="BU235" s="18"/>
      <c r="BV235" s="18"/>
      <c r="BW235" s="18"/>
      <c r="BX235" s="18"/>
      <c r="BY235" s="18"/>
      <c r="BZ235" s="18"/>
      <c r="CA235" s="18"/>
      <c r="CB235" s="18"/>
      <c r="CC235" s="18"/>
    </row>
    <row r="236" spans="1:81" s="20" customFormat="1" ht="15.95" customHeight="1">
      <c r="A236" s="526"/>
      <c r="B236" s="527"/>
      <c r="C236" s="527"/>
      <c r="D236" s="531"/>
      <c r="E236" s="528"/>
      <c r="F236" s="529"/>
      <c r="G236" s="530"/>
      <c r="H236" s="146"/>
      <c r="I236" s="108" t="str">
        <f>$I$62</f>
        <v/>
      </c>
      <c r="J236" s="152" t="str">
        <f>$J$62</f>
        <v/>
      </c>
      <c r="K236" s="153" t="str">
        <f t="shared" si="19"/>
        <v/>
      </c>
      <c r="L236" s="154" t="str">
        <f t="shared" si="19"/>
        <v/>
      </c>
      <c r="M236" s="155" t="str">
        <f t="shared" si="19"/>
        <v/>
      </c>
      <c r="N236" s="245" t="str">
        <f t="shared" si="20"/>
        <v/>
      </c>
      <c r="O236" s="1932"/>
      <c r="P236" s="1949"/>
      <c r="Q236" s="19"/>
      <c r="R236" s="19"/>
      <c r="S236" s="19"/>
      <c r="T236" s="19"/>
      <c r="U236" s="19"/>
      <c r="V236" s="19"/>
      <c r="W236" s="19"/>
      <c r="X236" s="19"/>
      <c r="Y236" s="19"/>
      <c r="Z236" s="19"/>
      <c r="AA236" s="19"/>
      <c r="AB236" s="19"/>
      <c r="AC236" s="19"/>
      <c r="AD236" s="19"/>
      <c r="AE236" s="19"/>
      <c r="AF236" s="19"/>
      <c r="AG236" s="19"/>
      <c r="AH236" s="19"/>
      <c r="AI236" s="19"/>
      <c r="AJ236" s="19"/>
      <c r="AK236" s="19"/>
      <c r="AL236" s="19"/>
      <c r="AM236" s="19"/>
      <c r="AN236" s="19"/>
      <c r="AO236" s="19"/>
      <c r="AP236" s="19"/>
      <c r="AQ236" s="19"/>
      <c r="AR236" s="19"/>
      <c r="AS236" s="19"/>
      <c r="AT236" s="19"/>
      <c r="AU236" s="19"/>
      <c r="AV236" s="19"/>
      <c r="AW236" s="19"/>
      <c r="AX236" s="19"/>
      <c r="AY236" s="19"/>
      <c r="AZ236" s="17"/>
      <c r="BA236" s="17"/>
      <c r="BB236" s="17"/>
      <c r="BC236" s="17"/>
      <c r="BD236" s="17"/>
      <c r="BE236" s="17"/>
      <c r="BF236" s="17"/>
      <c r="BG236" s="17"/>
      <c r="BH236" s="17"/>
      <c r="BI236" s="17"/>
      <c r="BJ236" s="17"/>
      <c r="BK236" s="17"/>
      <c r="BL236" s="17"/>
      <c r="BM236" s="17"/>
      <c r="BN236" s="17"/>
      <c r="BO236" s="17"/>
      <c r="BP236" s="17"/>
      <c r="BQ236" s="17"/>
      <c r="BR236" s="17"/>
      <c r="BS236" s="18"/>
      <c r="BT236" s="18"/>
      <c r="BU236" s="18"/>
      <c r="BV236" s="18"/>
      <c r="BW236" s="18"/>
      <c r="BX236" s="18"/>
      <c r="BY236" s="18"/>
      <c r="BZ236" s="18"/>
      <c r="CA236" s="18"/>
      <c r="CB236" s="18"/>
      <c r="CC236" s="18"/>
    </row>
    <row r="237" spans="1:81" s="20" customFormat="1" ht="15.95" customHeight="1">
      <c r="A237" s="526"/>
      <c r="B237" s="527"/>
      <c r="C237" s="527"/>
      <c r="D237" s="531"/>
      <c r="E237" s="528"/>
      <c r="F237" s="529"/>
      <c r="G237" s="530"/>
      <c r="H237" s="146"/>
      <c r="I237" s="108" t="str">
        <f>$I$63</f>
        <v/>
      </c>
      <c r="J237" s="71" t="str">
        <f>$J$63</f>
        <v/>
      </c>
      <c r="K237" s="72" t="str">
        <f t="shared" si="19"/>
        <v/>
      </c>
      <c r="L237" s="73" t="str">
        <f t="shared" si="19"/>
        <v/>
      </c>
      <c r="M237" s="74" t="str">
        <f t="shared" si="19"/>
        <v/>
      </c>
      <c r="N237" s="244" t="str">
        <f t="shared" si="20"/>
        <v/>
      </c>
      <c r="O237" s="1932"/>
      <c r="P237" s="1949"/>
      <c r="Q237" s="19"/>
      <c r="R237" s="19"/>
      <c r="S237" s="19"/>
      <c r="T237" s="19"/>
      <c r="U237" s="19"/>
      <c r="V237" s="19"/>
      <c r="W237" s="19"/>
      <c r="X237" s="19"/>
      <c r="Y237" s="19"/>
      <c r="Z237" s="19"/>
      <c r="AA237" s="19"/>
      <c r="AB237" s="19"/>
      <c r="AC237" s="19"/>
      <c r="AD237" s="19"/>
      <c r="AE237" s="19"/>
      <c r="AF237" s="19"/>
      <c r="AG237" s="19"/>
      <c r="AH237" s="19"/>
      <c r="AI237" s="19"/>
      <c r="AJ237" s="19"/>
      <c r="AK237" s="19"/>
      <c r="AL237" s="19"/>
      <c r="AM237" s="19"/>
      <c r="AN237" s="19"/>
      <c r="AO237" s="19"/>
      <c r="AP237" s="19"/>
      <c r="AQ237" s="19"/>
      <c r="AR237" s="19"/>
      <c r="AS237" s="19"/>
      <c r="AT237" s="19"/>
      <c r="AU237" s="19"/>
      <c r="AV237" s="19"/>
      <c r="AW237" s="19"/>
      <c r="AX237" s="19"/>
      <c r="AY237" s="19"/>
      <c r="AZ237" s="17"/>
      <c r="BA237" s="17"/>
      <c r="BB237" s="17"/>
      <c r="BC237" s="17"/>
      <c r="BD237" s="17"/>
      <c r="BE237" s="17"/>
      <c r="BF237" s="17"/>
      <c r="BG237" s="17"/>
      <c r="BH237" s="17"/>
      <c r="BI237" s="17"/>
      <c r="BJ237" s="17"/>
      <c r="BK237" s="17"/>
      <c r="BL237" s="17"/>
      <c r="BM237" s="17"/>
      <c r="BN237" s="17"/>
      <c r="BO237" s="17"/>
      <c r="BP237" s="17"/>
      <c r="BQ237" s="17"/>
      <c r="BR237" s="17"/>
      <c r="BS237" s="18"/>
      <c r="BT237" s="18"/>
      <c r="BU237" s="18"/>
      <c r="BV237" s="18"/>
      <c r="BW237" s="18"/>
      <c r="BX237" s="18"/>
      <c r="BY237" s="18"/>
      <c r="BZ237" s="18"/>
      <c r="CA237" s="18"/>
      <c r="CB237" s="18"/>
      <c r="CC237" s="18"/>
    </row>
    <row r="238" spans="1:81" s="20" customFormat="1" ht="15.95" customHeight="1">
      <c r="A238" s="526"/>
      <c r="B238" s="527"/>
      <c r="C238" s="527"/>
      <c r="D238" s="531"/>
      <c r="E238" s="528"/>
      <c r="F238" s="529"/>
      <c r="G238" s="530"/>
      <c r="H238" s="146"/>
      <c r="I238" s="108" t="str">
        <f>$I$64</f>
        <v/>
      </c>
      <c r="J238" s="152" t="str">
        <f>$J$64</f>
        <v/>
      </c>
      <c r="K238" s="153" t="str">
        <f t="shared" si="19"/>
        <v/>
      </c>
      <c r="L238" s="154" t="str">
        <f t="shared" si="19"/>
        <v/>
      </c>
      <c r="M238" s="155" t="str">
        <f t="shared" si="19"/>
        <v/>
      </c>
      <c r="N238" s="245" t="str">
        <f t="shared" si="20"/>
        <v/>
      </c>
      <c r="O238" s="1932"/>
      <c r="P238" s="1949"/>
      <c r="Q238" s="19"/>
      <c r="R238" s="19"/>
      <c r="S238" s="19"/>
      <c r="T238" s="19"/>
      <c r="U238" s="19"/>
      <c r="V238" s="19"/>
      <c r="W238" s="19"/>
      <c r="X238" s="19"/>
      <c r="Y238" s="19"/>
      <c r="Z238" s="19"/>
      <c r="AA238" s="19"/>
      <c r="AB238" s="19"/>
      <c r="AC238" s="19"/>
      <c r="AD238" s="19"/>
      <c r="AE238" s="19"/>
      <c r="AF238" s="19"/>
      <c r="AG238" s="19"/>
      <c r="AH238" s="19"/>
      <c r="AI238" s="19"/>
      <c r="AJ238" s="19"/>
      <c r="AK238" s="19"/>
      <c r="AL238" s="19"/>
      <c r="AM238" s="19"/>
      <c r="AN238" s="19"/>
      <c r="AO238" s="19"/>
      <c r="AP238" s="19"/>
      <c r="AQ238" s="19"/>
      <c r="AR238" s="19"/>
      <c r="AS238" s="19"/>
      <c r="AT238" s="19"/>
      <c r="AU238" s="19"/>
      <c r="AV238" s="19"/>
      <c r="AW238" s="19"/>
      <c r="AX238" s="19"/>
      <c r="AY238" s="19"/>
      <c r="AZ238" s="17"/>
      <c r="BA238" s="17"/>
      <c r="BB238" s="17"/>
      <c r="BC238" s="17"/>
      <c r="BD238" s="17"/>
      <c r="BE238" s="17"/>
      <c r="BF238" s="17"/>
      <c r="BG238" s="17"/>
      <c r="BH238" s="17"/>
      <c r="BI238" s="17"/>
      <c r="BJ238" s="17"/>
      <c r="BK238" s="17"/>
      <c r="BL238" s="17"/>
      <c r="BM238" s="17"/>
      <c r="BN238" s="17"/>
      <c r="BO238" s="17"/>
      <c r="BP238" s="17"/>
      <c r="BQ238" s="17"/>
      <c r="BR238" s="17"/>
      <c r="BS238" s="18"/>
      <c r="BT238" s="18"/>
      <c r="BU238" s="18"/>
      <c r="BV238" s="18"/>
      <c r="BW238" s="18"/>
      <c r="BX238" s="18"/>
      <c r="BY238" s="18"/>
      <c r="BZ238" s="18"/>
      <c r="CA238" s="18"/>
      <c r="CB238" s="18"/>
      <c r="CC238" s="18"/>
    </row>
    <row r="239" spans="1:81" s="20" customFormat="1" ht="15.95" customHeight="1">
      <c r="A239" s="526"/>
      <c r="B239" s="527"/>
      <c r="C239" s="527"/>
      <c r="D239" s="531"/>
      <c r="E239" s="528"/>
      <c r="F239" s="529"/>
      <c r="G239" s="530"/>
      <c r="H239" s="146"/>
      <c r="I239" s="108" t="str">
        <f>$I$65</f>
        <v/>
      </c>
      <c r="J239" s="71" t="str">
        <f>$J$65</f>
        <v/>
      </c>
      <c r="K239" s="72" t="str">
        <f t="shared" si="19"/>
        <v/>
      </c>
      <c r="L239" s="73" t="str">
        <f t="shared" si="19"/>
        <v/>
      </c>
      <c r="M239" s="74" t="str">
        <f t="shared" si="19"/>
        <v/>
      </c>
      <c r="N239" s="244" t="str">
        <f t="shared" si="20"/>
        <v/>
      </c>
      <c r="O239" s="1932"/>
      <c r="P239" s="1949"/>
      <c r="Q239" s="19"/>
      <c r="R239" s="19"/>
      <c r="S239" s="19"/>
      <c r="T239" s="19"/>
      <c r="U239" s="19"/>
      <c r="V239" s="19"/>
      <c r="W239" s="19"/>
      <c r="X239" s="19"/>
      <c r="Y239" s="19"/>
      <c r="Z239" s="19"/>
      <c r="AA239" s="19"/>
      <c r="AB239" s="19"/>
      <c r="AC239" s="19"/>
      <c r="AD239" s="19"/>
      <c r="AE239" s="19"/>
      <c r="AF239" s="19"/>
      <c r="AG239" s="19"/>
      <c r="AH239" s="19"/>
      <c r="AI239" s="19"/>
      <c r="AJ239" s="19"/>
      <c r="AK239" s="19"/>
      <c r="AL239" s="19"/>
      <c r="AM239" s="19"/>
      <c r="AN239" s="19"/>
      <c r="AO239" s="19"/>
      <c r="AP239" s="19"/>
      <c r="AQ239" s="19"/>
      <c r="AR239" s="19"/>
      <c r="AS239" s="19"/>
      <c r="AT239" s="19"/>
      <c r="AU239" s="19"/>
      <c r="AV239" s="19"/>
      <c r="AW239" s="19"/>
      <c r="AX239" s="19"/>
      <c r="AY239" s="19"/>
      <c r="AZ239" s="17"/>
      <c r="BA239" s="17"/>
      <c r="BB239" s="17"/>
      <c r="BC239" s="17"/>
      <c r="BD239" s="17"/>
      <c r="BE239" s="17"/>
      <c r="BF239" s="17"/>
      <c r="BG239" s="17"/>
      <c r="BH239" s="17"/>
      <c r="BI239" s="17"/>
      <c r="BJ239" s="17"/>
      <c r="BK239" s="17"/>
      <c r="BL239" s="17"/>
      <c r="BM239" s="17"/>
      <c r="BN239" s="17"/>
      <c r="BO239" s="17"/>
      <c r="BP239" s="17"/>
      <c r="BQ239" s="17"/>
      <c r="BR239" s="17"/>
      <c r="BS239" s="18"/>
      <c r="BT239" s="18"/>
      <c r="BU239" s="18"/>
      <c r="BV239" s="18"/>
      <c r="BW239" s="18"/>
      <c r="BX239" s="18"/>
      <c r="BY239" s="18"/>
      <c r="BZ239" s="18"/>
      <c r="CA239" s="18"/>
      <c r="CB239" s="18"/>
      <c r="CC239" s="18"/>
    </row>
    <row r="240" spans="1:81" s="20" customFormat="1" ht="15.95" customHeight="1">
      <c r="A240" s="526"/>
      <c r="B240" s="527"/>
      <c r="C240" s="527"/>
      <c r="D240" s="531"/>
      <c r="E240" s="528"/>
      <c r="F240" s="529"/>
      <c r="G240" s="530"/>
      <c r="H240" s="146"/>
      <c r="I240" s="108" t="str">
        <f>$I$66</f>
        <v/>
      </c>
      <c r="J240" s="152" t="str">
        <f>$J$66</f>
        <v/>
      </c>
      <c r="K240" s="153" t="str">
        <f t="shared" si="19"/>
        <v/>
      </c>
      <c r="L240" s="154" t="str">
        <f t="shared" si="19"/>
        <v/>
      </c>
      <c r="M240" s="155" t="str">
        <f t="shared" si="19"/>
        <v/>
      </c>
      <c r="N240" s="245" t="str">
        <f t="shared" si="20"/>
        <v/>
      </c>
      <c r="O240" s="1932"/>
      <c r="P240" s="1949"/>
      <c r="Q240" s="19"/>
      <c r="R240" s="19"/>
      <c r="S240" s="19"/>
      <c r="T240" s="19"/>
      <c r="U240" s="19"/>
      <c r="V240" s="19"/>
      <c r="W240" s="19"/>
      <c r="X240" s="19"/>
      <c r="Y240" s="19"/>
      <c r="Z240" s="19"/>
      <c r="AA240" s="19"/>
      <c r="AB240" s="19"/>
      <c r="AC240" s="19"/>
      <c r="AD240" s="19"/>
      <c r="AE240" s="19"/>
      <c r="AF240" s="19"/>
      <c r="AG240" s="19"/>
      <c r="AH240" s="19"/>
      <c r="AI240" s="19"/>
      <c r="AJ240" s="19"/>
      <c r="AK240" s="19"/>
      <c r="AL240" s="19"/>
      <c r="AM240" s="19"/>
      <c r="AN240" s="19"/>
      <c r="AO240" s="19"/>
      <c r="AP240" s="19"/>
      <c r="AQ240" s="19"/>
      <c r="AR240" s="19"/>
      <c r="AS240" s="19"/>
      <c r="AT240" s="19"/>
      <c r="AU240" s="19"/>
      <c r="AV240" s="19"/>
      <c r="AW240" s="19"/>
      <c r="AX240" s="19"/>
      <c r="AY240" s="19"/>
      <c r="AZ240" s="17"/>
      <c r="BA240" s="17"/>
      <c r="BB240" s="17"/>
      <c r="BC240" s="17"/>
      <c r="BD240" s="17"/>
      <c r="BE240" s="17"/>
      <c r="BF240" s="17"/>
      <c r="BG240" s="17"/>
      <c r="BH240" s="17"/>
      <c r="BI240" s="17"/>
      <c r="BJ240" s="17"/>
      <c r="BK240" s="17"/>
      <c r="BL240" s="17"/>
      <c r="BM240" s="17"/>
      <c r="BN240" s="17"/>
      <c r="BO240" s="17"/>
      <c r="BP240" s="17"/>
      <c r="BQ240" s="17"/>
      <c r="BR240" s="17"/>
      <c r="BS240" s="18"/>
      <c r="BT240" s="18"/>
      <c r="BU240" s="18"/>
      <c r="BV240" s="18"/>
      <c r="BW240" s="18"/>
      <c r="BX240" s="18"/>
      <c r="BY240" s="18"/>
      <c r="BZ240" s="18"/>
      <c r="CA240" s="18"/>
      <c r="CB240" s="18"/>
      <c r="CC240" s="18"/>
    </row>
    <row r="241" spans="1:81" s="20" customFormat="1" ht="15.95" customHeight="1">
      <c r="A241" s="526"/>
      <c r="B241" s="527"/>
      <c r="C241" s="527"/>
      <c r="D241" s="531"/>
      <c r="E241" s="528"/>
      <c r="F241" s="529"/>
      <c r="G241" s="530"/>
      <c r="H241" s="146"/>
      <c r="I241" s="108" t="str">
        <f>$I$67</f>
        <v/>
      </c>
      <c r="J241" s="71" t="str">
        <f>$J$67</f>
        <v/>
      </c>
      <c r="K241" s="72" t="str">
        <f t="shared" si="19"/>
        <v/>
      </c>
      <c r="L241" s="73" t="str">
        <f t="shared" si="19"/>
        <v/>
      </c>
      <c r="M241" s="74" t="str">
        <f t="shared" si="19"/>
        <v/>
      </c>
      <c r="N241" s="244" t="str">
        <f t="shared" si="20"/>
        <v/>
      </c>
      <c r="O241" s="1932"/>
      <c r="P241" s="1949" t="s">
        <v>49</v>
      </c>
      <c r="Q241" s="19"/>
      <c r="R241" s="19"/>
      <c r="S241" s="19"/>
      <c r="T241" s="19"/>
      <c r="U241" s="19"/>
      <c r="V241" s="19"/>
      <c r="W241" s="19"/>
      <c r="X241" s="19"/>
      <c r="Y241" s="19"/>
      <c r="Z241" s="19"/>
      <c r="AA241" s="19"/>
      <c r="AB241" s="19"/>
      <c r="AC241" s="19"/>
      <c r="AD241" s="19"/>
      <c r="AE241" s="19"/>
      <c r="AF241" s="19"/>
      <c r="AG241" s="19"/>
      <c r="AH241" s="19"/>
      <c r="AI241" s="19"/>
      <c r="AJ241" s="19"/>
      <c r="AK241" s="19"/>
      <c r="AL241" s="19"/>
      <c r="AM241" s="19"/>
      <c r="AN241" s="19"/>
      <c r="AO241" s="19"/>
      <c r="AP241" s="19"/>
      <c r="AQ241" s="19"/>
      <c r="AR241" s="19"/>
      <c r="AS241" s="19"/>
      <c r="AT241" s="19"/>
      <c r="AU241" s="19"/>
      <c r="AV241" s="19"/>
      <c r="AW241" s="19"/>
      <c r="AX241" s="19"/>
      <c r="AY241" s="19"/>
      <c r="AZ241" s="17"/>
      <c r="BA241" s="17"/>
      <c r="BB241" s="17"/>
      <c r="BC241" s="17"/>
      <c r="BD241" s="17"/>
      <c r="BE241" s="17"/>
      <c r="BF241" s="17"/>
      <c r="BG241" s="17"/>
      <c r="BH241" s="17"/>
      <c r="BI241" s="17"/>
      <c r="BJ241" s="17"/>
      <c r="BK241" s="17"/>
      <c r="BL241" s="17"/>
      <c r="BM241" s="17"/>
      <c r="BN241" s="17"/>
      <c r="BO241" s="17"/>
      <c r="BP241" s="17"/>
      <c r="BQ241" s="17"/>
      <c r="BR241" s="17"/>
      <c r="BS241" s="18"/>
      <c r="BT241" s="18"/>
      <c r="BU241" s="18"/>
      <c r="BV241" s="18"/>
      <c r="BW241" s="18"/>
      <c r="BX241" s="18"/>
      <c r="BY241" s="18"/>
      <c r="BZ241" s="18"/>
      <c r="CA241" s="18"/>
      <c r="CB241" s="18"/>
      <c r="CC241" s="18"/>
    </row>
    <row r="242" spans="1:81" s="20" customFormat="1" ht="15.95" customHeight="1">
      <c r="A242" s="526"/>
      <c r="B242" s="527"/>
      <c r="C242" s="527"/>
      <c r="D242" s="531"/>
      <c r="E242" s="528"/>
      <c r="F242" s="529"/>
      <c r="G242" s="530"/>
      <c r="H242" s="146"/>
      <c r="I242" s="108" t="str">
        <f>$I$68</f>
        <v/>
      </c>
      <c r="J242" s="152" t="str">
        <f>$J$68</f>
        <v/>
      </c>
      <c r="K242" s="153" t="str">
        <f t="shared" si="19"/>
        <v/>
      </c>
      <c r="L242" s="154" t="str">
        <f t="shared" si="19"/>
        <v/>
      </c>
      <c r="M242" s="155" t="str">
        <f t="shared" si="19"/>
        <v/>
      </c>
      <c r="N242" s="245" t="str">
        <f t="shared" si="20"/>
        <v/>
      </c>
      <c r="O242" s="1932"/>
      <c r="P242" s="1949"/>
      <c r="Q242" s="19"/>
      <c r="R242" s="19"/>
      <c r="S242" s="19"/>
      <c r="T242" s="19"/>
      <c r="U242" s="19"/>
      <c r="V242" s="19"/>
      <c r="W242" s="19"/>
      <c r="X242" s="19"/>
      <c r="Y242" s="19"/>
      <c r="Z242" s="19"/>
      <c r="AA242" s="19"/>
      <c r="AB242" s="19"/>
      <c r="AC242" s="19"/>
      <c r="AD242" s="19"/>
      <c r="AE242" s="19"/>
      <c r="AF242" s="19"/>
      <c r="AG242" s="19"/>
      <c r="AH242" s="19"/>
      <c r="AI242" s="19"/>
      <c r="AJ242" s="19"/>
      <c r="AK242" s="19"/>
      <c r="AL242" s="19"/>
      <c r="AM242" s="19"/>
      <c r="AN242" s="19"/>
      <c r="AO242" s="19"/>
      <c r="AP242" s="19"/>
      <c r="AQ242" s="19"/>
      <c r="AR242" s="19"/>
      <c r="AS242" s="19"/>
      <c r="AT242" s="19"/>
      <c r="AU242" s="19"/>
      <c r="AV242" s="19"/>
      <c r="AW242" s="19"/>
      <c r="AX242" s="19"/>
      <c r="AY242" s="19"/>
      <c r="AZ242" s="17"/>
      <c r="BA242" s="17"/>
      <c r="BB242" s="17"/>
      <c r="BC242" s="17"/>
      <c r="BD242" s="17"/>
      <c r="BE242" s="17"/>
      <c r="BF242" s="17"/>
      <c r="BG242" s="17"/>
      <c r="BH242" s="17"/>
      <c r="BI242" s="17"/>
      <c r="BJ242" s="17"/>
      <c r="BK242" s="17"/>
      <c r="BL242" s="17"/>
      <c r="BM242" s="17"/>
      <c r="BN242" s="17"/>
      <c r="BO242" s="17"/>
      <c r="BP242" s="17"/>
      <c r="BQ242" s="17"/>
      <c r="BR242" s="17"/>
      <c r="BS242" s="18"/>
      <c r="BT242" s="18"/>
      <c r="BU242" s="18"/>
      <c r="BV242" s="18"/>
      <c r="BW242" s="18"/>
      <c r="BX242" s="18"/>
      <c r="BY242" s="18"/>
      <c r="BZ242" s="18"/>
      <c r="CA242" s="18"/>
      <c r="CB242" s="18"/>
      <c r="CC242" s="18"/>
    </row>
    <row r="243" spans="1:81" s="20" customFormat="1" ht="15.95" customHeight="1" thickBot="1">
      <c r="A243" s="526"/>
      <c r="B243" s="527"/>
      <c r="C243" s="527"/>
      <c r="D243" s="531"/>
      <c r="E243" s="528"/>
      <c r="F243" s="529"/>
      <c r="G243" s="530"/>
      <c r="H243" s="146"/>
      <c r="I243" s="109" t="str">
        <f>$I$69</f>
        <v/>
      </c>
      <c r="J243" s="77" t="str">
        <f>$J$69</f>
        <v/>
      </c>
      <c r="K243" s="78" t="str">
        <f t="shared" si="19"/>
        <v/>
      </c>
      <c r="L243" s="79" t="str">
        <f t="shared" si="19"/>
        <v/>
      </c>
      <c r="M243" s="80" t="str">
        <f t="shared" si="19"/>
        <v/>
      </c>
      <c r="N243" s="246" t="str">
        <f t="shared" si="20"/>
        <v/>
      </c>
      <c r="O243" s="1932"/>
      <c r="P243" s="1949"/>
      <c r="Q243" s="19"/>
      <c r="R243" s="19"/>
      <c r="S243" s="19"/>
      <c r="T243" s="19"/>
      <c r="U243" s="19"/>
      <c r="V243" s="19"/>
      <c r="W243" s="19"/>
      <c r="X243" s="19"/>
      <c r="Y243" s="19"/>
      <c r="Z243" s="19"/>
      <c r="AA243" s="19"/>
      <c r="AB243" s="19"/>
      <c r="AC243" s="19"/>
      <c r="AD243" s="19"/>
      <c r="AE243" s="19"/>
      <c r="AF243" s="19"/>
      <c r="AG243" s="19"/>
      <c r="AH243" s="19"/>
      <c r="AI243" s="19"/>
      <c r="AJ243" s="19"/>
      <c r="AK243" s="19"/>
      <c r="AL243" s="19"/>
      <c r="AM243" s="19"/>
      <c r="AN243" s="19"/>
      <c r="AO243" s="19"/>
      <c r="AP243" s="19"/>
      <c r="AQ243" s="19"/>
      <c r="AR243" s="19"/>
      <c r="AS243" s="19"/>
      <c r="AT243" s="19"/>
      <c r="AU243" s="19"/>
      <c r="AV243" s="19"/>
      <c r="AW243" s="19"/>
      <c r="AX243" s="19"/>
      <c r="AY243" s="19"/>
      <c r="AZ243" s="17"/>
      <c r="BA243" s="17"/>
      <c r="BB243" s="17"/>
      <c r="BC243" s="17"/>
      <c r="BD243" s="17"/>
      <c r="BE243" s="17"/>
      <c r="BF243" s="17"/>
      <c r="BG243" s="17"/>
      <c r="BH243" s="17"/>
      <c r="BI243" s="17"/>
      <c r="BJ243" s="17"/>
      <c r="BK243" s="17"/>
      <c r="BL243" s="17"/>
      <c r="BM243" s="17"/>
      <c r="BN243" s="17"/>
      <c r="BO243" s="17"/>
      <c r="BP243" s="17"/>
      <c r="BQ243" s="17"/>
      <c r="BR243" s="17"/>
      <c r="BS243" s="18"/>
      <c r="BT243" s="18"/>
      <c r="BU243" s="18"/>
      <c r="BV243" s="18"/>
      <c r="BW243" s="18"/>
      <c r="BX243" s="18"/>
      <c r="BY243" s="18"/>
      <c r="BZ243" s="18"/>
      <c r="CA243" s="18"/>
      <c r="CB243" s="18"/>
      <c r="CC243" s="18"/>
    </row>
    <row r="244" spans="1:81" s="20" customFormat="1" ht="15.95" customHeight="1">
      <c r="A244" s="526"/>
      <c r="B244" s="527"/>
      <c r="C244" s="527"/>
      <c r="D244" s="531"/>
      <c r="E244" s="528"/>
      <c r="F244" s="529"/>
      <c r="G244" s="530"/>
      <c r="H244" s="146"/>
      <c r="I244" s="110"/>
      <c r="J244" s="111" t="str">
        <f>$J$70</f>
        <v/>
      </c>
      <c r="K244" s="112" t="str">
        <f t="shared" si="19"/>
        <v/>
      </c>
      <c r="L244" s="113" t="str">
        <f t="shared" si="19"/>
        <v/>
      </c>
      <c r="M244" s="114" t="str">
        <f t="shared" si="19"/>
        <v/>
      </c>
      <c r="N244" s="247" t="str">
        <f t="shared" si="20"/>
        <v/>
      </c>
      <c r="O244" s="1932"/>
      <c r="P244" s="1949"/>
      <c r="Q244" s="19"/>
      <c r="R244" s="19"/>
      <c r="S244" s="19"/>
      <c r="T244" s="19"/>
      <c r="U244" s="19"/>
      <c r="V244" s="19"/>
      <c r="W244" s="19"/>
      <c r="X244" s="19"/>
      <c r="Y244" s="19"/>
      <c r="Z244" s="19"/>
      <c r="AA244" s="19"/>
      <c r="AB244" s="19"/>
      <c r="AC244" s="19"/>
      <c r="AD244" s="19"/>
      <c r="AE244" s="19"/>
      <c r="AF244" s="19"/>
      <c r="AG244" s="19"/>
      <c r="AH244" s="19"/>
      <c r="AI244" s="19"/>
      <c r="AJ244" s="19"/>
      <c r="AK244" s="19"/>
      <c r="AL244" s="19"/>
      <c r="AM244" s="19"/>
      <c r="AN244" s="19"/>
      <c r="AO244" s="19"/>
      <c r="AP244" s="19"/>
      <c r="AQ244" s="19"/>
      <c r="AR244" s="19"/>
      <c r="AS244" s="19"/>
      <c r="AT244" s="19"/>
      <c r="AU244" s="19"/>
      <c r="AV244" s="19"/>
      <c r="AW244" s="19"/>
      <c r="AX244" s="19"/>
      <c r="AY244" s="19"/>
      <c r="AZ244" s="17"/>
      <c r="BA244" s="17"/>
      <c r="BB244" s="17"/>
      <c r="BC244" s="17"/>
      <c r="BD244" s="17"/>
      <c r="BE244" s="17"/>
      <c r="BF244" s="17"/>
      <c r="BG244" s="17"/>
      <c r="BH244" s="17"/>
      <c r="BI244" s="17"/>
      <c r="BJ244" s="17"/>
      <c r="BK244" s="17"/>
      <c r="BL244" s="17"/>
      <c r="BM244" s="17"/>
      <c r="BN244" s="17"/>
      <c r="BO244" s="17"/>
      <c r="BP244" s="17"/>
      <c r="BQ244" s="17"/>
      <c r="BR244" s="17"/>
      <c r="BS244" s="18"/>
      <c r="BT244" s="18"/>
      <c r="BU244" s="18"/>
      <c r="BV244" s="18"/>
      <c r="BW244" s="18"/>
      <c r="BX244" s="18"/>
      <c r="BY244" s="18"/>
      <c r="BZ244" s="18"/>
      <c r="CA244" s="18"/>
      <c r="CB244" s="18"/>
      <c r="CC244" s="18"/>
    </row>
    <row r="245" spans="1:81" s="20" customFormat="1" ht="15.95" customHeight="1">
      <c r="A245" s="526"/>
      <c r="B245" s="527"/>
      <c r="C245" s="527"/>
      <c r="D245" s="531"/>
      <c r="E245" s="528"/>
      <c r="F245" s="529"/>
      <c r="G245" s="530"/>
      <c r="H245" s="146"/>
      <c r="I245" s="115"/>
      <c r="J245" s="87" t="str">
        <f>$J$71</f>
        <v/>
      </c>
      <c r="K245" s="88" t="str">
        <f t="shared" si="19"/>
        <v/>
      </c>
      <c r="L245" s="89" t="str">
        <f t="shared" si="19"/>
        <v/>
      </c>
      <c r="M245" s="90" t="str">
        <f t="shared" si="19"/>
        <v/>
      </c>
      <c r="N245" s="248" t="str">
        <f t="shared" si="20"/>
        <v/>
      </c>
      <c r="O245" s="1932"/>
      <c r="P245" s="1949"/>
      <c r="Q245" s="19"/>
      <c r="R245" s="19"/>
      <c r="S245" s="19"/>
      <c r="T245" s="19"/>
      <c r="U245" s="19"/>
      <c r="V245" s="19"/>
      <c r="W245" s="19"/>
      <c r="X245" s="19"/>
      <c r="Y245" s="19"/>
      <c r="Z245" s="19"/>
      <c r="AA245" s="19"/>
      <c r="AB245" s="19"/>
      <c r="AC245" s="19"/>
      <c r="AD245" s="19"/>
      <c r="AE245" s="19"/>
      <c r="AF245" s="19"/>
      <c r="AG245" s="19"/>
      <c r="AH245" s="19"/>
      <c r="AI245" s="19"/>
      <c r="AJ245" s="19"/>
      <c r="AK245" s="19"/>
      <c r="AL245" s="19"/>
      <c r="AM245" s="19"/>
      <c r="AN245" s="19"/>
      <c r="AO245" s="19"/>
      <c r="AP245" s="19"/>
      <c r="AQ245" s="19"/>
      <c r="AR245" s="19"/>
      <c r="AS245" s="19"/>
      <c r="AT245" s="19"/>
      <c r="AU245" s="19"/>
      <c r="AV245" s="19"/>
      <c r="AW245" s="19"/>
      <c r="AX245" s="19"/>
      <c r="AY245" s="19"/>
      <c r="AZ245" s="17"/>
      <c r="BA245" s="17"/>
      <c r="BB245" s="17"/>
      <c r="BC245" s="17"/>
      <c r="BD245" s="17"/>
      <c r="BE245" s="17"/>
      <c r="BF245" s="17"/>
      <c r="BG245" s="17"/>
      <c r="BH245" s="17"/>
      <c r="BI245" s="17"/>
      <c r="BJ245" s="17"/>
      <c r="BK245" s="17"/>
      <c r="BL245" s="17"/>
      <c r="BM245" s="17"/>
      <c r="BN245" s="17"/>
      <c r="BO245" s="17"/>
      <c r="BP245" s="17"/>
      <c r="BQ245" s="17"/>
      <c r="BR245" s="17"/>
      <c r="BS245" s="18"/>
      <c r="BT245" s="18"/>
      <c r="BU245" s="18"/>
      <c r="BV245" s="18"/>
      <c r="BW245" s="18"/>
      <c r="BX245" s="18"/>
      <c r="BY245" s="18"/>
      <c r="BZ245" s="18"/>
      <c r="CA245" s="18"/>
      <c r="CB245" s="18"/>
      <c r="CC245" s="18"/>
    </row>
    <row r="246" spans="1:81" s="20" customFormat="1" ht="15.95" customHeight="1" thickBot="1">
      <c r="A246" s="526"/>
      <c r="B246" s="527"/>
      <c r="C246" s="527"/>
      <c r="D246" s="531"/>
      <c r="E246" s="528"/>
      <c r="F246" s="529"/>
      <c r="G246" s="530"/>
      <c r="H246" s="146"/>
      <c r="I246" s="116"/>
      <c r="J246" s="117" t="str">
        <f>$J$72</f>
        <v/>
      </c>
      <c r="K246" s="118" t="str">
        <f t="shared" si="19"/>
        <v/>
      </c>
      <c r="L246" s="119" t="str">
        <f t="shared" si="19"/>
        <v/>
      </c>
      <c r="M246" s="120" t="str">
        <f t="shared" si="19"/>
        <v/>
      </c>
      <c r="N246" s="249" t="str">
        <f t="shared" si="20"/>
        <v/>
      </c>
      <c r="O246" s="1932"/>
      <c r="P246" s="1949"/>
      <c r="Q246" s="19"/>
      <c r="R246" s="19"/>
      <c r="S246" s="19"/>
      <c r="T246" s="19"/>
      <c r="U246" s="19"/>
      <c r="V246" s="19"/>
      <c r="W246" s="19"/>
      <c r="X246" s="19"/>
      <c r="Y246" s="19"/>
      <c r="Z246" s="19"/>
      <c r="AA246" s="19"/>
      <c r="AB246" s="19"/>
      <c r="AC246" s="19"/>
      <c r="AD246" s="19"/>
      <c r="AE246" s="19"/>
      <c r="AF246" s="19"/>
      <c r="AG246" s="19"/>
      <c r="AH246" s="19"/>
      <c r="AI246" s="19"/>
      <c r="AJ246" s="19"/>
      <c r="AK246" s="19"/>
      <c r="AL246" s="19"/>
      <c r="AM246" s="19"/>
      <c r="AN246" s="19"/>
      <c r="AO246" s="19"/>
      <c r="AP246" s="19"/>
      <c r="AQ246" s="19"/>
      <c r="AR246" s="19"/>
      <c r="AS246" s="19"/>
      <c r="AT246" s="19"/>
      <c r="AU246" s="19"/>
      <c r="AV246" s="19"/>
      <c r="AW246" s="19"/>
      <c r="AX246" s="19"/>
      <c r="AY246" s="19"/>
      <c r="AZ246" s="17"/>
      <c r="BA246" s="17"/>
      <c r="BB246" s="17"/>
      <c r="BC246" s="17"/>
      <c r="BD246" s="17"/>
      <c r="BE246" s="17"/>
      <c r="BF246" s="17"/>
      <c r="BG246" s="17"/>
      <c r="BH246" s="17"/>
      <c r="BI246" s="17"/>
      <c r="BJ246" s="17"/>
      <c r="BK246" s="17"/>
      <c r="BL246" s="17"/>
      <c r="BM246" s="17"/>
      <c r="BN246" s="17"/>
      <c r="BO246" s="17"/>
      <c r="BP246" s="17"/>
      <c r="BQ246" s="17"/>
      <c r="BR246" s="17"/>
      <c r="BS246" s="18"/>
      <c r="BT246" s="18"/>
      <c r="BU246" s="18"/>
      <c r="BV246" s="18"/>
      <c r="BW246" s="18"/>
      <c r="BX246" s="18"/>
      <c r="BY246" s="18"/>
      <c r="BZ246" s="18"/>
      <c r="CA246" s="18"/>
      <c r="CB246" s="18"/>
      <c r="CC246" s="18"/>
    </row>
    <row r="247" spans="1:81" s="20" customFormat="1" ht="15.95" customHeight="1">
      <c r="A247" s="526"/>
      <c r="B247" s="527"/>
      <c r="C247" s="527"/>
      <c r="D247" s="531"/>
      <c r="E247" s="528"/>
      <c r="F247" s="529"/>
      <c r="G247" s="530"/>
      <c r="H247" s="146"/>
      <c r="I247" s="102"/>
      <c r="J247" s="212" t="str">
        <f>J$73</f>
        <v>Unclassified Income</v>
      </c>
      <c r="K247" s="213" t="str">
        <f>IF(K$73&gt;0.005,K$73,"")</f>
        <v/>
      </c>
      <c r="L247" s="214" t="str">
        <f>IF(L$73&gt;0.005,L$73,"")</f>
        <v/>
      </c>
      <c r="M247" s="215" t="str">
        <f>IF(M$73&gt;0.005,M$73,"")</f>
        <v/>
      </c>
      <c r="N247" s="232" t="str">
        <f>IF(N$73&gt;0.005,N$73,"")</f>
        <v/>
      </c>
      <c r="O247" s="31"/>
      <c r="P247" s="1949"/>
      <c r="Q247" s="19"/>
      <c r="R247" s="19"/>
      <c r="S247" s="19"/>
      <c r="T247" s="19"/>
      <c r="U247" s="19"/>
      <c r="V247" s="19"/>
      <c r="W247" s="19"/>
      <c r="X247" s="19"/>
      <c r="Y247" s="19"/>
      <c r="Z247" s="19"/>
      <c r="AA247" s="19"/>
      <c r="AB247" s="19"/>
      <c r="AC247" s="19"/>
      <c r="AD247" s="19"/>
      <c r="AE247" s="19"/>
      <c r="AF247" s="19"/>
      <c r="AG247" s="19"/>
      <c r="AH247" s="19"/>
      <c r="AI247" s="19"/>
      <c r="AJ247" s="19"/>
      <c r="AK247" s="19"/>
      <c r="AL247" s="19"/>
      <c r="AM247" s="19"/>
      <c r="AN247" s="19"/>
      <c r="AO247" s="19"/>
      <c r="AP247" s="19"/>
      <c r="AQ247" s="19"/>
      <c r="AR247" s="19"/>
      <c r="AS247" s="19"/>
      <c r="AT247" s="19"/>
      <c r="AU247" s="19"/>
      <c r="AV247" s="19"/>
      <c r="AW247" s="19"/>
      <c r="AX247" s="19"/>
      <c r="AY247" s="19"/>
      <c r="AZ247" s="17"/>
      <c r="BA247" s="17"/>
      <c r="BB247" s="17"/>
      <c r="BC247" s="17"/>
      <c r="BD247" s="17"/>
      <c r="BE247" s="17"/>
      <c r="BF247" s="17"/>
      <c r="BG247" s="17"/>
      <c r="BH247" s="17"/>
      <c r="BI247" s="17"/>
      <c r="BJ247" s="17"/>
      <c r="BK247" s="17"/>
      <c r="BL247" s="17"/>
      <c r="BM247" s="17"/>
      <c r="BN247" s="17"/>
      <c r="BO247" s="17"/>
      <c r="BP247" s="17"/>
      <c r="BQ247" s="17"/>
      <c r="BR247" s="17"/>
      <c r="BS247" s="18"/>
      <c r="BT247" s="18"/>
      <c r="BU247" s="18"/>
      <c r="BV247" s="18"/>
      <c r="BW247" s="18"/>
      <c r="BX247" s="18"/>
      <c r="BY247" s="18"/>
      <c r="BZ247" s="18"/>
      <c r="CA247" s="18"/>
      <c r="CB247" s="18"/>
      <c r="CC247" s="18"/>
    </row>
    <row r="248" spans="1:81" s="20" customFormat="1" ht="15.95" customHeight="1" thickBot="1">
      <c r="A248" s="526"/>
      <c r="B248" s="527"/>
      <c r="C248" s="527"/>
      <c r="D248" s="531"/>
      <c r="E248" s="528"/>
      <c r="F248" s="529"/>
      <c r="G248" s="530"/>
      <c r="H248" s="146"/>
      <c r="I248" s="102"/>
      <c r="J248" s="103"/>
      <c r="K248" s="104"/>
      <c r="L248" s="105"/>
      <c r="M248" s="106"/>
      <c r="N248" s="233"/>
      <c r="O248" s="31"/>
      <c r="P248" s="1949"/>
      <c r="Q248" s="19"/>
      <c r="R248" s="19"/>
      <c r="S248" s="19"/>
      <c r="T248" s="19"/>
      <c r="U248" s="19"/>
      <c r="V248" s="19"/>
      <c r="W248" s="19"/>
      <c r="X248" s="19"/>
      <c r="Y248" s="19"/>
      <c r="Z248" s="19"/>
      <c r="AA248" s="19"/>
      <c r="AB248" s="19"/>
      <c r="AC248" s="19"/>
      <c r="AD248" s="19"/>
      <c r="AE248" s="19"/>
      <c r="AF248" s="19"/>
      <c r="AG248" s="19"/>
      <c r="AH248" s="19"/>
      <c r="AI248" s="19"/>
      <c r="AJ248" s="19"/>
      <c r="AK248" s="19"/>
      <c r="AL248" s="19"/>
      <c r="AM248" s="19"/>
      <c r="AN248" s="19"/>
      <c r="AO248" s="19"/>
      <c r="AP248" s="19"/>
      <c r="AQ248" s="19"/>
      <c r="AR248" s="19"/>
      <c r="AS248" s="19"/>
      <c r="AT248" s="19"/>
      <c r="AU248" s="19"/>
      <c r="AV248" s="19"/>
      <c r="AW248" s="19"/>
      <c r="AX248" s="19"/>
      <c r="AY248" s="19"/>
      <c r="AZ248" s="17"/>
      <c r="BA248" s="17"/>
      <c r="BB248" s="17"/>
      <c r="BC248" s="17"/>
      <c r="BD248" s="17"/>
      <c r="BE248" s="17"/>
      <c r="BF248" s="17"/>
      <c r="BG248" s="17"/>
      <c r="BH248" s="17"/>
      <c r="BI248" s="17"/>
      <c r="BJ248" s="17"/>
      <c r="BK248" s="17"/>
      <c r="BL248" s="17"/>
      <c r="BM248" s="17"/>
      <c r="BN248" s="17"/>
      <c r="BO248" s="17"/>
      <c r="BP248" s="17"/>
      <c r="BQ248" s="17"/>
      <c r="BR248" s="17"/>
      <c r="BS248" s="18"/>
      <c r="BT248" s="18"/>
      <c r="BU248" s="18"/>
      <c r="BV248" s="18"/>
      <c r="BW248" s="18"/>
      <c r="BX248" s="18"/>
      <c r="BY248" s="18"/>
      <c r="BZ248" s="18"/>
      <c r="CA248" s="18"/>
      <c r="CB248" s="18"/>
      <c r="CC248" s="18"/>
    </row>
    <row r="249" spans="1:81" s="20" customFormat="1" ht="15.95" customHeight="1">
      <c r="A249" s="526"/>
      <c r="B249" s="527"/>
      <c r="C249" s="527"/>
      <c r="D249" s="531"/>
      <c r="E249" s="528"/>
      <c r="F249" s="529"/>
      <c r="G249" s="530"/>
      <c r="H249" s="146"/>
      <c r="I249" s="121" t="str">
        <f>$I$75</f>
        <v/>
      </c>
      <c r="J249" s="156" t="str">
        <f>$J$75</f>
        <v/>
      </c>
      <c r="K249" s="157" t="str">
        <f t="shared" ref="K249:M259" si="21">IF(K162&lt;&gt;"",K162,"")</f>
        <v/>
      </c>
      <c r="L249" s="158" t="str">
        <f t="shared" si="21"/>
        <v/>
      </c>
      <c r="M249" s="159" t="str">
        <f t="shared" si="21"/>
        <v/>
      </c>
      <c r="N249" s="234" t="str">
        <f t="shared" ref="N249:N259" si="22">IF(N162&gt;0.005,N162,"")</f>
        <v/>
      </c>
      <c r="O249" s="1933" t="s">
        <v>25</v>
      </c>
      <c r="P249" s="194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7"/>
      <c r="BA249" s="17"/>
      <c r="BB249" s="17"/>
      <c r="BC249" s="17"/>
      <c r="BD249" s="17"/>
      <c r="BE249" s="17"/>
      <c r="BF249" s="17"/>
      <c r="BG249" s="17"/>
      <c r="BH249" s="17"/>
      <c r="BI249" s="17"/>
      <c r="BJ249" s="17"/>
      <c r="BK249" s="17"/>
      <c r="BL249" s="17"/>
      <c r="BM249" s="17"/>
      <c r="BN249" s="17"/>
      <c r="BO249" s="17"/>
      <c r="BP249" s="17"/>
      <c r="BQ249" s="17"/>
      <c r="BR249" s="17"/>
      <c r="BS249" s="18"/>
      <c r="BT249" s="18"/>
      <c r="BU249" s="18"/>
      <c r="BV249" s="18"/>
      <c r="BW249" s="18"/>
      <c r="BX249" s="18"/>
      <c r="BY249" s="18"/>
      <c r="BZ249" s="18"/>
      <c r="CA249" s="18"/>
      <c r="CB249" s="18"/>
      <c r="CC249" s="18"/>
    </row>
    <row r="250" spans="1:81" s="20" customFormat="1" ht="15.95" customHeight="1">
      <c r="A250" s="526"/>
      <c r="B250" s="527"/>
      <c r="C250" s="527"/>
      <c r="D250" s="531"/>
      <c r="E250" s="528"/>
      <c r="F250" s="529"/>
      <c r="G250" s="530"/>
      <c r="H250" s="146"/>
      <c r="I250" s="122" t="str">
        <f>$I$76</f>
        <v/>
      </c>
      <c r="J250" s="71" t="str">
        <f>$J$76</f>
        <v/>
      </c>
      <c r="K250" s="72" t="str">
        <f t="shared" si="21"/>
        <v/>
      </c>
      <c r="L250" s="73" t="str">
        <f t="shared" si="21"/>
        <v/>
      </c>
      <c r="M250" s="74" t="str">
        <f t="shared" si="21"/>
        <v/>
      </c>
      <c r="N250" s="226" t="str">
        <f t="shared" si="22"/>
        <v/>
      </c>
      <c r="O250" s="1933"/>
      <c r="P250" s="194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7"/>
      <c r="BA250" s="17"/>
      <c r="BB250" s="17"/>
      <c r="BC250" s="17"/>
      <c r="BD250" s="17"/>
      <c r="BE250" s="17"/>
      <c r="BF250" s="17"/>
      <c r="BG250" s="17"/>
      <c r="BH250" s="17"/>
      <c r="BI250" s="17"/>
      <c r="BJ250" s="17"/>
      <c r="BK250" s="17"/>
      <c r="BL250" s="17"/>
      <c r="BM250" s="17"/>
      <c r="BN250" s="17"/>
      <c r="BO250" s="17"/>
      <c r="BP250" s="17"/>
      <c r="BQ250" s="17"/>
      <c r="BR250" s="17"/>
      <c r="BS250" s="18"/>
      <c r="BT250" s="18"/>
      <c r="BU250" s="18"/>
      <c r="BV250" s="18"/>
      <c r="BW250" s="18"/>
      <c r="BX250" s="18"/>
      <c r="BY250" s="18"/>
      <c r="BZ250" s="18"/>
      <c r="CA250" s="18"/>
      <c r="CB250" s="18"/>
      <c r="CC250" s="18"/>
    </row>
    <row r="251" spans="1:81" s="20" customFormat="1" ht="15.95" customHeight="1">
      <c r="A251" s="526"/>
      <c r="B251" s="527"/>
      <c r="C251" s="527"/>
      <c r="D251" s="531"/>
      <c r="E251" s="528"/>
      <c r="F251" s="529"/>
      <c r="G251" s="530"/>
      <c r="H251" s="146"/>
      <c r="I251" s="122" t="str">
        <f>$I$77</f>
        <v/>
      </c>
      <c r="J251" s="160" t="str">
        <f>$J$77</f>
        <v/>
      </c>
      <c r="K251" s="161" t="str">
        <f t="shared" si="21"/>
        <v/>
      </c>
      <c r="L251" s="162" t="str">
        <f t="shared" si="21"/>
        <v/>
      </c>
      <c r="M251" s="163" t="str">
        <f t="shared" si="21"/>
        <v/>
      </c>
      <c r="N251" s="235" t="str">
        <f t="shared" si="22"/>
        <v/>
      </c>
      <c r="O251" s="1933"/>
      <c r="P251" s="194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7"/>
      <c r="BA251" s="17"/>
      <c r="BB251" s="17"/>
      <c r="BC251" s="17"/>
      <c r="BD251" s="17"/>
      <c r="BE251" s="17"/>
      <c r="BF251" s="17"/>
      <c r="BG251" s="17"/>
      <c r="BH251" s="17"/>
      <c r="BI251" s="17"/>
      <c r="BJ251" s="17"/>
      <c r="BK251" s="17"/>
      <c r="BL251" s="17"/>
      <c r="BM251" s="17"/>
      <c r="BN251" s="17"/>
      <c r="BO251" s="17"/>
      <c r="BP251" s="17"/>
      <c r="BQ251" s="17"/>
      <c r="BR251" s="17"/>
      <c r="BS251" s="18"/>
      <c r="BT251" s="18"/>
      <c r="BU251" s="18"/>
      <c r="BV251" s="18"/>
      <c r="BW251" s="18"/>
      <c r="BX251" s="18"/>
      <c r="BY251" s="18"/>
      <c r="BZ251" s="18"/>
      <c r="CA251" s="18"/>
      <c r="CB251" s="18"/>
      <c r="CC251" s="18"/>
    </row>
    <row r="252" spans="1:81" s="20" customFormat="1" ht="15.95" customHeight="1">
      <c r="A252" s="526"/>
      <c r="B252" s="527"/>
      <c r="C252" s="527"/>
      <c r="D252" s="531"/>
      <c r="E252" s="528"/>
      <c r="F252" s="529"/>
      <c r="G252" s="530"/>
      <c r="H252" s="146"/>
      <c r="I252" s="122" t="str">
        <f>$I$78</f>
        <v/>
      </c>
      <c r="J252" s="71" t="str">
        <f>$J$78</f>
        <v/>
      </c>
      <c r="K252" s="72" t="str">
        <f t="shared" si="21"/>
        <v/>
      </c>
      <c r="L252" s="73" t="str">
        <f t="shared" si="21"/>
        <v/>
      </c>
      <c r="M252" s="74" t="str">
        <f t="shared" si="21"/>
        <v/>
      </c>
      <c r="N252" s="226" t="str">
        <f t="shared" si="22"/>
        <v/>
      </c>
      <c r="O252" s="1933"/>
      <c r="P252" s="194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7"/>
      <c r="BA252" s="17"/>
      <c r="BB252" s="17"/>
      <c r="BC252" s="17"/>
      <c r="BD252" s="17"/>
      <c r="BE252" s="17"/>
      <c r="BF252" s="17"/>
      <c r="BG252" s="17"/>
      <c r="BH252" s="17"/>
      <c r="BI252" s="17"/>
      <c r="BJ252" s="17"/>
      <c r="BK252" s="17"/>
      <c r="BL252" s="17"/>
      <c r="BM252" s="17"/>
      <c r="BN252" s="17"/>
      <c r="BO252" s="17"/>
      <c r="BP252" s="17"/>
      <c r="BQ252" s="17"/>
      <c r="BR252" s="17"/>
      <c r="BS252" s="18"/>
      <c r="BT252" s="18"/>
      <c r="BU252" s="18"/>
      <c r="BV252" s="18"/>
      <c r="BW252" s="18"/>
      <c r="BX252" s="18"/>
      <c r="BY252" s="18"/>
      <c r="BZ252" s="18"/>
      <c r="CA252" s="18"/>
      <c r="CB252" s="18"/>
      <c r="CC252" s="18"/>
    </row>
    <row r="253" spans="1:81" s="20" customFormat="1" ht="15.95" customHeight="1">
      <c r="A253" s="526"/>
      <c r="B253" s="527"/>
      <c r="C253" s="527"/>
      <c r="D253" s="531"/>
      <c r="E253" s="528"/>
      <c r="F253" s="529"/>
      <c r="G253" s="530"/>
      <c r="H253" s="146"/>
      <c r="I253" s="122" t="str">
        <f>$I$79</f>
        <v/>
      </c>
      <c r="J253" s="160" t="str">
        <f>$J$79</f>
        <v/>
      </c>
      <c r="K253" s="161" t="str">
        <f t="shared" si="21"/>
        <v/>
      </c>
      <c r="L253" s="162" t="str">
        <f t="shared" si="21"/>
        <v/>
      </c>
      <c r="M253" s="163" t="str">
        <f t="shared" si="21"/>
        <v/>
      </c>
      <c r="N253" s="235" t="str">
        <f t="shared" si="22"/>
        <v/>
      </c>
      <c r="O253" s="1933"/>
      <c r="P253" s="194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7"/>
      <c r="BA253" s="17"/>
      <c r="BB253" s="17"/>
      <c r="BC253" s="17"/>
      <c r="BD253" s="17"/>
      <c r="BE253" s="17"/>
      <c r="BF253" s="17"/>
      <c r="BG253" s="17"/>
      <c r="BH253" s="17"/>
      <c r="BI253" s="17"/>
      <c r="BJ253" s="17"/>
      <c r="BK253" s="17"/>
      <c r="BL253" s="17"/>
      <c r="BM253" s="17"/>
      <c r="BN253" s="17"/>
      <c r="BO253" s="17"/>
      <c r="BP253" s="17"/>
      <c r="BQ253" s="17"/>
      <c r="BR253" s="17"/>
      <c r="BS253" s="18"/>
      <c r="BT253" s="18"/>
      <c r="BU253" s="18"/>
      <c r="BV253" s="18"/>
      <c r="BW253" s="18"/>
      <c r="BX253" s="18"/>
      <c r="BY253" s="18"/>
      <c r="BZ253" s="18"/>
      <c r="CA253" s="18"/>
      <c r="CB253" s="18"/>
      <c r="CC253" s="18"/>
    </row>
    <row r="254" spans="1:81" s="20" customFormat="1" ht="15.95" customHeight="1">
      <c r="A254" s="526"/>
      <c r="B254" s="527"/>
      <c r="C254" s="527"/>
      <c r="D254" s="531"/>
      <c r="E254" s="528"/>
      <c r="F254" s="529"/>
      <c r="G254" s="530"/>
      <c r="H254" s="146"/>
      <c r="I254" s="122" t="str">
        <f>$I$80</f>
        <v/>
      </c>
      <c r="J254" s="71" t="str">
        <f>$J$80</f>
        <v/>
      </c>
      <c r="K254" s="72" t="str">
        <f t="shared" si="21"/>
        <v/>
      </c>
      <c r="L254" s="73" t="str">
        <f t="shared" si="21"/>
        <v/>
      </c>
      <c r="M254" s="74" t="str">
        <f t="shared" si="21"/>
        <v/>
      </c>
      <c r="N254" s="226" t="str">
        <f t="shared" si="22"/>
        <v/>
      </c>
      <c r="O254" s="1933"/>
      <c r="P254" s="1949"/>
      <c r="Q254" s="19"/>
      <c r="R254" s="19"/>
      <c r="S254" s="19"/>
      <c r="T254" s="19"/>
      <c r="U254" s="19"/>
      <c r="V254" s="19"/>
      <c r="W254" s="19"/>
      <c r="X254" s="19"/>
      <c r="Y254" s="19"/>
      <c r="Z254" s="19"/>
      <c r="AA254" s="19"/>
      <c r="AB254" s="19"/>
      <c r="AC254" s="19"/>
      <c r="AD254" s="19"/>
      <c r="AE254" s="19"/>
      <c r="AF254" s="19"/>
      <c r="AG254" s="19"/>
      <c r="AH254" s="19"/>
      <c r="AI254" s="19"/>
      <c r="AJ254" s="19"/>
      <c r="AK254" s="19"/>
      <c r="AL254" s="19"/>
      <c r="AM254" s="19"/>
      <c r="AN254" s="19"/>
      <c r="AO254" s="19"/>
      <c r="AP254" s="19"/>
      <c r="AQ254" s="19"/>
      <c r="AR254" s="19"/>
      <c r="AS254" s="19"/>
      <c r="AT254" s="19"/>
      <c r="AU254" s="19"/>
      <c r="AV254" s="19"/>
      <c r="AW254" s="19"/>
      <c r="AX254" s="19"/>
      <c r="AY254" s="19"/>
      <c r="AZ254" s="17"/>
      <c r="BA254" s="17"/>
      <c r="BB254" s="17"/>
      <c r="BC254" s="17"/>
      <c r="BD254" s="17"/>
      <c r="BE254" s="17"/>
      <c r="BF254" s="17"/>
      <c r="BG254" s="17"/>
      <c r="BH254" s="17"/>
      <c r="BI254" s="17"/>
      <c r="BJ254" s="17"/>
      <c r="BK254" s="17"/>
      <c r="BL254" s="17"/>
      <c r="BM254" s="17"/>
      <c r="BN254" s="17"/>
      <c r="BO254" s="17"/>
      <c r="BP254" s="17"/>
      <c r="BQ254" s="17"/>
      <c r="BR254" s="17"/>
      <c r="BS254" s="18"/>
      <c r="BT254" s="18"/>
      <c r="BU254" s="18"/>
      <c r="BV254" s="18"/>
      <c r="BW254" s="18"/>
      <c r="BX254" s="18"/>
      <c r="BY254" s="18"/>
      <c r="BZ254" s="18"/>
      <c r="CA254" s="18"/>
      <c r="CB254" s="18"/>
      <c r="CC254" s="18"/>
    </row>
    <row r="255" spans="1:81" s="20" customFormat="1" ht="15.95" customHeight="1">
      <c r="A255" s="526"/>
      <c r="B255" s="527"/>
      <c r="C255" s="527"/>
      <c r="D255" s="531"/>
      <c r="E255" s="528"/>
      <c r="F255" s="529"/>
      <c r="G255" s="530"/>
      <c r="H255" s="146"/>
      <c r="I255" s="122" t="str">
        <f>$I$81</f>
        <v/>
      </c>
      <c r="J255" s="160" t="str">
        <f>$J$81</f>
        <v/>
      </c>
      <c r="K255" s="161" t="str">
        <f t="shared" si="21"/>
        <v/>
      </c>
      <c r="L255" s="162" t="str">
        <f t="shared" si="21"/>
        <v/>
      </c>
      <c r="M255" s="163" t="str">
        <f t="shared" si="21"/>
        <v/>
      </c>
      <c r="N255" s="235" t="str">
        <f t="shared" si="22"/>
        <v/>
      </c>
      <c r="O255" s="1933"/>
      <c r="P255" s="1949"/>
      <c r="Q255" s="19"/>
      <c r="R255" s="19"/>
      <c r="S255" s="19"/>
      <c r="T255" s="19"/>
      <c r="U255" s="19"/>
      <c r="V255" s="19"/>
      <c r="W255" s="19"/>
      <c r="X255" s="19"/>
      <c r="Y255" s="19"/>
      <c r="Z255" s="19"/>
      <c r="AA255" s="19"/>
      <c r="AB255" s="19"/>
      <c r="AC255" s="19"/>
      <c r="AD255" s="19"/>
      <c r="AE255" s="19"/>
      <c r="AF255" s="19"/>
      <c r="AG255" s="19"/>
      <c r="AH255" s="19"/>
      <c r="AI255" s="19"/>
      <c r="AJ255" s="19"/>
      <c r="AK255" s="19"/>
      <c r="AL255" s="19"/>
      <c r="AM255" s="19"/>
      <c r="AN255" s="19"/>
      <c r="AO255" s="19"/>
      <c r="AP255" s="19"/>
      <c r="AQ255" s="19"/>
      <c r="AR255" s="19"/>
      <c r="AS255" s="19"/>
      <c r="AT255" s="19"/>
      <c r="AU255" s="19"/>
      <c r="AV255" s="19"/>
      <c r="AW255" s="19"/>
      <c r="AX255" s="19"/>
      <c r="AY255" s="19"/>
      <c r="AZ255" s="17"/>
      <c r="BA255" s="17"/>
      <c r="BB255" s="17"/>
      <c r="BC255" s="17"/>
      <c r="BD255" s="17"/>
      <c r="BE255" s="17"/>
      <c r="BF255" s="17"/>
      <c r="BG255" s="17"/>
      <c r="BH255" s="17"/>
      <c r="BI255" s="17"/>
      <c r="BJ255" s="17"/>
      <c r="BK255" s="17"/>
      <c r="BL255" s="17"/>
      <c r="BM255" s="17"/>
      <c r="BN255" s="17"/>
      <c r="BO255" s="17"/>
      <c r="BP255" s="17"/>
      <c r="BQ255" s="17"/>
      <c r="BR255" s="17"/>
      <c r="BS255" s="18"/>
      <c r="BT255" s="18"/>
      <c r="BU255" s="18"/>
      <c r="BV255" s="18"/>
      <c r="BW255" s="18"/>
      <c r="BX255" s="18"/>
      <c r="BY255" s="18"/>
      <c r="BZ255" s="18"/>
      <c r="CA255" s="18"/>
      <c r="CB255" s="18"/>
      <c r="CC255" s="18"/>
    </row>
    <row r="256" spans="1:81" s="20" customFormat="1" ht="15.95" customHeight="1" thickBot="1">
      <c r="A256" s="526"/>
      <c r="B256" s="527"/>
      <c r="C256" s="527"/>
      <c r="D256" s="531"/>
      <c r="E256" s="528"/>
      <c r="F256" s="529"/>
      <c r="G256" s="530"/>
      <c r="H256" s="146"/>
      <c r="I256" s="123" t="str">
        <f>$I$82</f>
        <v/>
      </c>
      <c r="J256" s="77" t="str">
        <f>$J$82</f>
        <v/>
      </c>
      <c r="K256" s="78" t="str">
        <f t="shared" si="21"/>
        <v/>
      </c>
      <c r="L256" s="79" t="str">
        <f t="shared" si="21"/>
        <v/>
      </c>
      <c r="M256" s="80" t="str">
        <f t="shared" si="21"/>
        <v/>
      </c>
      <c r="N256" s="227" t="str">
        <f t="shared" si="22"/>
        <v/>
      </c>
      <c r="O256" s="1933"/>
      <c r="P256" s="1949" t="s">
        <v>49</v>
      </c>
      <c r="Q256" s="19"/>
      <c r="R256" s="19"/>
      <c r="S256" s="19"/>
      <c r="T256" s="19"/>
      <c r="U256" s="19"/>
      <c r="V256" s="19"/>
      <c r="W256" s="19"/>
      <c r="X256" s="19"/>
      <c r="Y256" s="19"/>
      <c r="Z256" s="19"/>
      <c r="AA256" s="19"/>
      <c r="AB256" s="19"/>
      <c r="AC256" s="19"/>
      <c r="AD256" s="19"/>
      <c r="AE256" s="19"/>
      <c r="AF256" s="19"/>
      <c r="AG256" s="19"/>
      <c r="AH256" s="19"/>
      <c r="AI256" s="19"/>
      <c r="AJ256" s="19"/>
      <c r="AK256" s="19"/>
      <c r="AL256" s="19"/>
      <c r="AM256" s="19"/>
      <c r="AN256" s="19"/>
      <c r="AO256" s="19"/>
      <c r="AP256" s="19"/>
      <c r="AQ256" s="19"/>
      <c r="AR256" s="19"/>
      <c r="AS256" s="19"/>
      <c r="AT256" s="19"/>
      <c r="AU256" s="19"/>
      <c r="AV256" s="19"/>
      <c r="AW256" s="19"/>
      <c r="AX256" s="19"/>
      <c r="AY256" s="19"/>
      <c r="AZ256" s="17"/>
      <c r="BA256" s="17"/>
      <c r="BB256" s="17"/>
      <c r="BC256" s="17"/>
      <c r="BD256" s="17"/>
      <c r="BE256" s="17"/>
      <c r="BF256" s="17"/>
      <c r="BG256" s="17"/>
      <c r="BH256" s="17"/>
      <c r="BI256" s="17"/>
      <c r="BJ256" s="17"/>
      <c r="BK256" s="17"/>
      <c r="BL256" s="17"/>
      <c r="BM256" s="17"/>
      <c r="BN256" s="17"/>
      <c r="BO256" s="17"/>
      <c r="BP256" s="17"/>
      <c r="BQ256" s="17"/>
      <c r="BR256" s="17"/>
      <c r="BS256" s="18"/>
      <c r="BT256" s="18"/>
      <c r="BU256" s="18"/>
      <c r="BV256" s="18"/>
      <c r="BW256" s="18"/>
      <c r="BX256" s="18"/>
      <c r="BY256" s="18"/>
      <c r="BZ256" s="18"/>
      <c r="CA256" s="18"/>
      <c r="CB256" s="18"/>
      <c r="CC256" s="18"/>
    </row>
    <row r="257" spans="1:81" s="20" customFormat="1" ht="15.95" customHeight="1">
      <c r="A257" s="526"/>
      <c r="B257" s="527"/>
      <c r="C257" s="527"/>
      <c r="D257" s="531"/>
      <c r="E257" s="528"/>
      <c r="F257" s="529"/>
      <c r="G257" s="530"/>
      <c r="H257" s="146"/>
      <c r="I257" s="124"/>
      <c r="J257" s="164" t="str">
        <f>$J$83</f>
        <v/>
      </c>
      <c r="K257" s="165" t="str">
        <f t="shared" si="21"/>
        <v/>
      </c>
      <c r="L257" s="166" t="str">
        <f t="shared" si="21"/>
        <v/>
      </c>
      <c r="M257" s="167" t="str">
        <f t="shared" si="21"/>
        <v/>
      </c>
      <c r="N257" s="236" t="str">
        <f t="shared" si="22"/>
        <v/>
      </c>
      <c r="O257" s="1933"/>
      <c r="P257" s="1949"/>
      <c r="Q257" s="19"/>
      <c r="R257" s="19"/>
      <c r="S257" s="19"/>
      <c r="T257" s="19"/>
      <c r="U257" s="19"/>
      <c r="V257" s="19"/>
      <c r="W257" s="19"/>
      <c r="X257" s="19"/>
      <c r="Y257" s="19"/>
      <c r="Z257" s="19"/>
      <c r="AA257" s="19"/>
      <c r="AB257" s="19"/>
      <c r="AC257" s="19"/>
      <c r="AD257" s="19"/>
      <c r="AE257" s="19"/>
      <c r="AF257" s="19"/>
      <c r="AG257" s="19"/>
      <c r="AH257" s="19"/>
      <c r="AI257" s="19"/>
      <c r="AJ257" s="19"/>
      <c r="AK257" s="19"/>
      <c r="AL257" s="19"/>
      <c r="AM257" s="19"/>
      <c r="AN257" s="19"/>
      <c r="AO257" s="19"/>
      <c r="AP257" s="19"/>
      <c r="AQ257" s="19"/>
      <c r="AR257" s="19"/>
      <c r="AS257" s="19"/>
      <c r="AT257" s="19"/>
      <c r="AU257" s="19"/>
      <c r="AV257" s="19"/>
      <c r="AW257" s="19"/>
      <c r="AX257" s="19"/>
      <c r="AY257" s="19"/>
      <c r="AZ257" s="17"/>
      <c r="BA257" s="17"/>
      <c r="BB257" s="17"/>
      <c r="BC257" s="17"/>
      <c r="BD257" s="17"/>
      <c r="BE257" s="17"/>
      <c r="BF257" s="17"/>
      <c r="BG257" s="17"/>
      <c r="BH257" s="17"/>
      <c r="BI257" s="17"/>
      <c r="BJ257" s="17"/>
      <c r="BK257" s="17"/>
      <c r="BL257" s="17"/>
      <c r="BM257" s="17"/>
      <c r="BN257" s="17"/>
      <c r="BO257" s="17"/>
      <c r="BP257" s="17"/>
      <c r="BQ257" s="17"/>
      <c r="BR257" s="17"/>
      <c r="BS257" s="18"/>
      <c r="BT257" s="18"/>
      <c r="BU257" s="18"/>
      <c r="BV257" s="18"/>
      <c r="BW257" s="18"/>
      <c r="BX257" s="18"/>
      <c r="BY257" s="18"/>
      <c r="BZ257" s="18"/>
      <c r="CA257" s="18"/>
      <c r="CB257" s="18"/>
      <c r="CC257" s="18"/>
    </row>
    <row r="258" spans="1:81" s="20" customFormat="1" ht="15.95" customHeight="1">
      <c r="A258" s="526"/>
      <c r="B258" s="527"/>
      <c r="C258" s="527"/>
      <c r="D258" s="531"/>
      <c r="E258" s="528"/>
      <c r="F258" s="529"/>
      <c r="G258" s="530"/>
      <c r="H258" s="146"/>
      <c r="I258" s="125"/>
      <c r="J258" s="126" t="str">
        <f>$J$84</f>
        <v/>
      </c>
      <c r="K258" s="72" t="str">
        <f t="shared" si="21"/>
        <v/>
      </c>
      <c r="L258" s="73" t="str">
        <f t="shared" si="21"/>
        <v/>
      </c>
      <c r="M258" s="74" t="str">
        <f t="shared" si="21"/>
        <v/>
      </c>
      <c r="N258" s="226" t="str">
        <f t="shared" si="22"/>
        <v/>
      </c>
      <c r="O258" s="1933"/>
      <c r="P258" s="1949"/>
      <c r="Q258" s="19"/>
      <c r="R258" s="19"/>
      <c r="S258" s="19"/>
      <c r="T258" s="19"/>
      <c r="U258" s="19"/>
      <c r="V258" s="19"/>
      <c r="W258" s="19"/>
      <c r="X258" s="19"/>
      <c r="Y258" s="19"/>
      <c r="Z258" s="19"/>
      <c r="AA258" s="19"/>
      <c r="AB258" s="19"/>
      <c r="AC258" s="19"/>
      <c r="AD258" s="19"/>
      <c r="AE258" s="19"/>
      <c r="AF258" s="19"/>
      <c r="AG258" s="19"/>
      <c r="AH258" s="19"/>
      <c r="AI258" s="19"/>
      <c r="AJ258" s="19"/>
      <c r="AK258" s="19"/>
      <c r="AL258" s="19"/>
      <c r="AM258" s="19"/>
      <c r="AN258" s="19"/>
      <c r="AO258" s="19"/>
      <c r="AP258" s="19"/>
      <c r="AQ258" s="19"/>
      <c r="AR258" s="19"/>
      <c r="AS258" s="19"/>
      <c r="AT258" s="19"/>
      <c r="AU258" s="19"/>
      <c r="AV258" s="19"/>
      <c r="AW258" s="19"/>
      <c r="AX258" s="19"/>
      <c r="AY258" s="19"/>
      <c r="AZ258" s="17"/>
      <c r="BA258" s="17"/>
      <c r="BB258" s="17"/>
      <c r="BC258" s="17"/>
      <c r="BD258" s="17"/>
      <c r="BE258" s="17"/>
      <c r="BF258" s="17"/>
      <c r="BG258" s="17"/>
      <c r="BH258" s="17"/>
      <c r="BI258" s="17"/>
      <c r="BJ258" s="17"/>
      <c r="BK258" s="17"/>
      <c r="BL258" s="17"/>
      <c r="BM258" s="17"/>
      <c r="BN258" s="17"/>
      <c r="BO258" s="17"/>
      <c r="BP258" s="17"/>
      <c r="BQ258" s="17"/>
      <c r="BR258" s="17"/>
      <c r="BS258" s="18"/>
      <c r="BT258" s="18"/>
      <c r="BU258" s="18"/>
      <c r="BV258" s="18"/>
      <c r="BW258" s="18"/>
      <c r="BX258" s="18"/>
      <c r="BY258" s="18"/>
      <c r="BZ258" s="18"/>
      <c r="CA258" s="18"/>
      <c r="CB258" s="18"/>
      <c r="CC258" s="18"/>
    </row>
    <row r="259" spans="1:81" s="20" customFormat="1" ht="15.95" customHeight="1" thickBot="1">
      <c r="A259" s="526"/>
      <c r="B259" s="527"/>
      <c r="C259" s="527"/>
      <c r="D259" s="531"/>
      <c r="E259" s="528"/>
      <c r="F259" s="529"/>
      <c r="G259" s="530"/>
      <c r="H259" s="146"/>
      <c r="I259" s="127"/>
      <c r="J259" s="168" t="str">
        <f>$J$85</f>
        <v/>
      </c>
      <c r="K259" s="169" t="str">
        <f t="shared" si="21"/>
        <v/>
      </c>
      <c r="L259" s="170" t="str">
        <f t="shared" si="21"/>
        <v/>
      </c>
      <c r="M259" s="171" t="str">
        <f t="shared" si="21"/>
        <v/>
      </c>
      <c r="N259" s="237" t="str">
        <f t="shared" si="22"/>
        <v/>
      </c>
      <c r="O259" s="1933"/>
      <c r="P259" s="1949"/>
      <c r="Q259" s="19"/>
      <c r="R259" s="19"/>
      <c r="S259" s="19"/>
      <c r="T259" s="19"/>
      <c r="U259" s="19"/>
      <c r="V259" s="19"/>
      <c r="W259" s="19"/>
      <c r="X259" s="19"/>
      <c r="Y259" s="19"/>
      <c r="Z259" s="19"/>
      <c r="AA259" s="19"/>
      <c r="AB259" s="19"/>
      <c r="AC259" s="19"/>
      <c r="AD259" s="19"/>
      <c r="AE259" s="19"/>
      <c r="AF259" s="19"/>
      <c r="AG259" s="19"/>
      <c r="AH259" s="19"/>
      <c r="AI259" s="19"/>
      <c r="AJ259" s="19"/>
      <c r="AK259" s="19"/>
      <c r="AL259" s="19"/>
      <c r="AM259" s="19"/>
      <c r="AN259" s="19"/>
      <c r="AO259" s="19"/>
      <c r="AP259" s="19"/>
      <c r="AQ259" s="19"/>
      <c r="AR259" s="19"/>
      <c r="AS259" s="19"/>
      <c r="AT259" s="19"/>
      <c r="AU259" s="19"/>
      <c r="AV259" s="19"/>
      <c r="AW259" s="19"/>
      <c r="AX259" s="19"/>
      <c r="AY259" s="19"/>
      <c r="AZ259" s="17"/>
      <c r="BA259" s="17"/>
      <c r="BB259" s="17"/>
      <c r="BC259" s="17"/>
      <c r="BD259" s="17"/>
      <c r="BE259" s="17"/>
      <c r="BF259" s="17"/>
      <c r="BG259" s="17"/>
      <c r="BH259" s="17"/>
      <c r="BI259" s="17"/>
      <c r="BJ259" s="17"/>
      <c r="BK259" s="17"/>
      <c r="BL259" s="17"/>
      <c r="BM259" s="17"/>
      <c r="BN259" s="17"/>
      <c r="BO259" s="17"/>
      <c r="BP259" s="17"/>
      <c r="BQ259" s="17"/>
      <c r="BR259" s="17"/>
      <c r="BS259" s="18"/>
      <c r="BT259" s="18"/>
      <c r="BU259" s="18"/>
      <c r="BV259" s="18"/>
      <c r="BW259" s="18"/>
      <c r="BX259" s="18"/>
      <c r="BY259" s="18"/>
      <c r="BZ259" s="18"/>
      <c r="CA259" s="18"/>
      <c r="CB259" s="18"/>
      <c r="CC259" s="18"/>
    </row>
    <row r="260" spans="1:81" s="20" customFormat="1" ht="15.95" customHeight="1" thickBot="1">
      <c r="A260" s="526"/>
      <c r="B260" s="527"/>
      <c r="C260" s="527"/>
      <c r="D260" s="531"/>
      <c r="E260" s="528"/>
      <c r="F260" s="529"/>
      <c r="G260" s="530"/>
      <c r="H260" s="146"/>
      <c r="I260" s="128"/>
      <c r="J260" s="216" t="str">
        <f>J$86</f>
        <v>Unclassified Payment Methods</v>
      </c>
      <c r="K260" s="217" t="str">
        <f>IF(K$86&gt;0.005,K$86,"")</f>
        <v/>
      </c>
      <c r="L260" s="218" t="str">
        <f>IF(L$86&gt;0.005,L$86,"")</f>
        <v/>
      </c>
      <c r="M260" s="219" t="str">
        <f>IF(M$86&gt;0.005,M$86,"")</f>
        <v/>
      </c>
      <c r="N260" s="252" t="str">
        <f>IF(N$86&gt;0.005,N$86,"")</f>
        <v/>
      </c>
      <c r="O260" s="31"/>
      <c r="P260" s="1949"/>
      <c r="Q260" s="19"/>
      <c r="R260" s="19"/>
      <c r="S260" s="19"/>
      <c r="T260" s="19"/>
      <c r="U260" s="19"/>
      <c r="V260" s="19"/>
      <c r="W260" s="19"/>
      <c r="X260" s="19"/>
      <c r="Y260" s="19"/>
      <c r="Z260" s="19"/>
      <c r="AA260" s="19"/>
      <c r="AB260" s="19"/>
      <c r="AC260" s="19"/>
      <c r="AD260" s="19"/>
      <c r="AE260" s="19"/>
      <c r="AF260" s="19"/>
      <c r="AG260" s="19"/>
      <c r="AH260" s="19"/>
      <c r="AI260" s="19"/>
      <c r="AJ260" s="19"/>
      <c r="AK260" s="19"/>
      <c r="AL260" s="19"/>
      <c r="AM260" s="19"/>
      <c r="AN260" s="19"/>
      <c r="AO260" s="19"/>
      <c r="AP260" s="19"/>
      <c r="AQ260" s="19"/>
      <c r="AR260" s="19"/>
      <c r="AS260" s="19"/>
      <c r="AT260" s="19"/>
      <c r="AU260" s="19"/>
      <c r="AV260" s="19"/>
      <c r="AW260" s="19"/>
      <c r="AX260" s="19"/>
      <c r="AY260" s="19"/>
      <c r="AZ260" s="17"/>
      <c r="BA260" s="17"/>
      <c r="BB260" s="17"/>
      <c r="BC260" s="17"/>
      <c r="BD260" s="17"/>
      <c r="BE260" s="17"/>
      <c r="BF260" s="17"/>
      <c r="BG260" s="17"/>
      <c r="BH260" s="17"/>
      <c r="BI260" s="17"/>
      <c r="BJ260" s="17"/>
      <c r="BK260" s="17"/>
      <c r="BL260" s="17"/>
      <c r="BM260" s="17"/>
      <c r="BN260" s="17"/>
      <c r="BO260" s="17"/>
      <c r="BP260" s="17"/>
      <c r="BQ260" s="17"/>
      <c r="BR260" s="17"/>
      <c r="BS260" s="18"/>
      <c r="BT260" s="18"/>
      <c r="BU260" s="18"/>
      <c r="BV260" s="18"/>
      <c r="BW260" s="18"/>
      <c r="BX260" s="18"/>
      <c r="BY260" s="18"/>
      <c r="BZ260" s="18"/>
      <c r="CA260" s="18"/>
      <c r="CB260" s="18"/>
      <c r="CC260" s="18"/>
    </row>
    <row r="261" spans="1:81" s="20" customFormat="1" ht="15.95" customHeight="1" thickTop="1">
      <c r="A261" s="526"/>
      <c r="B261" s="527"/>
      <c r="C261" s="527"/>
      <c r="D261" s="531"/>
      <c r="E261" s="528"/>
      <c r="F261" s="529"/>
      <c r="G261" s="530"/>
      <c r="H261" s="146"/>
      <c r="I261" s="209"/>
      <c r="J261" s="71"/>
      <c r="K261" s="72"/>
      <c r="L261" s="73"/>
      <c r="M261" s="129"/>
      <c r="N261" s="241"/>
      <c r="O261" s="31"/>
      <c r="P261" s="1949"/>
      <c r="Q261" s="19"/>
      <c r="R261" s="19"/>
      <c r="S261" s="19"/>
      <c r="T261" s="19"/>
      <c r="U261" s="19"/>
      <c r="V261" s="19"/>
      <c r="W261" s="19"/>
      <c r="X261" s="19"/>
      <c r="Y261" s="19"/>
      <c r="Z261" s="19"/>
      <c r="AA261" s="19"/>
      <c r="AB261" s="19"/>
      <c r="AC261" s="19"/>
      <c r="AD261" s="19"/>
      <c r="AE261" s="19"/>
      <c r="AF261" s="19"/>
      <c r="AG261" s="19"/>
      <c r="AH261" s="19"/>
      <c r="AI261" s="19"/>
      <c r="AJ261" s="19"/>
      <c r="AK261" s="19"/>
      <c r="AL261" s="19"/>
      <c r="AM261" s="19"/>
      <c r="AN261" s="19"/>
      <c r="AO261" s="19"/>
      <c r="AP261" s="19"/>
      <c r="AQ261" s="19"/>
      <c r="AR261" s="19"/>
      <c r="AS261" s="19"/>
      <c r="AT261" s="19"/>
      <c r="AU261" s="19"/>
      <c r="AV261" s="19"/>
      <c r="AW261" s="19"/>
      <c r="AX261" s="19"/>
      <c r="AY261" s="19"/>
      <c r="AZ261" s="17"/>
      <c r="BA261" s="17"/>
      <c r="BB261" s="17"/>
      <c r="BC261" s="17"/>
      <c r="BD261" s="17"/>
      <c r="BE261" s="17"/>
      <c r="BF261" s="17"/>
      <c r="BG261" s="17"/>
      <c r="BH261" s="17"/>
      <c r="BI261" s="17"/>
      <c r="BJ261" s="17"/>
      <c r="BK261" s="17"/>
      <c r="BL261" s="17"/>
      <c r="BM261" s="17"/>
      <c r="BN261" s="17"/>
      <c r="BO261" s="17"/>
      <c r="BP261" s="17"/>
      <c r="BQ261" s="17"/>
      <c r="BR261" s="17"/>
      <c r="BS261" s="18"/>
      <c r="BT261" s="18"/>
      <c r="BU261" s="18"/>
      <c r="BV261" s="18"/>
      <c r="BW261" s="18"/>
      <c r="BX261" s="18"/>
      <c r="BY261" s="18"/>
      <c r="BZ261" s="18"/>
      <c r="CA261" s="18"/>
      <c r="CB261" s="18"/>
      <c r="CC261" s="18"/>
    </row>
    <row r="262" spans="1:81" s="20" customFormat="1" ht="15.95" customHeight="1">
      <c r="A262" s="526"/>
      <c r="B262" s="527"/>
      <c r="C262" s="527"/>
      <c r="D262" s="531"/>
      <c r="E262" s="528"/>
      <c r="F262" s="529"/>
      <c r="G262" s="530"/>
      <c r="H262" s="146"/>
      <c r="I262" s="209"/>
      <c r="J262" s="71"/>
      <c r="K262" s="72"/>
      <c r="L262" s="73"/>
      <c r="M262" s="129"/>
      <c r="N262" s="241"/>
      <c r="O262" s="31"/>
      <c r="P262" s="1949"/>
      <c r="Q262" s="19"/>
      <c r="R262" s="19"/>
      <c r="S262" s="19"/>
      <c r="T262" s="19"/>
      <c r="U262" s="19"/>
      <c r="V262" s="19"/>
      <c r="W262" s="19"/>
      <c r="X262" s="19"/>
      <c r="Y262" s="19"/>
      <c r="Z262" s="19"/>
      <c r="AA262" s="19"/>
      <c r="AB262" s="19"/>
      <c r="AC262" s="19"/>
      <c r="AD262" s="19"/>
      <c r="AE262" s="19"/>
      <c r="AF262" s="19"/>
      <c r="AG262" s="19"/>
      <c r="AH262" s="19"/>
      <c r="AI262" s="19"/>
      <c r="AJ262" s="19"/>
      <c r="AK262" s="19"/>
      <c r="AL262" s="19"/>
      <c r="AM262" s="19"/>
      <c r="AN262" s="19"/>
      <c r="AO262" s="19"/>
      <c r="AP262" s="19"/>
      <c r="AQ262" s="19"/>
      <c r="AR262" s="19"/>
      <c r="AS262" s="19"/>
      <c r="AT262" s="19"/>
      <c r="AU262" s="19"/>
      <c r="AV262" s="19"/>
      <c r="AW262" s="19"/>
      <c r="AX262" s="19"/>
      <c r="AY262" s="19"/>
      <c r="AZ262" s="17"/>
      <c r="BA262" s="17"/>
      <c r="BB262" s="17"/>
      <c r="BC262" s="17"/>
      <c r="BD262" s="17"/>
      <c r="BE262" s="17"/>
      <c r="BF262" s="17"/>
      <c r="BG262" s="17"/>
      <c r="BH262" s="17"/>
      <c r="BI262" s="17"/>
      <c r="BJ262" s="17"/>
      <c r="BK262" s="17"/>
      <c r="BL262" s="17"/>
      <c r="BM262" s="17"/>
      <c r="BN262" s="17"/>
      <c r="BO262" s="17"/>
      <c r="BP262" s="17"/>
      <c r="BQ262" s="17"/>
      <c r="BR262" s="17"/>
      <c r="BS262" s="18"/>
      <c r="BT262" s="18"/>
      <c r="BU262" s="18"/>
      <c r="BV262" s="18"/>
      <c r="BW262" s="18"/>
      <c r="BX262" s="18"/>
      <c r="BY262" s="18"/>
      <c r="BZ262" s="18"/>
      <c r="CA262" s="18"/>
      <c r="CB262" s="18"/>
      <c r="CC262" s="18"/>
    </row>
    <row r="263" spans="1:81" s="20" customFormat="1" ht="15.95" customHeight="1">
      <c r="A263" s="526"/>
      <c r="B263" s="527"/>
      <c r="C263" s="527"/>
      <c r="D263" s="531"/>
      <c r="E263" s="528"/>
      <c r="F263" s="529"/>
      <c r="G263" s="530"/>
      <c r="H263" s="146"/>
      <c r="I263" s="209"/>
      <c r="J263" s="71"/>
      <c r="K263" s="72"/>
      <c r="L263" s="73"/>
      <c r="M263" s="129"/>
      <c r="N263" s="241"/>
      <c r="O263" s="31"/>
      <c r="P263" s="1949"/>
      <c r="Q263" s="19"/>
      <c r="R263" s="19"/>
      <c r="S263" s="19"/>
      <c r="T263" s="19"/>
      <c r="U263" s="19"/>
      <c r="V263" s="19"/>
      <c r="W263" s="19"/>
      <c r="X263" s="19"/>
      <c r="Y263" s="19"/>
      <c r="Z263" s="19"/>
      <c r="AA263" s="19"/>
      <c r="AB263" s="19"/>
      <c r="AC263" s="19"/>
      <c r="AD263" s="19"/>
      <c r="AE263" s="19"/>
      <c r="AF263" s="19"/>
      <c r="AG263" s="19"/>
      <c r="AH263" s="19"/>
      <c r="AI263" s="19"/>
      <c r="AJ263" s="19"/>
      <c r="AK263" s="19"/>
      <c r="AL263" s="19"/>
      <c r="AM263" s="19"/>
      <c r="AN263" s="19"/>
      <c r="AO263" s="19"/>
      <c r="AP263" s="19"/>
      <c r="AQ263" s="19"/>
      <c r="AR263" s="19"/>
      <c r="AS263" s="19"/>
      <c r="AT263" s="19"/>
      <c r="AU263" s="19"/>
      <c r="AV263" s="19"/>
      <c r="AW263" s="19"/>
      <c r="AX263" s="19"/>
      <c r="AY263" s="19"/>
      <c r="AZ263" s="17"/>
      <c r="BA263" s="17"/>
      <c r="BB263" s="17"/>
      <c r="BC263" s="17"/>
      <c r="BD263" s="17"/>
      <c r="BE263" s="17"/>
      <c r="BF263" s="17"/>
      <c r="BG263" s="17"/>
      <c r="BH263" s="17"/>
      <c r="BI263" s="17"/>
      <c r="BJ263" s="17"/>
      <c r="BK263" s="17"/>
      <c r="BL263" s="17"/>
      <c r="BM263" s="17"/>
      <c r="BN263" s="17"/>
      <c r="BO263" s="17"/>
      <c r="BP263" s="17"/>
      <c r="BQ263" s="17"/>
      <c r="BR263" s="17"/>
      <c r="BS263" s="18"/>
      <c r="BT263" s="18"/>
      <c r="BU263" s="18"/>
      <c r="BV263" s="18"/>
      <c r="BW263" s="18"/>
      <c r="BX263" s="18"/>
      <c r="BY263" s="18"/>
      <c r="BZ263" s="18"/>
      <c r="CA263" s="18"/>
      <c r="CB263" s="18"/>
      <c r="CC263" s="18"/>
    </row>
    <row r="264" spans="1:81" s="20" customFormat="1" ht="15.95" customHeight="1">
      <c r="A264" s="526"/>
      <c r="B264" s="527"/>
      <c r="C264" s="527"/>
      <c r="D264" s="531"/>
      <c r="E264" s="528"/>
      <c r="F264" s="529"/>
      <c r="G264" s="530"/>
      <c r="H264" s="146"/>
      <c r="I264" s="209"/>
      <c r="J264" s="257"/>
      <c r="K264" s="254"/>
      <c r="L264" s="255"/>
      <c r="M264" s="256"/>
      <c r="N264" s="258"/>
      <c r="O264" s="1934"/>
      <c r="P264" s="1949"/>
      <c r="Q264" s="19"/>
      <c r="R264" s="19"/>
      <c r="S264" s="19"/>
      <c r="T264" s="19"/>
      <c r="U264" s="19"/>
      <c r="V264" s="19"/>
      <c r="W264" s="19"/>
      <c r="X264" s="19"/>
      <c r="Y264" s="19"/>
      <c r="Z264" s="19"/>
      <c r="AA264" s="19"/>
      <c r="AB264" s="19"/>
      <c r="AC264" s="19"/>
      <c r="AD264" s="19"/>
      <c r="AE264" s="19"/>
      <c r="AF264" s="19"/>
      <c r="AG264" s="19"/>
      <c r="AH264" s="19"/>
      <c r="AI264" s="19"/>
      <c r="AJ264" s="19"/>
      <c r="AK264" s="19"/>
      <c r="AL264" s="19"/>
      <c r="AM264" s="19"/>
      <c r="AN264" s="19"/>
      <c r="AO264" s="19"/>
      <c r="AP264" s="19"/>
      <c r="AQ264" s="19"/>
      <c r="AR264" s="19"/>
      <c r="AS264" s="19"/>
      <c r="AT264" s="19"/>
      <c r="AU264" s="19"/>
      <c r="AV264" s="19"/>
      <c r="AW264" s="19"/>
      <c r="AX264" s="19"/>
      <c r="AY264" s="19"/>
      <c r="AZ264" s="17"/>
      <c r="BA264" s="17"/>
      <c r="BB264" s="17"/>
      <c r="BC264" s="17"/>
      <c r="BD264" s="17"/>
      <c r="BE264" s="17"/>
      <c r="BF264" s="17"/>
      <c r="BG264" s="17"/>
      <c r="BH264" s="17"/>
      <c r="BI264" s="17"/>
      <c r="BJ264" s="17"/>
      <c r="BK264" s="17"/>
      <c r="BL264" s="17"/>
      <c r="BM264" s="17"/>
      <c r="BN264" s="17"/>
      <c r="BO264" s="17"/>
      <c r="BP264" s="17"/>
      <c r="BQ264" s="17"/>
      <c r="BR264" s="17"/>
      <c r="BS264" s="18"/>
      <c r="BT264" s="18"/>
      <c r="BU264" s="18"/>
      <c r="BV264" s="18"/>
      <c r="BW264" s="18"/>
      <c r="BX264" s="18"/>
      <c r="BY264" s="18"/>
      <c r="BZ264" s="18"/>
      <c r="CA264" s="18"/>
      <c r="CB264" s="18"/>
      <c r="CC264" s="18"/>
    </row>
    <row r="265" spans="1:81" s="20" customFormat="1" ht="15.95" customHeight="1">
      <c r="A265" s="526"/>
      <c r="B265" s="527"/>
      <c r="C265" s="527"/>
      <c r="D265" s="531"/>
      <c r="E265" s="528"/>
      <c r="F265" s="529"/>
      <c r="G265" s="530"/>
      <c r="H265" s="146"/>
      <c r="I265" s="209"/>
      <c r="J265" s="257"/>
      <c r="K265" s="254"/>
      <c r="L265" s="255"/>
      <c r="M265" s="256"/>
      <c r="N265" s="258"/>
      <c r="O265" s="1934"/>
      <c r="P265" s="1949"/>
      <c r="Q265" s="19"/>
      <c r="R265" s="19"/>
      <c r="S265" s="19"/>
      <c r="T265" s="19"/>
      <c r="U265" s="19"/>
      <c r="V265" s="19"/>
      <c r="W265" s="19"/>
      <c r="X265" s="19"/>
      <c r="Y265" s="19"/>
      <c r="Z265" s="19"/>
      <c r="AA265" s="19"/>
      <c r="AB265" s="19"/>
      <c r="AC265" s="19"/>
      <c r="AD265" s="19"/>
      <c r="AE265" s="19"/>
      <c r="AF265" s="19"/>
      <c r="AG265" s="19"/>
      <c r="AH265" s="19"/>
      <c r="AI265" s="19"/>
      <c r="AJ265" s="19"/>
      <c r="AK265" s="19"/>
      <c r="AL265" s="19"/>
      <c r="AM265" s="19"/>
      <c r="AN265" s="19"/>
      <c r="AO265" s="19"/>
      <c r="AP265" s="19"/>
      <c r="AQ265" s="19"/>
      <c r="AR265" s="19"/>
      <c r="AS265" s="19"/>
      <c r="AT265" s="19"/>
      <c r="AU265" s="19"/>
      <c r="AV265" s="19"/>
      <c r="AW265" s="19"/>
      <c r="AX265" s="19"/>
      <c r="AY265" s="19"/>
      <c r="AZ265" s="17"/>
      <c r="BA265" s="17"/>
      <c r="BB265" s="17"/>
      <c r="BC265" s="17"/>
      <c r="BD265" s="17"/>
      <c r="BE265" s="17"/>
      <c r="BF265" s="17"/>
      <c r="BG265" s="17"/>
      <c r="BH265" s="17"/>
      <c r="BI265" s="17"/>
      <c r="BJ265" s="17"/>
      <c r="BK265" s="17"/>
      <c r="BL265" s="17"/>
      <c r="BM265" s="17"/>
      <c r="BN265" s="17"/>
      <c r="BO265" s="17"/>
      <c r="BP265" s="17"/>
      <c r="BQ265" s="17"/>
      <c r="BR265" s="17"/>
      <c r="BS265" s="18"/>
      <c r="BT265" s="18"/>
      <c r="BU265" s="18"/>
      <c r="BV265" s="18"/>
      <c r="BW265" s="18"/>
      <c r="BX265" s="18"/>
      <c r="BY265" s="18"/>
      <c r="BZ265" s="18"/>
      <c r="CA265" s="18"/>
      <c r="CB265" s="18"/>
      <c r="CC265" s="18"/>
    </row>
    <row r="266" spans="1:81" s="20" customFormat="1" ht="15.95" customHeight="1">
      <c r="A266" s="526"/>
      <c r="B266" s="527"/>
      <c r="C266" s="527"/>
      <c r="D266" s="531"/>
      <c r="E266" s="528"/>
      <c r="F266" s="529"/>
      <c r="G266" s="530"/>
      <c r="H266" s="146"/>
      <c r="I266" s="209"/>
      <c r="J266" s="257"/>
      <c r="K266" s="254"/>
      <c r="L266" s="255"/>
      <c r="M266" s="256"/>
      <c r="N266" s="258"/>
      <c r="O266" s="1934"/>
      <c r="P266" s="1949"/>
      <c r="Q266" s="19"/>
      <c r="R266" s="19"/>
      <c r="S266" s="19"/>
      <c r="T266" s="19"/>
      <c r="U266" s="19"/>
      <c r="V266" s="19"/>
      <c r="W266" s="19"/>
      <c r="X266" s="19"/>
      <c r="Y266" s="19"/>
      <c r="Z266" s="19"/>
      <c r="AA266" s="19"/>
      <c r="AB266" s="19"/>
      <c r="AC266" s="19"/>
      <c r="AD266" s="19"/>
      <c r="AE266" s="19"/>
      <c r="AF266" s="19"/>
      <c r="AG266" s="19"/>
      <c r="AH266" s="19"/>
      <c r="AI266" s="19"/>
      <c r="AJ266" s="19"/>
      <c r="AK266" s="19"/>
      <c r="AL266" s="19"/>
      <c r="AM266" s="19"/>
      <c r="AN266" s="19"/>
      <c r="AO266" s="19"/>
      <c r="AP266" s="19"/>
      <c r="AQ266" s="19"/>
      <c r="AR266" s="19"/>
      <c r="AS266" s="19"/>
      <c r="AT266" s="19"/>
      <c r="AU266" s="19"/>
      <c r="AV266" s="19"/>
      <c r="AW266" s="19"/>
      <c r="AX266" s="19"/>
      <c r="AY266" s="19"/>
      <c r="AZ266" s="17"/>
      <c r="BA266" s="17"/>
      <c r="BB266" s="17"/>
      <c r="BC266" s="17"/>
      <c r="BD266" s="17"/>
      <c r="BE266" s="17"/>
      <c r="BF266" s="17"/>
      <c r="BG266" s="17"/>
      <c r="BH266" s="17"/>
      <c r="BI266" s="17"/>
      <c r="BJ266" s="17"/>
      <c r="BK266" s="17"/>
      <c r="BL266" s="17"/>
      <c r="BM266" s="17"/>
      <c r="BN266" s="17"/>
      <c r="BO266" s="17"/>
      <c r="BP266" s="17"/>
      <c r="BQ266" s="17"/>
      <c r="BR266" s="17"/>
      <c r="BS266" s="18"/>
      <c r="BT266" s="18"/>
      <c r="BU266" s="18"/>
      <c r="BV266" s="18"/>
      <c r="BW266" s="18"/>
      <c r="BX266" s="18"/>
      <c r="BY266" s="18"/>
      <c r="BZ266" s="18"/>
      <c r="CA266" s="18"/>
      <c r="CB266" s="18"/>
      <c r="CC266" s="18"/>
    </row>
    <row r="267" spans="1:81" s="20" customFormat="1" ht="15.95" customHeight="1">
      <c r="A267" s="526"/>
      <c r="B267" s="527"/>
      <c r="C267" s="527"/>
      <c r="D267" s="531"/>
      <c r="E267" s="528"/>
      <c r="F267" s="529"/>
      <c r="G267" s="530"/>
      <c r="H267" s="146"/>
      <c r="I267" s="209"/>
      <c r="J267" s="257"/>
      <c r="K267" s="254"/>
      <c r="L267" s="255"/>
      <c r="M267" s="256"/>
      <c r="N267" s="258"/>
      <c r="O267" s="1934"/>
      <c r="P267" s="1949"/>
      <c r="Q267" s="19"/>
      <c r="R267" s="19"/>
      <c r="S267" s="19"/>
      <c r="T267" s="19"/>
      <c r="U267" s="19"/>
      <c r="V267" s="19"/>
      <c r="W267" s="19"/>
      <c r="X267" s="19"/>
      <c r="Y267" s="19"/>
      <c r="Z267" s="19"/>
      <c r="AA267" s="19"/>
      <c r="AB267" s="19"/>
      <c r="AC267" s="19"/>
      <c r="AD267" s="19"/>
      <c r="AE267" s="19"/>
      <c r="AF267" s="19"/>
      <c r="AG267" s="19"/>
      <c r="AH267" s="19"/>
      <c r="AI267" s="19"/>
      <c r="AJ267" s="19"/>
      <c r="AK267" s="19"/>
      <c r="AL267" s="19"/>
      <c r="AM267" s="19"/>
      <c r="AN267" s="19"/>
      <c r="AO267" s="19"/>
      <c r="AP267" s="19"/>
      <c r="AQ267" s="19"/>
      <c r="AR267" s="19"/>
      <c r="AS267" s="19"/>
      <c r="AT267" s="19"/>
      <c r="AU267" s="19"/>
      <c r="AV267" s="19"/>
      <c r="AW267" s="19"/>
      <c r="AX267" s="19"/>
      <c r="AY267" s="19"/>
      <c r="AZ267" s="17"/>
      <c r="BA267" s="17"/>
      <c r="BB267" s="17"/>
      <c r="BC267" s="17"/>
      <c r="BD267" s="17"/>
      <c r="BE267" s="17"/>
      <c r="BF267" s="17"/>
      <c r="BG267" s="17"/>
      <c r="BH267" s="17"/>
      <c r="BI267" s="17"/>
      <c r="BJ267" s="17"/>
      <c r="BK267" s="17"/>
      <c r="BL267" s="17"/>
      <c r="BM267" s="17"/>
      <c r="BN267" s="17"/>
      <c r="BO267" s="17"/>
      <c r="BP267" s="17"/>
      <c r="BQ267" s="17"/>
      <c r="BR267" s="17"/>
      <c r="BS267" s="18"/>
      <c r="BT267" s="18"/>
      <c r="BU267" s="18"/>
      <c r="BV267" s="18"/>
      <c r="BW267" s="18"/>
      <c r="BX267" s="18"/>
      <c r="BY267" s="18"/>
      <c r="BZ267" s="18"/>
      <c r="CA267" s="18"/>
      <c r="CB267" s="18"/>
      <c r="CC267" s="18"/>
    </row>
    <row r="268" spans="1:81" s="20" customFormat="1" ht="15.95" customHeight="1">
      <c r="A268" s="526"/>
      <c r="B268" s="527"/>
      <c r="C268" s="527"/>
      <c r="D268" s="531"/>
      <c r="E268" s="528"/>
      <c r="F268" s="529"/>
      <c r="G268" s="530"/>
      <c r="H268" s="146"/>
      <c r="I268" s="209"/>
      <c r="J268" s="257"/>
      <c r="K268" s="254"/>
      <c r="L268" s="255"/>
      <c r="M268" s="256"/>
      <c r="N268" s="258"/>
      <c r="O268" s="1934"/>
      <c r="P268" s="1949"/>
      <c r="Q268" s="19"/>
      <c r="R268" s="19"/>
      <c r="S268" s="19"/>
      <c r="T268" s="19"/>
      <c r="U268" s="19"/>
      <c r="V268" s="19"/>
      <c r="W268" s="19"/>
      <c r="X268" s="19"/>
      <c r="Y268" s="19"/>
      <c r="Z268" s="19"/>
      <c r="AA268" s="19"/>
      <c r="AB268" s="19"/>
      <c r="AC268" s="19"/>
      <c r="AD268" s="19"/>
      <c r="AE268" s="19"/>
      <c r="AF268" s="19"/>
      <c r="AG268" s="19"/>
      <c r="AH268" s="19"/>
      <c r="AI268" s="19"/>
      <c r="AJ268" s="19"/>
      <c r="AK268" s="19"/>
      <c r="AL268" s="19"/>
      <c r="AM268" s="19"/>
      <c r="AN268" s="19"/>
      <c r="AO268" s="19"/>
      <c r="AP268" s="19"/>
      <c r="AQ268" s="19"/>
      <c r="AR268" s="19"/>
      <c r="AS268" s="19"/>
      <c r="AT268" s="19"/>
      <c r="AU268" s="19"/>
      <c r="AV268" s="19"/>
      <c r="AW268" s="19"/>
      <c r="AX268" s="19"/>
      <c r="AY268" s="19"/>
      <c r="AZ268" s="17"/>
      <c r="BA268" s="17"/>
      <c r="BB268" s="17"/>
      <c r="BC268" s="17"/>
      <c r="BD268" s="17"/>
      <c r="BE268" s="17"/>
      <c r="BF268" s="17"/>
      <c r="BG268" s="17"/>
      <c r="BH268" s="17"/>
      <c r="BI268" s="17"/>
      <c r="BJ268" s="17"/>
      <c r="BK268" s="17"/>
      <c r="BL268" s="17"/>
      <c r="BM268" s="17"/>
      <c r="BN268" s="17"/>
      <c r="BO268" s="17"/>
      <c r="BP268" s="17"/>
      <c r="BQ268" s="17"/>
      <c r="BR268" s="17"/>
      <c r="BS268" s="18"/>
      <c r="BT268" s="18"/>
      <c r="BU268" s="18"/>
      <c r="BV268" s="18"/>
      <c r="BW268" s="18"/>
      <c r="BX268" s="18"/>
      <c r="BY268" s="18"/>
      <c r="BZ268" s="18"/>
      <c r="CA268" s="18"/>
      <c r="CB268" s="18"/>
      <c r="CC268" s="18"/>
    </row>
    <row r="269" spans="1:81" s="20" customFormat="1" ht="15.95" customHeight="1">
      <c r="A269" s="526"/>
      <c r="B269" s="527"/>
      <c r="C269" s="527"/>
      <c r="D269" s="531"/>
      <c r="E269" s="528"/>
      <c r="F269" s="529"/>
      <c r="G269" s="530"/>
      <c r="H269" s="146"/>
      <c r="I269" s="209"/>
      <c r="J269" s="257"/>
      <c r="K269" s="254"/>
      <c r="L269" s="255"/>
      <c r="M269" s="256"/>
      <c r="N269" s="258"/>
      <c r="O269" s="1934"/>
      <c r="P269" s="1949"/>
      <c r="Q269" s="19"/>
      <c r="R269" s="19"/>
      <c r="S269" s="19"/>
      <c r="T269" s="19"/>
      <c r="U269" s="19"/>
      <c r="V269" s="19"/>
      <c r="W269" s="19"/>
      <c r="X269" s="19"/>
      <c r="Y269" s="19"/>
      <c r="Z269" s="19"/>
      <c r="AA269" s="19"/>
      <c r="AB269" s="19"/>
      <c r="AC269" s="19"/>
      <c r="AD269" s="19"/>
      <c r="AE269" s="19"/>
      <c r="AF269" s="19"/>
      <c r="AG269" s="19"/>
      <c r="AH269" s="19"/>
      <c r="AI269" s="19"/>
      <c r="AJ269" s="19"/>
      <c r="AK269" s="19"/>
      <c r="AL269" s="19"/>
      <c r="AM269" s="19"/>
      <c r="AN269" s="19"/>
      <c r="AO269" s="19"/>
      <c r="AP269" s="19"/>
      <c r="AQ269" s="19"/>
      <c r="AR269" s="19"/>
      <c r="AS269" s="19"/>
      <c r="AT269" s="19"/>
      <c r="AU269" s="19"/>
      <c r="AV269" s="19"/>
      <c r="AW269" s="19"/>
      <c r="AX269" s="19"/>
      <c r="AY269" s="19"/>
      <c r="AZ269" s="17"/>
      <c r="BA269" s="17"/>
      <c r="BB269" s="17"/>
      <c r="BC269" s="17"/>
      <c r="BD269" s="17"/>
      <c r="BE269" s="17"/>
      <c r="BF269" s="17"/>
      <c r="BG269" s="17"/>
      <c r="BH269" s="17"/>
      <c r="BI269" s="17"/>
      <c r="BJ269" s="17"/>
      <c r="BK269" s="17"/>
      <c r="BL269" s="17"/>
      <c r="BM269" s="17"/>
      <c r="BN269" s="17"/>
      <c r="BO269" s="17"/>
      <c r="BP269" s="17"/>
      <c r="BQ269" s="17"/>
      <c r="BR269" s="17"/>
      <c r="BS269" s="18"/>
      <c r="BT269" s="18"/>
      <c r="BU269" s="18"/>
      <c r="BV269" s="18"/>
      <c r="BW269" s="18"/>
      <c r="BX269" s="18"/>
      <c r="BY269" s="18"/>
      <c r="BZ269" s="18"/>
      <c r="CA269" s="18"/>
      <c r="CB269" s="18"/>
      <c r="CC269" s="18"/>
    </row>
    <row r="270" spans="1:81" s="20" customFormat="1" ht="15.95" customHeight="1">
      <c r="A270" s="526"/>
      <c r="B270" s="527"/>
      <c r="C270" s="527"/>
      <c r="D270" s="531"/>
      <c r="E270" s="528"/>
      <c r="F270" s="529"/>
      <c r="G270" s="530"/>
      <c r="H270" s="146"/>
      <c r="I270" s="209"/>
      <c r="J270" s="257"/>
      <c r="K270" s="254"/>
      <c r="L270" s="255"/>
      <c r="M270" s="256"/>
      <c r="N270" s="258"/>
      <c r="O270" s="1934"/>
      <c r="P270" s="1949"/>
      <c r="Q270" s="19"/>
      <c r="R270" s="19"/>
      <c r="S270" s="19"/>
      <c r="T270" s="19"/>
      <c r="U270" s="19"/>
      <c r="V270" s="19"/>
      <c r="W270" s="19"/>
      <c r="X270" s="19"/>
      <c r="Y270" s="19"/>
      <c r="Z270" s="19"/>
      <c r="AA270" s="19"/>
      <c r="AB270" s="19"/>
      <c r="AC270" s="19"/>
      <c r="AD270" s="19"/>
      <c r="AE270" s="19"/>
      <c r="AF270" s="19"/>
      <c r="AG270" s="19"/>
      <c r="AH270" s="19"/>
      <c r="AI270" s="19"/>
      <c r="AJ270" s="19"/>
      <c r="AK270" s="19"/>
      <c r="AL270" s="19"/>
      <c r="AM270" s="19"/>
      <c r="AN270" s="19"/>
      <c r="AO270" s="19"/>
      <c r="AP270" s="19"/>
      <c r="AQ270" s="19"/>
      <c r="AR270" s="19"/>
      <c r="AS270" s="19"/>
      <c r="AT270" s="19"/>
      <c r="AU270" s="19"/>
      <c r="AV270" s="19"/>
      <c r="AW270" s="19"/>
      <c r="AX270" s="19"/>
      <c r="AY270" s="19"/>
      <c r="AZ270" s="17"/>
      <c r="BA270" s="17"/>
      <c r="BB270" s="17"/>
      <c r="BC270" s="17"/>
      <c r="BD270" s="17"/>
      <c r="BE270" s="17"/>
      <c r="BF270" s="17"/>
      <c r="BG270" s="17"/>
      <c r="BH270" s="17"/>
      <c r="BI270" s="17"/>
      <c r="BJ270" s="17"/>
      <c r="BK270" s="17"/>
      <c r="BL270" s="17"/>
      <c r="BM270" s="17"/>
      <c r="BN270" s="17"/>
      <c r="BO270" s="17"/>
      <c r="BP270" s="17"/>
      <c r="BQ270" s="17"/>
      <c r="BR270" s="17"/>
      <c r="BS270" s="18"/>
      <c r="BT270" s="18"/>
      <c r="BU270" s="18"/>
      <c r="BV270" s="18"/>
      <c r="BW270" s="18"/>
      <c r="BX270" s="18"/>
      <c r="BY270" s="18"/>
      <c r="BZ270" s="18"/>
      <c r="CA270" s="18"/>
      <c r="CB270" s="18"/>
      <c r="CC270" s="18"/>
    </row>
    <row r="271" spans="1:81" s="20" customFormat="1" ht="15.95" customHeight="1">
      <c r="A271" s="526"/>
      <c r="B271" s="527"/>
      <c r="C271" s="527"/>
      <c r="D271" s="531"/>
      <c r="E271" s="528"/>
      <c r="F271" s="529"/>
      <c r="G271" s="530"/>
      <c r="H271" s="146"/>
      <c r="I271" s="209"/>
      <c r="J271" s="257"/>
      <c r="K271" s="254"/>
      <c r="L271" s="255"/>
      <c r="M271" s="256"/>
      <c r="N271" s="258"/>
      <c r="O271" s="1934"/>
      <c r="P271" s="1949" t="s">
        <v>49</v>
      </c>
      <c r="Q271" s="19"/>
      <c r="R271" s="19"/>
      <c r="S271" s="19"/>
      <c r="T271" s="19"/>
      <c r="U271" s="19"/>
      <c r="V271" s="19"/>
      <c r="W271" s="19"/>
      <c r="X271" s="19"/>
      <c r="Y271" s="19"/>
      <c r="Z271" s="19"/>
      <c r="AA271" s="19"/>
      <c r="AB271" s="19"/>
      <c r="AC271" s="19"/>
      <c r="AD271" s="19"/>
      <c r="AE271" s="19"/>
      <c r="AF271" s="19"/>
      <c r="AG271" s="19"/>
      <c r="AH271" s="19"/>
      <c r="AI271" s="19"/>
      <c r="AJ271" s="19"/>
      <c r="AK271" s="19"/>
      <c r="AL271" s="19"/>
      <c r="AM271" s="19"/>
      <c r="AN271" s="19"/>
      <c r="AO271" s="19"/>
      <c r="AP271" s="19"/>
      <c r="AQ271" s="19"/>
      <c r="AR271" s="19"/>
      <c r="AS271" s="19"/>
      <c r="AT271" s="19"/>
      <c r="AU271" s="19"/>
      <c r="AV271" s="19"/>
      <c r="AW271" s="19"/>
      <c r="AX271" s="19"/>
      <c r="AY271" s="19"/>
      <c r="AZ271" s="17"/>
      <c r="BA271" s="17"/>
      <c r="BB271" s="17"/>
      <c r="BC271" s="17"/>
      <c r="BD271" s="17"/>
      <c r="BE271" s="17"/>
      <c r="BF271" s="17"/>
      <c r="BG271" s="17"/>
      <c r="BH271" s="17"/>
      <c r="BI271" s="17"/>
      <c r="BJ271" s="17"/>
      <c r="BK271" s="17"/>
      <c r="BL271" s="17"/>
      <c r="BM271" s="17"/>
      <c r="BN271" s="17"/>
      <c r="BO271" s="17"/>
      <c r="BP271" s="17"/>
      <c r="BQ271" s="17"/>
      <c r="BR271" s="17"/>
      <c r="BS271" s="18"/>
      <c r="BT271" s="18"/>
      <c r="BU271" s="18"/>
      <c r="BV271" s="18"/>
      <c r="BW271" s="18"/>
      <c r="BX271" s="18"/>
      <c r="BY271" s="18"/>
      <c r="BZ271" s="18"/>
      <c r="CA271" s="18"/>
      <c r="CB271" s="18"/>
      <c r="CC271" s="18"/>
    </row>
    <row r="272" spans="1:81" s="20" customFormat="1" ht="15.95" customHeight="1">
      <c r="A272" s="526"/>
      <c r="B272" s="527"/>
      <c r="C272" s="527"/>
      <c r="D272" s="531"/>
      <c r="E272" s="528"/>
      <c r="F272" s="529"/>
      <c r="G272" s="530"/>
      <c r="H272" s="146"/>
      <c r="I272" s="209"/>
      <c r="J272" s="257"/>
      <c r="K272" s="254"/>
      <c r="L272" s="255"/>
      <c r="M272" s="256"/>
      <c r="N272" s="258"/>
      <c r="O272" s="1934"/>
      <c r="P272" s="194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7"/>
      <c r="BA272" s="17"/>
      <c r="BB272" s="17"/>
      <c r="BC272" s="17"/>
      <c r="BD272" s="17"/>
      <c r="BE272" s="17"/>
      <c r="BF272" s="17"/>
      <c r="BG272" s="17"/>
      <c r="BH272" s="17"/>
      <c r="BI272" s="17"/>
      <c r="BJ272" s="17"/>
      <c r="BK272" s="17"/>
      <c r="BL272" s="17"/>
      <c r="BM272" s="17"/>
      <c r="BN272" s="17"/>
      <c r="BO272" s="17"/>
      <c r="BP272" s="17"/>
      <c r="BQ272" s="17"/>
      <c r="BR272" s="17"/>
      <c r="BS272" s="18"/>
      <c r="BT272" s="18"/>
      <c r="BU272" s="18"/>
      <c r="BV272" s="18"/>
      <c r="BW272" s="18"/>
      <c r="BX272" s="18"/>
      <c r="BY272" s="18"/>
      <c r="BZ272" s="18"/>
      <c r="CA272" s="18"/>
      <c r="CB272" s="18"/>
      <c r="CC272" s="18"/>
    </row>
    <row r="273" spans="1:81" s="20" customFormat="1" ht="15.95" customHeight="1">
      <c r="A273" s="526"/>
      <c r="B273" s="527"/>
      <c r="C273" s="527"/>
      <c r="D273" s="531"/>
      <c r="E273" s="528"/>
      <c r="F273" s="529"/>
      <c r="G273" s="530"/>
      <c r="H273" s="146"/>
      <c r="I273" s="209"/>
      <c r="J273" s="257"/>
      <c r="K273" s="254"/>
      <c r="L273" s="255"/>
      <c r="M273" s="256"/>
      <c r="N273" s="258"/>
      <c r="O273" s="1934"/>
      <c r="P273" s="1949"/>
      <c r="Q273" s="19"/>
      <c r="R273" s="19"/>
      <c r="S273" s="19"/>
      <c r="T273" s="19"/>
      <c r="U273" s="19"/>
      <c r="V273" s="19"/>
      <c r="W273" s="19"/>
      <c r="X273" s="19"/>
      <c r="Y273" s="19"/>
      <c r="Z273" s="19"/>
      <c r="AA273" s="19"/>
      <c r="AB273" s="19"/>
      <c r="AC273" s="19"/>
      <c r="AD273" s="19"/>
      <c r="AE273" s="19"/>
      <c r="AF273" s="19"/>
      <c r="AG273" s="19"/>
      <c r="AH273" s="19"/>
      <c r="AI273" s="19"/>
      <c r="AJ273" s="19"/>
      <c r="AK273" s="19"/>
      <c r="AL273" s="19"/>
      <c r="AM273" s="19"/>
      <c r="AN273" s="19"/>
      <c r="AO273" s="19"/>
      <c r="AP273" s="19"/>
      <c r="AQ273" s="19"/>
      <c r="AR273" s="19"/>
      <c r="AS273" s="19"/>
      <c r="AT273" s="19"/>
      <c r="AU273" s="19"/>
      <c r="AV273" s="19"/>
      <c r="AW273" s="19"/>
      <c r="AX273" s="19"/>
      <c r="AY273" s="19"/>
      <c r="AZ273" s="17"/>
      <c r="BA273" s="17"/>
      <c r="BB273" s="17"/>
      <c r="BC273" s="17"/>
      <c r="BD273" s="17"/>
      <c r="BE273" s="17"/>
      <c r="BF273" s="17"/>
      <c r="BG273" s="17"/>
      <c r="BH273" s="17"/>
      <c r="BI273" s="17"/>
      <c r="BJ273" s="17"/>
      <c r="BK273" s="17"/>
      <c r="BL273" s="17"/>
      <c r="BM273" s="17"/>
      <c r="BN273" s="17"/>
      <c r="BO273" s="17"/>
      <c r="BP273" s="17"/>
      <c r="BQ273" s="17"/>
      <c r="BR273" s="17"/>
      <c r="BS273" s="18"/>
      <c r="BT273" s="18"/>
      <c r="BU273" s="18"/>
      <c r="BV273" s="18"/>
      <c r="BW273" s="18"/>
      <c r="BX273" s="18"/>
      <c r="BY273" s="18"/>
      <c r="BZ273" s="18"/>
      <c r="CA273" s="18"/>
      <c r="CB273" s="18"/>
      <c r="CC273" s="18"/>
    </row>
    <row r="274" spans="1:81" s="20" customFormat="1" ht="15.95" customHeight="1">
      <c r="A274" s="526"/>
      <c r="B274" s="527"/>
      <c r="C274" s="527"/>
      <c r="D274" s="531"/>
      <c r="E274" s="528"/>
      <c r="F274" s="529"/>
      <c r="G274" s="530"/>
      <c r="H274" s="146"/>
      <c r="I274" s="209"/>
      <c r="J274" s="257"/>
      <c r="K274" s="254"/>
      <c r="L274" s="255"/>
      <c r="M274" s="256"/>
      <c r="N274" s="258"/>
      <c r="O274" s="1934"/>
      <c r="P274" s="1949"/>
      <c r="Q274" s="19"/>
      <c r="R274" s="19"/>
      <c r="S274" s="19"/>
      <c r="T274" s="19"/>
      <c r="U274" s="19"/>
      <c r="V274" s="19"/>
      <c r="W274" s="19"/>
      <c r="X274" s="19"/>
      <c r="Y274" s="19"/>
      <c r="Z274" s="19"/>
      <c r="AA274" s="19"/>
      <c r="AB274" s="19"/>
      <c r="AC274" s="19"/>
      <c r="AD274" s="19"/>
      <c r="AE274" s="19"/>
      <c r="AF274" s="19"/>
      <c r="AG274" s="19"/>
      <c r="AH274" s="19"/>
      <c r="AI274" s="19"/>
      <c r="AJ274" s="19"/>
      <c r="AK274" s="19"/>
      <c r="AL274" s="19"/>
      <c r="AM274" s="19"/>
      <c r="AN274" s="19"/>
      <c r="AO274" s="19"/>
      <c r="AP274" s="19"/>
      <c r="AQ274" s="19"/>
      <c r="AR274" s="19"/>
      <c r="AS274" s="19"/>
      <c r="AT274" s="19"/>
      <c r="AU274" s="19"/>
      <c r="AV274" s="19"/>
      <c r="AW274" s="19"/>
      <c r="AX274" s="19"/>
      <c r="AY274" s="19"/>
      <c r="AZ274" s="17"/>
      <c r="BA274" s="17"/>
      <c r="BB274" s="17"/>
      <c r="BC274" s="17"/>
      <c r="BD274" s="17"/>
      <c r="BE274" s="17"/>
      <c r="BF274" s="17"/>
      <c r="BG274" s="17"/>
      <c r="BH274" s="17"/>
      <c r="BI274" s="17"/>
      <c r="BJ274" s="17"/>
      <c r="BK274" s="17"/>
      <c r="BL274" s="17"/>
      <c r="BM274" s="17"/>
      <c r="BN274" s="17"/>
      <c r="BO274" s="17"/>
      <c r="BP274" s="17"/>
      <c r="BQ274" s="17"/>
      <c r="BR274" s="17"/>
      <c r="BS274" s="18"/>
      <c r="BT274" s="18"/>
      <c r="BU274" s="18"/>
      <c r="BV274" s="18"/>
      <c r="BW274" s="18"/>
      <c r="BX274" s="18"/>
      <c r="BY274" s="18"/>
      <c r="BZ274" s="18"/>
      <c r="CA274" s="18"/>
      <c r="CB274" s="18"/>
      <c r="CC274" s="18"/>
    </row>
    <row r="275" spans="1:81" s="20" customFormat="1" ht="15.95" customHeight="1">
      <c r="A275" s="526"/>
      <c r="B275" s="527"/>
      <c r="C275" s="527"/>
      <c r="D275" s="531"/>
      <c r="E275" s="528"/>
      <c r="F275" s="529"/>
      <c r="G275" s="530"/>
      <c r="H275" s="146"/>
      <c r="I275" s="209"/>
      <c r="J275" s="257"/>
      <c r="K275" s="254"/>
      <c r="L275" s="255"/>
      <c r="M275" s="256"/>
      <c r="N275" s="258"/>
      <c r="O275" s="1934"/>
      <c r="P275" s="1949"/>
      <c r="Q275" s="19"/>
      <c r="R275" s="19"/>
      <c r="S275" s="19"/>
      <c r="T275" s="19"/>
      <c r="U275" s="19"/>
      <c r="V275" s="19"/>
      <c r="W275" s="19"/>
      <c r="X275" s="19"/>
      <c r="Y275" s="19"/>
      <c r="Z275" s="19"/>
      <c r="AA275" s="19"/>
      <c r="AB275" s="19"/>
      <c r="AC275" s="19"/>
      <c r="AD275" s="19"/>
      <c r="AE275" s="19"/>
      <c r="AF275" s="19"/>
      <c r="AG275" s="19"/>
      <c r="AH275" s="19"/>
      <c r="AI275" s="19"/>
      <c r="AJ275" s="19"/>
      <c r="AK275" s="19"/>
      <c r="AL275" s="19"/>
      <c r="AM275" s="19"/>
      <c r="AN275" s="19"/>
      <c r="AO275" s="19"/>
      <c r="AP275" s="19"/>
      <c r="AQ275" s="19"/>
      <c r="AR275" s="19"/>
      <c r="AS275" s="19"/>
      <c r="AT275" s="19"/>
      <c r="AU275" s="19"/>
      <c r="AV275" s="19"/>
      <c r="AW275" s="19"/>
      <c r="AX275" s="19"/>
      <c r="AY275" s="19"/>
      <c r="AZ275" s="17"/>
      <c r="BA275" s="17"/>
      <c r="BB275" s="17"/>
      <c r="BC275" s="17"/>
      <c r="BD275" s="17"/>
      <c r="BE275" s="17"/>
      <c r="BF275" s="17"/>
      <c r="BG275" s="17"/>
      <c r="BH275" s="17"/>
      <c r="BI275" s="17"/>
      <c r="BJ275" s="17"/>
      <c r="BK275" s="17"/>
      <c r="BL275" s="17"/>
      <c r="BM275" s="17"/>
      <c r="BN275" s="17"/>
      <c r="BO275" s="17"/>
      <c r="BP275" s="17"/>
      <c r="BQ275" s="17"/>
      <c r="BR275" s="17"/>
      <c r="BS275" s="18"/>
      <c r="BT275" s="18"/>
      <c r="BU275" s="18"/>
      <c r="BV275" s="18"/>
      <c r="BW275" s="18"/>
      <c r="BX275" s="18"/>
      <c r="BY275" s="18"/>
      <c r="BZ275" s="18"/>
      <c r="CA275" s="18"/>
      <c r="CB275" s="18"/>
      <c r="CC275" s="18"/>
    </row>
    <row r="276" spans="1:81" s="20" customFormat="1" ht="15.95" customHeight="1">
      <c r="A276" s="526"/>
      <c r="B276" s="527"/>
      <c r="C276" s="527"/>
      <c r="D276" s="531"/>
      <c r="E276" s="528"/>
      <c r="F276" s="529"/>
      <c r="G276" s="530"/>
      <c r="H276" s="146"/>
      <c r="I276" s="209"/>
      <c r="J276" s="257"/>
      <c r="K276" s="254"/>
      <c r="L276" s="255"/>
      <c r="M276" s="256"/>
      <c r="N276" s="258"/>
      <c r="O276" s="1934"/>
      <c r="P276" s="1949"/>
      <c r="Q276" s="19"/>
      <c r="R276" s="19"/>
      <c r="S276" s="19"/>
      <c r="T276" s="19"/>
      <c r="U276" s="19"/>
      <c r="V276" s="19"/>
      <c r="W276" s="19"/>
      <c r="X276" s="19"/>
      <c r="Y276" s="19"/>
      <c r="Z276" s="19"/>
      <c r="AA276" s="19"/>
      <c r="AB276" s="19"/>
      <c r="AC276" s="19"/>
      <c r="AD276" s="19"/>
      <c r="AE276" s="19"/>
      <c r="AF276" s="19"/>
      <c r="AG276" s="19"/>
      <c r="AH276" s="19"/>
      <c r="AI276" s="19"/>
      <c r="AJ276" s="19"/>
      <c r="AK276" s="19"/>
      <c r="AL276" s="19"/>
      <c r="AM276" s="19"/>
      <c r="AN276" s="19"/>
      <c r="AO276" s="19"/>
      <c r="AP276" s="19"/>
      <c r="AQ276" s="19"/>
      <c r="AR276" s="19"/>
      <c r="AS276" s="19"/>
      <c r="AT276" s="19"/>
      <c r="AU276" s="19"/>
      <c r="AV276" s="19"/>
      <c r="AW276" s="19"/>
      <c r="AX276" s="19"/>
      <c r="AY276" s="19"/>
      <c r="AZ276" s="17"/>
      <c r="BA276" s="17"/>
      <c r="BB276" s="17"/>
      <c r="BC276" s="17"/>
      <c r="BD276" s="17"/>
      <c r="BE276" s="17"/>
      <c r="BF276" s="17"/>
      <c r="BG276" s="17"/>
      <c r="BH276" s="17"/>
      <c r="BI276" s="17"/>
      <c r="BJ276" s="17"/>
      <c r="BK276" s="17"/>
      <c r="BL276" s="17"/>
      <c r="BM276" s="17"/>
      <c r="BN276" s="17"/>
      <c r="BO276" s="17"/>
      <c r="BP276" s="17"/>
      <c r="BQ276" s="17"/>
      <c r="BR276" s="17"/>
      <c r="BS276" s="18"/>
      <c r="BT276" s="18"/>
      <c r="BU276" s="18"/>
      <c r="BV276" s="18"/>
      <c r="BW276" s="18"/>
      <c r="BX276" s="18"/>
      <c r="BY276" s="18"/>
      <c r="BZ276" s="18"/>
      <c r="CA276" s="18"/>
      <c r="CB276" s="18"/>
      <c r="CC276" s="18"/>
    </row>
    <row r="277" spans="1:81" s="20" customFormat="1" ht="15.95" customHeight="1">
      <c r="A277" s="526"/>
      <c r="B277" s="527"/>
      <c r="C277" s="527"/>
      <c r="D277" s="531"/>
      <c r="E277" s="528"/>
      <c r="F277" s="529"/>
      <c r="G277" s="530"/>
      <c r="H277" s="146"/>
      <c r="I277" s="209"/>
      <c r="J277" s="257"/>
      <c r="K277" s="254"/>
      <c r="L277" s="255"/>
      <c r="M277" s="256"/>
      <c r="N277" s="258"/>
      <c r="O277" s="1934"/>
      <c r="P277" s="1949"/>
      <c r="Q277" s="19"/>
      <c r="R277" s="19"/>
      <c r="S277" s="19"/>
      <c r="T277" s="19"/>
      <c r="U277" s="19"/>
      <c r="V277" s="19"/>
      <c r="W277" s="19"/>
      <c r="X277" s="19"/>
      <c r="Y277" s="19"/>
      <c r="Z277" s="19"/>
      <c r="AA277" s="19"/>
      <c r="AB277" s="19"/>
      <c r="AC277" s="19"/>
      <c r="AD277" s="19"/>
      <c r="AE277" s="19"/>
      <c r="AF277" s="19"/>
      <c r="AG277" s="19"/>
      <c r="AH277" s="19"/>
      <c r="AI277" s="19"/>
      <c r="AJ277" s="19"/>
      <c r="AK277" s="19"/>
      <c r="AL277" s="19"/>
      <c r="AM277" s="19"/>
      <c r="AN277" s="19"/>
      <c r="AO277" s="19"/>
      <c r="AP277" s="19"/>
      <c r="AQ277" s="19"/>
      <c r="AR277" s="19"/>
      <c r="AS277" s="19"/>
      <c r="AT277" s="19"/>
      <c r="AU277" s="19"/>
      <c r="AV277" s="19"/>
      <c r="AW277" s="19"/>
      <c r="AX277" s="19"/>
      <c r="AY277" s="19"/>
      <c r="AZ277" s="17"/>
      <c r="BA277" s="17"/>
      <c r="BB277" s="17"/>
      <c r="BC277" s="17"/>
      <c r="BD277" s="17"/>
      <c r="BE277" s="17"/>
      <c r="BF277" s="17"/>
      <c r="BG277" s="17"/>
      <c r="BH277" s="17"/>
      <c r="BI277" s="17"/>
      <c r="BJ277" s="17"/>
      <c r="BK277" s="17"/>
      <c r="BL277" s="17"/>
      <c r="BM277" s="17"/>
      <c r="BN277" s="17"/>
      <c r="BO277" s="17"/>
      <c r="BP277" s="17"/>
      <c r="BQ277" s="17"/>
      <c r="BR277" s="17"/>
      <c r="BS277" s="18"/>
      <c r="BT277" s="18"/>
      <c r="BU277" s="18"/>
      <c r="BV277" s="18"/>
      <c r="BW277" s="18"/>
      <c r="BX277" s="18"/>
      <c r="BY277" s="18"/>
      <c r="BZ277" s="18"/>
      <c r="CA277" s="18"/>
      <c r="CB277" s="18"/>
      <c r="CC277" s="18"/>
    </row>
    <row r="278" spans="1:81" s="20" customFormat="1" ht="15.95" customHeight="1">
      <c r="A278" s="526"/>
      <c r="B278" s="527"/>
      <c r="C278" s="527"/>
      <c r="D278" s="531"/>
      <c r="E278" s="528"/>
      <c r="F278" s="529"/>
      <c r="G278" s="530"/>
      <c r="H278" s="146"/>
      <c r="I278" s="209"/>
      <c r="J278" s="257"/>
      <c r="K278" s="254"/>
      <c r="L278" s="255"/>
      <c r="M278" s="256"/>
      <c r="N278" s="258"/>
      <c r="O278" s="1934"/>
      <c r="P278" s="1949"/>
      <c r="Q278" s="19"/>
      <c r="R278" s="19"/>
      <c r="S278" s="19"/>
      <c r="T278" s="19"/>
      <c r="U278" s="19"/>
      <c r="V278" s="19"/>
      <c r="W278" s="19"/>
      <c r="X278" s="19"/>
      <c r="Y278" s="19"/>
      <c r="Z278" s="19"/>
      <c r="AA278" s="19"/>
      <c r="AB278" s="19"/>
      <c r="AC278" s="19"/>
      <c r="AD278" s="19"/>
      <c r="AE278" s="19"/>
      <c r="AF278" s="19"/>
      <c r="AG278" s="19"/>
      <c r="AH278" s="19"/>
      <c r="AI278" s="19"/>
      <c r="AJ278" s="19"/>
      <c r="AK278" s="19"/>
      <c r="AL278" s="19"/>
      <c r="AM278" s="19"/>
      <c r="AN278" s="19"/>
      <c r="AO278" s="19"/>
      <c r="AP278" s="19"/>
      <c r="AQ278" s="19"/>
      <c r="AR278" s="19"/>
      <c r="AS278" s="19"/>
      <c r="AT278" s="19"/>
      <c r="AU278" s="19"/>
      <c r="AV278" s="19"/>
      <c r="AW278" s="19"/>
      <c r="AX278" s="19"/>
      <c r="AY278" s="19"/>
      <c r="AZ278" s="17"/>
      <c r="BA278" s="17"/>
      <c r="BB278" s="17"/>
      <c r="BC278" s="17"/>
      <c r="BD278" s="17"/>
      <c r="BE278" s="17"/>
      <c r="BF278" s="17"/>
      <c r="BG278" s="17"/>
      <c r="BH278" s="17"/>
      <c r="BI278" s="17"/>
      <c r="BJ278" s="17"/>
      <c r="BK278" s="17"/>
      <c r="BL278" s="17"/>
      <c r="BM278" s="17"/>
      <c r="BN278" s="17"/>
      <c r="BO278" s="17"/>
      <c r="BP278" s="17"/>
      <c r="BQ278" s="17"/>
      <c r="BR278" s="17"/>
      <c r="BS278" s="18"/>
      <c r="BT278" s="18"/>
      <c r="BU278" s="18"/>
      <c r="BV278" s="18"/>
      <c r="BW278" s="18"/>
      <c r="BX278" s="18"/>
      <c r="BY278" s="18"/>
      <c r="BZ278" s="18"/>
      <c r="CA278" s="18"/>
      <c r="CB278" s="18"/>
      <c r="CC278" s="18"/>
    </row>
    <row r="279" spans="1:81" s="20" customFormat="1" ht="15.95" customHeight="1">
      <c r="A279" s="526"/>
      <c r="B279" s="527"/>
      <c r="C279" s="527"/>
      <c r="D279" s="531"/>
      <c r="E279" s="528"/>
      <c r="F279" s="529"/>
      <c r="G279" s="530"/>
      <c r="H279" s="146"/>
      <c r="I279" s="209"/>
      <c r="J279" s="257"/>
      <c r="K279" s="254"/>
      <c r="L279" s="255"/>
      <c r="M279" s="256"/>
      <c r="N279" s="258"/>
      <c r="O279" s="1934"/>
      <c r="P279" s="1949"/>
      <c r="Q279" s="19"/>
      <c r="R279" s="19"/>
      <c r="S279" s="19"/>
      <c r="T279" s="19"/>
      <c r="U279" s="19"/>
      <c r="V279" s="19"/>
      <c r="W279" s="19"/>
      <c r="X279" s="19"/>
      <c r="Y279" s="19"/>
      <c r="Z279" s="19"/>
      <c r="AA279" s="19"/>
      <c r="AB279" s="19"/>
      <c r="AC279" s="19"/>
      <c r="AD279" s="19"/>
      <c r="AE279" s="19"/>
      <c r="AF279" s="19"/>
      <c r="AG279" s="19"/>
      <c r="AH279" s="19"/>
      <c r="AI279" s="19"/>
      <c r="AJ279" s="19"/>
      <c r="AK279" s="19"/>
      <c r="AL279" s="19"/>
      <c r="AM279" s="19"/>
      <c r="AN279" s="19"/>
      <c r="AO279" s="19"/>
      <c r="AP279" s="19"/>
      <c r="AQ279" s="19"/>
      <c r="AR279" s="19"/>
      <c r="AS279" s="19"/>
      <c r="AT279" s="19"/>
      <c r="AU279" s="19"/>
      <c r="AV279" s="19"/>
      <c r="AW279" s="19"/>
      <c r="AX279" s="19"/>
      <c r="AY279" s="19"/>
      <c r="AZ279" s="17"/>
      <c r="BA279" s="17"/>
      <c r="BB279" s="17"/>
      <c r="BC279" s="17"/>
      <c r="BD279" s="17"/>
      <c r="BE279" s="17"/>
      <c r="BF279" s="17"/>
      <c r="BG279" s="17"/>
      <c r="BH279" s="17"/>
      <c r="BI279" s="17"/>
      <c r="BJ279" s="17"/>
      <c r="BK279" s="17"/>
      <c r="BL279" s="17"/>
      <c r="BM279" s="17"/>
      <c r="BN279" s="17"/>
      <c r="BO279" s="17"/>
      <c r="BP279" s="17"/>
      <c r="BQ279" s="17"/>
      <c r="BR279" s="17"/>
      <c r="BS279" s="18"/>
      <c r="BT279" s="18"/>
      <c r="BU279" s="18"/>
      <c r="BV279" s="18"/>
      <c r="BW279" s="18"/>
      <c r="BX279" s="18"/>
      <c r="BY279" s="18"/>
      <c r="BZ279" s="18"/>
      <c r="CA279" s="18"/>
      <c r="CB279" s="18"/>
      <c r="CC279" s="18"/>
    </row>
    <row r="280" spans="1:81" s="20" customFormat="1" ht="15.95" customHeight="1">
      <c r="A280" s="526"/>
      <c r="B280" s="527"/>
      <c r="C280" s="527"/>
      <c r="D280" s="531"/>
      <c r="E280" s="528"/>
      <c r="F280" s="529"/>
      <c r="G280" s="530"/>
      <c r="H280" s="146"/>
      <c r="I280" s="209"/>
      <c r="J280" s="257"/>
      <c r="K280" s="254"/>
      <c r="L280" s="255"/>
      <c r="M280" s="256"/>
      <c r="N280" s="258"/>
      <c r="O280" s="1934"/>
      <c r="P280" s="1949"/>
      <c r="Q280" s="19"/>
      <c r="R280" s="19"/>
      <c r="S280" s="19"/>
      <c r="T280" s="19"/>
      <c r="U280" s="19"/>
      <c r="V280" s="19"/>
      <c r="W280" s="19"/>
      <c r="X280" s="19"/>
      <c r="Y280" s="19"/>
      <c r="Z280" s="19"/>
      <c r="AA280" s="19"/>
      <c r="AB280" s="19"/>
      <c r="AC280" s="19"/>
      <c r="AD280" s="19"/>
      <c r="AE280" s="19"/>
      <c r="AF280" s="19"/>
      <c r="AG280" s="19"/>
      <c r="AH280" s="19"/>
      <c r="AI280" s="19"/>
      <c r="AJ280" s="19"/>
      <c r="AK280" s="19"/>
      <c r="AL280" s="19"/>
      <c r="AM280" s="19"/>
      <c r="AN280" s="19"/>
      <c r="AO280" s="19"/>
      <c r="AP280" s="19"/>
      <c r="AQ280" s="19"/>
      <c r="AR280" s="19"/>
      <c r="AS280" s="19"/>
      <c r="AT280" s="19"/>
      <c r="AU280" s="19"/>
      <c r="AV280" s="19"/>
      <c r="AW280" s="19"/>
      <c r="AX280" s="19"/>
      <c r="AY280" s="19"/>
      <c r="AZ280" s="17"/>
      <c r="BA280" s="17"/>
      <c r="BB280" s="17"/>
      <c r="BC280" s="17"/>
      <c r="BD280" s="17"/>
      <c r="BE280" s="17"/>
      <c r="BF280" s="17"/>
      <c r="BG280" s="17"/>
      <c r="BH280" s="17"/>
      <c r="BI280" s="17"/>
      <c r="BJ280" s="17"/>
      <c r="BK280" s="17"/>
      <c r="BL280" s="17"/>
      <c r="BM280" s="17"/>
      <c r="BN280" s="17"/>
      <c r="BO280" s="17"/>
      <c r="BP280" s="17"/>
      <c r="BQ280" s="17"/>
      <c r="BR280" s="17"/>
      <c r="BS280" s="18"/>
      <c r="BT280" s="18"/>
      <c r="BU280" s="18"/>
      <c r="BV280" s="18"/>
      <c r="BW280" s="18"/>
      <c r="BX280" s="18"/>
      <c r="BY280" s="18"/>
      <c r="BZ280" s="18"/>
      <c r="CA280" s="18"/>
      <c r="CB280" s="18"/>
      <c r="CC280" s="18"/>
    </row>
    <row r="281" spans="1:81" s="20" customFormat="1" ht="15.95" customHeight="1">
      <c r="A281" s="526"/>
      <c r="B281" s="527"/>
      <c r="C281" s="527"/>
      <c r="D281" s="531"/>
      <c r="E281" s="528"/>
      <c r="F281" s="529"/>
      <c r="G281" s="530"/>
      <c r="H281" s="146"/>
      <c r="I281" s="209"/>
      <c r="J281" s="257"/>
      <c r="K281" s="254"/>
      <c r="L281" s="255"/>
      <c r="M281" s="256"/>
      <c r="N281" s="258"/>
      <c r="O281" s="1934"/>
      <c r="P281" s="1949"/>
      <c r="Q281" s="19"/>
      <c r="R281" s="19"/>
      <c r="S281" s="19"/>
      <c r="T281" s="19"/>
      <c r="U281" s="19"/>
      <c r="V281" s="19"/>
      <c r="W281" s="19"/>
      <c r="X281" s="19"/>
      <c r="Y281" s="19"/>
      <c r="Z281" s="19"/>
      <c r="AA281" s="19"/>
      <c r="AB281" s="19"/>
      <c r="AC281" s="19"/>
      <c r="AD281" s="19"/>
      <c r="AE281" s="19"/>
      <c r="AF281" s="19"/>
      <c r="AG281" s="19"/>
      <c r="AH281" s="19"/>
      <c r="AI281" s="19"/>
      <c r="AJ281" s="19"/>
      <c r="AK281" s="19"/>
      <c r="AL281" s="19"/>
      <c r="AM281" s="19"/>
      <c r="AN281" s="19"/>
      <c r="AO281" s="19"/>
      <c r="AP281" s="19"/>
      <c r="AQ281" s="19"/>
      <c r="AR281" s="19"/>
      <c r="AS281" s="19"/>
      <c r="AT281" s="19"/>
      <c r="AU281" s="19"/>
      <c r="AV281" s="19"/>
      <c r="AW281" s="19"/>
      <c r="AX281" s="19"/>
      <c r="AY281" s="19"/>
      <c r="AZ281" s="17"/>
      <c r="BA281" s="17"/>
      <c r="BB281" s="17"/>
      <c r="BC281" s="17"/>
      <c r="BD281" s="17"/>
      <c r="BE281" s="17"/>
      <c r="BF281" s="17"/>
      <c r="BG281" s="17"/>
      <c r="BH281" s="17"/>
      <c r="BI281" s="17"/>
      <c r="BJ281" s="17"/>
      <c r="BK281" s="17"/>
      <c r="BL281" s="17"/>
      <c r="BM281" s="17"/>
      <c r="BN281" s="17"/>
      <c r="BO281" s="17"/>
      <c r="BP281" s="17"/>
      <c r="BQ281" s="17"/>
      <c r="BR281" s="17"/>
      <c r="BS281" s="18"/>
      <c r="BT281" s="18"/>
      <c r="BU281" s="18"/>
      <c r="BV281" s="18"/>
      <c r="BW281" s="18"/>
      <c r="BX281" s="18"/>
      <c r="BY281" s="18"/>
      <c r="BZ281" s="18"/>
      <c r="CA281" s="18"/>
      <c r="CB281" s="18"/>
      <c r="CC281" s="18"/>
    </row>
    <row r="282" spans="1:81" s="20" customFormat="1" ht="15.95" customHeight="1">
      <c r="A282" s="526"/>
      <c r="B282" s="527"/>
      <c r="C282" s="527"/>
      <c r="D282" s="531"/>
      <c r="E282" s="528"/>
      <c r="F282" s="529"/>
      <c r="G282" s="530"/>
      <c r="H282" s="146"/>
      <c r="I282" s="209"/>
      <c r="J282" s="257"/>
      <c r="K282" s="254"/>
      <c r="L282" s="255"/>
      <c r="M282" s="256"/>
      <c r="N282" s="258"/>
      <c r="O282" s="1934"/>
      <c r="P282" s="1949"/>
      <c r="Q282" s="19"/>
      <c r="R282" s="19"/>
      <c r="S282" s="19"/>
      <c r="T282" s="19"/>
      <c r="U282" s="19"/>
      <c r="V282" s="19"/>
      <c r="W282" s="19"/>
      <c r="X282" s="19"/>
      <c r="Y282" s="19"/>
      <c r="Z282" s="19"/>
      <c r="AA282" s="19"/>
      <c r="AB282" s="19"/>
      <c r="AC282" s="19"/>
      <c r="AD282" s="19"/>
      <c r="AE282" s="19"/>
      <c r="AF282" s="19"/>
      <c r="AG282" s="19"/>
      <c r="AH282" s="19"/>
      <c r="AI282" s="19"/>
      <c r="AJ282" s="19"/>
      <c r="AK282" s="19"/>
      <c r="AL282" s="19"/>
      <c r="AM282" s="19"/>
      <c r="AN282" s="19"/>
      <c r="AO282" s="19"/>
      <c r="AP282" s="19"/>
      <c r="AQ282" s="19"/>
      <c r="AR282" s="19"/>
      <c r="AS282" s="19"/>
      <c r="AT282" s="19"/>
      <c r="AU282" s="19"/>
      <c r="AV282" s="19"/>
      <c r="AW282" s="19"/>
      <c r="AX282" s="19"/>
      <c r="AY282" s="19"/>
      <c r="AZ282" s="17"/>
      <c r="BA282" s="17"/>
      <c r="BB282" s="17"/>
      <c r="BC282" s="17"/>
      <c r="BD282" s="17"/>
      <c r="BE282" s="17"/>
      <c r="BF282" s="17"/>
      <c r="BG282" s="17"/>
      <c r="BH282" s="17"/>
      <c r="BI282" s="17"/>
      <c r="BJ282" s="17"/>
      <c r="BK282" s="17"/>
      <c r="BL282" s="17"/>
      <c r="BM282" s="17"/>
      <c r="BN282" s="17"/>
      <c r="BO282" s="17"/>
      <c r="BP282" s="17"/>
      <c r="BQ282" s="17"/>
      <c r="BR282" s="17"/>
      <c r="BS282" s="18"/>
      <c r="BT282" s="18"/>
      <c r="BU282" s="18"/>
      <c r="BV282" s="18"/>
      <c r="BW282" s="18"/>
      <c r="BX282" s="18"/>
      <c r="BY282" s="18"/>
      <c r="BZ282" s="18"/>
      <c r="CA282" s="18"/>
      <c r="CB282" s="18"/>
      <c r="CC282" s="18"/>
    </row>
    <row r="283" spans="1:81" s="20" customFormat="1" ht="15.95" customHeight="1">
      <c r="A283" s="526"/>
      <c r="B283" s="527"/>
      <c r="C283" s="527"/>
      <c r="D283" s="531"/>
      <c r="E283" s="528"/>
      <c r="F283" s="529"/>
      <c r="G283" s="530"/>
      <c r="H283" s="146"/>
      <c r="I283" s="209"/>
      <c r="J283" s="257"/>
      <c r="K283" s="254"/>
      <c r="L283" s="255"/>
      <c r="M283" s="256"/>
      <c r="N283" s="258"/>
      <c r="O283" s="1934"/>
      <c r="P283" s="1949"/>
      <c r="Q283" s="19"/>
      <c r="R283" s="19"/>
      <c r="S283" s="19"/>
      <c r="T283" s="19"/>
      <c r="U283" s="19"/>
      <c r="V283" s="19"/>
      <c r="W283" s="19"/>
      <c r="X283" s="19"/>
      <c r="Y283" s="19"/>
      <c r="Z283" s="19"/>
      <c r="AA283" s="19"/>
      <c r="AB283" s="19"/>
      <c r="AC283" s="19"/>
      <c r="AD283" s="19"/>
      <c r="AE283" s="19"/>
      <c r="AF283" s="19"/>
      <c r="AG283" s="19"/>
      <c r="AH283" s="19"/>
      <c r="AI283" s="19"/>
      <c r="AJ283" s="19"/>
      <c r="AK283" s="19"/>
      <c r="AL283" s="19"/>
      <c r="AM283" s="19"/>
      <c r="AN283" s="19"/>
      <c r="AO283" s="19"/>
      <c r="AP283" s="19"/>
      <c r="AQ283" s="19"/>
      <c r="AR283" s="19"/>
      <c r="AS283" s="19"/>
      <c r="AT283" s="19"/>
      <c r="AU283" s="19"/>
      <c r="AV283" s="19"/>
      <c r="AW283" s="19"/>
      <c r="AX283" s="19"/>
      <c r="AY283" s="19"/>
      <c r="AZ283" s="17"/>
      <c r="BA283" s="17"/>
      <c r="BB283" s="17"/>
      <c r="BC283" s="17"/>
      <c r="BD283" s="17"/>
      <c r="BE283" s="17"/>
      <c r="BF283" s="17"/>
      <c r="BG283" s="17"/>
      <c r="BH283" s="17"/>
      <c r="BI283" s="17"/>
      <c r="BJ283" s="17"/>
      <c r="BK283" s="17"/>
      <c r="BL283" s="17"/>
      <c r="BM283" s="17"/>
      <c r="BN283" s="17"/>
      <c r="BO283" s="17"/>
      <c r="BP283" s="17"/>
      <c r="BQ283" s="17"/>
      <c r="BR283" s="17"/>
      <c r="BS283" s="18"/>
      <c r="BT283" s="18"/>
      <c r="BU283" s="18"/>
      <c r="BV283" s="18"/>
      <c r="BW283" s="18"/>
      <c r="BX283" s="18"/>
      <c r="BY283" s="18"/>
      <c r="BZ283" s="18"/>
      <c r="CA283" s="18"/>
      <c r="CB283" s="18"/>
      <c r="CC283" s="18"/>
    </row>
    <row r="284" spans="1:81" s="20" customFormat="1" ht="15.95" customHeight="1">
      <c r="A284" s="526"/>
      <c r="B284" s="527"/>
      <c r="C284" s="527"/>
      <c r="D284" s="531"/>
      <c r="E284" s="528"/>
      <c r="F284" s="529"/>
      <c r="G284" s="530"/>
      <c r="H284" s="146"/>
      <c r="I284" s="253"/>
      <c r="J284" s="253"/>
      <c r="K284" s="254"/>
      <c r="L284" s="255"/>
      <c r="M284" s="256"/>
      <c r="N284" s="258"/>
      <c r="O284" s="1934"/>
      <c r="P284" s="1949"/>
      <c r="Q284" s="19"/>
      <c r="R284" s="19"/>
      <c r="S284" s="19"/>
      <c r="T284" s="19"/>
      <c r="U284" s="19"/>
      <c r="V284" s="19"/>
      <c r="W284" s="19"/>
      <c r="X284" s="19"/>
      <c r="Y284" s="19"/>
      <c r="Z284" s="19"/>
      <c r="AA284" s="19"/>
      <c r="AB284" s="19"/>
      <c r="AC284" s="19"/>
      <c r="AD284" s="19"/>
      <c r="AE284" s="19"/>
      <c r="AF284" s="19"/>
      <c r="AG284" s="19"/>
      <c r="AH284" s="19"/>
      <c r="AI284" s="19"/>
      <c r="AJ284" s="19"/>
      <c r="AK284" s="19"/>
      <c r="AL284" s="19"/>
      <c r="AM284" s="19"/>
      <c r="AN284" s="19"/>
      <c r="AO284" s="19"/>
      <c r="AP284" s="19"/>
      <c r="AQ284" s="19"/>
      <c r="AR284" s="19"/>
      <c r="AS284" s="19"/>
      <c r="AT284" s="19"/>
      <c r="AU284" s="19"/>
      <c r="AV284" s="19"/>
      <c r="AW284" s="19"/>
      <c r="AX284" s="19"/>
      <c r="AY284" s="19"/>
      <c r="AZ284" s="17"/>
      <c r="BA284" s="17"/>
      <c r="BB284" s="17"/>
      <c r="BC284" s="17"/>
      <c r="BD284" s="17"/>
      <c r="BE284" s="17"/>
      <c r="BF284" s="17"/>
      <c r="BG284" s="17"/>
      <c r="BH284" s="17"/>
      <c r="BI284" s="17"/>
      <c r="BJ284" s="17"/>
      <c r="BK284" s="17"/>
      <c r="BL284" s="17"/>
      <c r="BM284" s="17"/>
      <c r="BN284" s="17"/>
      <c r="BO284" s="17"/>
      <c r="BP284" s="17"/>
      <c r="BQ284" s="17"/>
      <c r="BR284" s="17"/>
      <c r="BS284" s="18"/>
      <c r="BT284" s="18"/>
      <c r="BU284" s="18"/>
      <c r="BV284" s="18"/>
      <c r="BW284" s="18"/>
      <c r="BX284" s="18"/>
      <c r="BY284" s="18"/>
      <c r="BZ284" s="18"/>
      <c r="CA284" s="18"/>
      <c r="CB284" s="18"/>
      <c r="CC284" s="18"/>
    </row>
    <row r="285" spans="1:81" s="20" customFormat="1" ht="15.95" customHeight="1">
      <c r="A285" s="526"/>
      <c r="B285" s="527"/>
      <c r="C285" s="527"/>
      <c r="D285" s="531"/>
      <c r="E285" s="528"/>
      <c r="F285" s="529"/>
      <c r="G285" s="530"/>
      <c r="H285" s="146"/>
      <c r="I285" s="253"/>
      <c r="J285" s="253"/>
      <c r="K285" s="254"/>
      <c r="L285" s="255"/>
      <c r="M285" s="256"/>
      <c r="N285" s="258"/>
      <c r="O285" s="1934"/>
      <c r="P285" s="1949"/>
      <c r="Q285" s="19"/>
      <c r="R285" s="19"/>
      <c r="S285" s="19"/>
      <c r="T285" s="19"/>
      <c r="U285" s="19"/>
      <c r="V285" s="19"/>
      <c r="W285" s="19"/>
      <c r="X285" s="19"/>
      <c r="Y285" s="19"/>
      <c r="Z285" s="19"/>
      <c r="AA285" s="19"/>
      <c r="AB285" s="19"/>
      <c r="AC285" s="19"/>
      <c r="AD285" s="19"/>
      <c r="AE285" s="19"/>
      <c r="AF285" s="19"/>
      <c r="AG285" s="19"/>
      <c r="AH285" s="19"/>
      <c r="AI285" s="19"/>
      <c r="AJ285" s="19"/>
      <c r="AK285" s="19"/>
      <c r="AL285" s="19"/>
      <c r="AM285" s="19"/>
      <c r="AN285" s="19"/>
      <c r="AO285" s="19"/>
      <c r="AP285" s="19"/>
      <c r="AQ285" s="19"/>
      <c r="AR285" s="19"/>
      <c r="AS285" s="19"/>
      <c r="AT285" s="19"/>
      <c r="AU285" s="19"/>
      <c r="AV285" s="19"/>
      <c r="AW285" s="19"/>
      <c r="AX285" s="19"/>
      <c r="AY285" s="19"/>
      <c r="AZ285" s="17"/>
      <c r="BA285" s="17"/>
      <c r="BB285" s="17"/>
      <c r="BC285" s="17"/>
      <c r="BD285" s="17"/>
      <c r="BE285" s="17"/>
      <c r="BF285" s="17"/>
      <c r="BG285" s="17"/>
      <c r="BH285" s="17"/>
      <c r="BI285" s="17"/>
      <c r="BJ285" s="17"/>
      <c r="BK285" s="17"/>
      <c r="BL285" s="17"/>
      <c r="BM285" s="17"/>
      <c r="BN285" s="17"/>
      <c r="BO285" s="17"/>
      <c r="BP285" s="17"/>
      <c r="BQ285" s="17"/>
      <c r="BR285" s="17"/>
      <c r="BS285" s="18"/>
      <c r="BT285" s="18"/>
      <c r="BU285" s="18"/>
      <c r="BV285" s="18"/>
      <c r="BW285" s="18"/>
      <c r="BX285" s="18"/>
      <c r="BY285" s="18"/>
      <c r="BZ285" s="18"/>
      <c r="CA285" s="18"/>
      <c r="CB285" s="18"/>
      <c r="CC285" s="18"/>
    </row>
    <row r="286" spans="1:81" s="20" customFormat="1" ht="15.95" customHeight="1">
      <c r="A286" s="526"/>
      <c r="B286" s="527"/>
      <c r="C286" s="527"/>
      <c r="D286" s="531"/>
      <c r="E286" s="528"/>
      <c r="F286" s="529"/>
      <c r="G286" s="530"/>
      <c r="H286" s="146"/>
      <c r="I286" s="253"/>
      <c r="J286" s="253"/>
      <c r="K286" s="254"/>
      <c r="L286" s="255"/>
      <c r="M286" s="256"/>
      <c r="N286" s="258"/>
      <c r="O286" s="1934"/>
      <c r="P286" s="261"/>
      <c r="Q286" s="19"/>
      <c r="R286" s="19"/>
      <c r="S286" s="19"/>
      <c r="T286" s="19"/>
      <c r="U286" s="19"/>
      <c r="V286" s="19"/>
      <c r="W286" s="19"/>
      <c r="X286" s="19"/>
      <c r="Y286" s="19"/>
      <c r="Z286" s="19"/>
      <c r="AA286" s="19"/>
      <c r="AB286" s="19"/>
      <c r="AC286" s="19"/>
      <c r="AD286" s="19"/>
      <c r="AE286" s="19"/>
      <c r="AF286" s="19"/>
      <c r="AG286" s="19"/>
      <c r="AH286" s="19"/>
      <c r="AI286" s="19"/>
      <c r="AJ286" s="19"/>
      <c r="AK286" s="19"/>
      <c r="AL286" s="19"/>
      <c r="AM286" s="19"/>
      <c r="AN286" s="19"/>
      <c r="AO286" s="19"/>
      <c r="AP286" s="19"/>
      <c r="AQ286" s="19"/>
      <c r="AR286" s="19"/>
      <c r="AS286" s="19"/>
      <c r="AT286" s="19"/>
      <c r="AU286" s="19"/>
      <c r="AV286" s="19"/>
      <c r="AW286" s="19"/>
      <c r="AX286" s="19"/>
      <c r="AY286" s="19"/>
      <c r="AZ286" s="17"/>
      <c r="BA286" s="17"/>
      <c r="BB286" s="17"/>
      <c r="BC286" s="17"/>
      <c r="BD286" s="17"/>
      <c r="BE286" s="17"/>
      <c r="BF286" s="17"/>
      <c r="BG286" s="17"/>
      <c r="BH286" s="17"/>
      <c r="BI286" s="17"/>
      <c r="BJ286" s="17"/>
      <c r="BK286" s="17"/>
      <c r="BL286" s="17"/>
      <c r="BM286" s="17"/>
      <c r="BN286" s="17"/>
      <c r="BO286" s="17"/>
      <c r="BP286" s="17"/>
      <c r="BQ286" s="17"/>
      <c r="BR286" s="17"/>
      <c r="BS286" s="18"/>
      <c r="BT286" s="18"/>
      <c r="BU286" s="18"/>
      <c r="BV286" s="18"/>
      <c r="BW286" s="18"/>
      <c r="BX286" s="18"/>
      <c r="BY286" s="18"/>
      <c r="BZ286" s="18"/>
      <c r="CA286" s="18"/>
      <c r="CB286" s="18"/>
      <c r="CC286" s="18"/>
    </row>
    <row r="287" spans="1:81" s="20" customFormat="1" ht="15.95" customHeight="1">
      <c r="A287" s="526"/>
      <c r="B287" s="527"/>
      <c r="C287" s="527"/>
      <c r="D287" s="531"/>
      <c r="E287" s="528"/>
      <c r="F287" s="529"/>
      <c r="G287" s="530"/>
      <c r="H287" s="146"/>
      <c r="I287" s="71"/>
      <c r="J287" s="257"/>
      <c r="K287" s="254"/>
      <c r="L287" s="255"/>
      <c r="M287" s="256"/>
      <c r="N287" s="258"/>
      <c r="O287" s="1934"/>
      <c r="P287" s="261"/>
      <c r="Q287" s="19"/>
      <c r="R287" s="19"/>
      <c r="S287" s="19"/>
      <c r="T287" s="19"/>
      <c r="U287" s="19"/>
      <c r="V287" s="19"/>
      <c r="W287" s="19"/>
      <c r="X287" s="19"/>
      <c r="Y287" s="19"/>
      <c r="Z287" s="19"/>
      <c r="AA287" s="19"/>
      <c r="AB287" s="19"/>
      <c r="AC287" s="19"/>
      <c r="AD287" s="19"/>
      <c r="AE287" s="19"/>
      <c r="AF287" s="19"/>
      <c r="AG287" s="19"/>
      <c r="AH287" s="19"/>
      <c r="AI287" s="19"/>
      <c r="AJ287" s="19"/>
      <c r="AK287" s="19"/>
      <c r="AL287" s="19"/>
      <c r="AM287" s="19"/>
      <c r="AN287" s="19"/>
      <c r="AO287" s="19"/>
      <c r="AP287" s="19"/>
      <c r="AQ287" s="19"/>
      <c r="AR287" s="19"/>
      <c r="AS287" s="19"/>
      <c r="AT287" s="19"/>
      <c r="AU287" s="19"/>
      <c r="AV287" s="19"/>
      <c r="AW287" s="19"/>
      <c r="AX287" s="19"/>
      <c r="AY287" s="19"/>
      <c r="AZ287" s="17"/>
      <c r="BA287" s="17"/>
      <c r="BB287" s="17"/>
      <c r="BC287" s="17"/>
      <c r="BD287" s="17"/>
      <c r="BE287" s="17"/>
      <c r="BF287" s="17"/>
      <c r="BG287" s="17"/>
      <c r="BH287" s="17"/>
      <c r="BI287" s="17"/>
      <c r="BJ287" s="17"/>
      <c r="BK287" s="17"/>
      <c r="BL287" s="17"/>
      <c r="BM287" s="17"/>
      <c r="BN287" s="17"/>
      <c r="BO287" s="17"/>
      <c r="BP287" s="17"/>
      <c r="BQ287" s="17"/>
      <c r="BR287" s="17"/>
      <c r="BS287" s="18"/>
      <c r="BT287" s="18"/>
      <c r="BU287" s="18"/>
      <c r="BV287" s="18"/>
      <c r="BW287" s="18"/>
      <c r="BX287" s="18"/>
      <c r="BY287" s="18"/>
      <c r="BZ287" s="18"/>
      <c r="CA287" s="18"/>
      <c r="CB287" s="18"/>
      <c r="CC287" s="18"/>
    </row>
    <row r="288" spans="1:81" s="20" customFormat="1" ht="15.95" customHeight="1">
      <c r="A288" s="526"/>
      <c r="B288" s="527"/>
      <c r="C288" s="527"/>
      <c r="D288" s="531"/>
      <c r="E288" s="528"/>
      <c r="F288" s="529"/>
      <c r="G288" s="530"/>
      <c r="H288" s="146"/>
      <c r="I288" s="259"/>
      <c r="J288" s="71"/>
      <c r="K288" s="130"/>
      <c r="L288" s="131"/>
      <c r="M288" s="132"/>
      <c r="N288" s="260"/>
      <c r="O288" s="1934"/>
      <c r="P288" s="261"/>
      <c r="Q288" s="19"/>
      <c r="R288" s="19"/>
      <c r="S288" s="19"/>
      <c r="T288" s="19"/>
      <c r="U288" s="19"/>
      <c r="V288" s="19"/>
      <c r="W288" s="19"/>
      <c r="X288" s="19"/>
      <c r="Y288" s="19"/>
      <c r="Z288" s="19"/>
      <c r="AA288" s="19"/>
      <c r="AB288" s="19"/>
      <c r="AC288" s="19"/>
      <c r="AD288" s="19"/>
      <c r="AE288" s="19"/>
      <c r="AF288" s="19"/>
      <c r="AG288" s="19"/>
      <c r="AH288" s="19"/>
      <c r="AI288" s="19"/>
      <c r="AJ288" s="19"/>
      <c r="AK288" s="19"/>
      <c r="AL288" s="19"/>
      <c r="AM288" s="19"/>
      <c r="AN288" s="19"/>
      <c r="AO288" s="19"/>
      <c r="AP288" s="19"/>
      <c r="AQ288" s="19"/>
      <c r="AR288" s="19"/>
      <c r="AS288" s="19"/>
      <c r="AT288" s="19"/>
      <c r="AU288" s="19"/>
      <c r="AV288" s="19"/>
      <c r="AW288" s="19"/>
      <c r="AX288" s="19"/>
      <c r="AY288" s="19"/>
      <c r="AZ288" s="17"/>
      <c r="BA288" s="17"/>
      <c r="BB288" s="17"/>
      <c r="BC288" s="17"/>
      <c r="BD288" s="17"/>
      <c r="BE288" s="17"/>
      <c r="BF288" s="17"/>
      <c r="BG288" s="17"/>
      <c r="BH288" s="17"/>
      <c r="BI288" s="17"/>
      <c r="BJ288" s="17"/>
      <c r="BK288" s="17"/>
      <c r="BL288" s="17"/>
      <c r="BM288" s="17"/>
      <c r="BN288" s="17"/>
      <c r="BO288" s="17"/>
      <c r="BP288" s="17"/>
      <c r="BQ288" s="17"/>
      <c r="BR288" s="17"/>
      <c r="BS288" s="18"/>
      <c r="BT288" s="18"/>
      <c r="BU288" s="18"/>
      <c r="BV288" s="18"/>
      <c r="BW288" s="18"/>
      <c r="BX288" s="18"/>
      <c r="BY288" s="18"/>
      <c r="BZ288" s="18"/>
      <c r="CA288" s="18"/>
      <c r="CB288" s="18"/>
      <c r="CC288" s="18"/>
    </row>
    <row r="289" spans="1:81" s="20" customFormat="1" ht="15.95" customHeight="1">
      <c r="A289" s="526"/>
      <c r="B289" s="527"/>
      <c r="C289" s="527"/>
      <c r="D289" s="531"/>
      <c r="E289" s="528"/>
      <c r="F289" s="529"/>
      <c r="G289" s="530"/>
      <c r="H289" s="146"/>
      <c r="I289" s="259"/>
      <c r="J289" s="71"/>
      <c r="K289" s="72"/>
      <c r="L289" s="73"/>
      <c r="M289" s="74"/>
      <c r="N289" s="239"/>
      <c r="O289" s="1934"/>
      <c r="P289" s="261"/>
      <c r="Q289" s="19"/>
      <c r="R289" s="19"/>
      <c r="S289" s="19"/>
      <c r="T289" s="19"/>
      <c r="U289" s="19"/>
      <c r="V289" s="19"/>
      <c r="W289" s="19"/>
      <c r="X289" s="19"/>
      <c r="Y289" s="19"/>
      <c r="Z289" s="19"/>
      <c r="AA289" s="19"/>
      <c r="AB289" s="19"/>
      <c r="AC289" s="19"/>
      <c r="AD289" s="19"/>
      <c r="AE289" s="19"/>
      <c r="AF289" s="19"/>
      <c r="AG289" s="19"/>
      <c r="AH289" s="19"/>
      <c r="AI289" s="19"/>
      <c r="AJ289" s="19"/>
      <c r="AK289" s="19"/>
      <c r="AL289" s="19"/>
      <c r="AM289" s="19"/>
      <c r="AN289" s="19"/>
      <c r="AO289" s="19"/>
      <c r="AP289" s="19"/>
      <c r="AQ289" s="19"/>
      <c r="AR289" s="19"/>
      <c r="AS289" s="19"/>
      <c r="AT289" s="19"/>
      <c r="AU289" s="19"/>
      <c r="AV289" s="19"/>
      <c r="AW289" s="19"/>
      <c r="AX289" s="19"/>
      <c r="AY289" s="19"/>
      <c r="AZ289" s="17"/>
      <c r="BA289" s="17"/>
      <c r="BB289" s="17"/>
      <c r="BC289" s="17"/>
      <c r="BD289" s="17"/>
      <c r="BE289" s="17"/>
      <c r="BF289" s="17"/>
      <c r="BG289" s="17"/>
      <c r="BH289" s="17"/>
      <c r="BI289" s="17"/>
      <c r="BJ289" s="17"/>
      <c r="BK289" s="17"/>
      <c r="BL289" s="17"/>
      <c r="BM289" s="17"/>
      <c r="BN289" s="17"/>
      <c r="BO289" s="17"/>
      <c r="BP289" s="17"/>
      <c r="BQ289" s="17"/>
      <c r="BR289" s="17"/>
      <c r="BS289" s="18"/>
      <c r="BT289" s="18"/>
      <c r="BU289" s="18"/>
      <c r="BV289" s="18"/>
      <c r="BW289" s="18"/>
      <c r="BX289" s="18"/>
      <c r="BY289" s="18"/>
      <c r="BZ289" s="18"/>
      <c r="CA289" s="18"/>
      <c r="CB289" s="18"/>
      <c r="CC289" s="18"/>
    </row>
    <row r="290" spans="1:81" s="5" customFormat="1" ht="15.95" customHeight="1" thickBot="1">
      <c r="A290" s="532"/>
      <c r="B290" s="533"/>
      <c r="C290" s="533"/>
      <c r="D290" s="534"/>
      <c r="E290" s="535"/>
      <c r="F290" s="536"/>
      <c r="G290" s="537"/>
      <c r="H290" s="1672"/>
      <c r="I290" s="259"/>
      <c r="J290" s="71"/>
      <c r="K290" s="72"/>
      <c r="L290" s="73"/>
      <c r="M290" s="74"/>
      <c r="N290" s="239"/>
      <c r="O290" s="1664"/>
      <c r="P290" s="26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c r="AR290" s="21"/>
      <c r="AS290" s="21"/>
      <c r="AT290" s="21"/>
      <c r="AU290" s="21"/>
      <c r="AV290" s="21"/>
      <c r="AW290" s="21"/>
      <c r="AX290" s="21"/>
      <c r="AY290" s="21"/>
      <c r="AZ290" s="17"/>
      <c r="BA290" s="17"/>
      <c r="BB290" s="17"/>
      <c r="BC290" s="17"/>
      <c r="BD290" s="17"/>
      <c r="BE290" s="17"/>
      <c r="BF290" s="17"/>
      <c r="BG290" s="17"/>
      <c r="BH290" s="17"/>
      <c r="BI290" s="17"/>
      <c r="BJ290" s="17"/>
      <c r="BK290" s="17"/>
      <c r="BL290" s="17"/>
      <c r="BM290" s="17"/>
      <c r="BN290" s="17"/>
      <c r="BO290" s="17"/>
      <c r="BP290" s="17"/>
      <c r="BQ290" s="17"/>
      <c r="BR290" s="17"/>
      <c r="BS290" s="10"/>
      <c r="BT290" s="10"/>
      <c r="BU290" s="10"/>
      <c r="BV290" s="10"/>
      <c r="BW290" s="10"/>
      <c r="BX290" s="10"/>
      <c r="BY290" s="10"/>
      <c r="BZ290" s="10"/>
      <c r="CA290" s="10"/>
      <c r="CB290" s="10"/>
      <c r="CC290" s="10"/>
    </row>
    <row r="291" spans="1:81" s="6" customFormat="1" ht="14.25" thickTop="1">
      <c r="A291" s="13"/>
      <c r="B291" s="13"/>
      <c r="C291" s="13"/>
      <c r="D291" s="12"/>
      <c r="E291" s="11"/>
      <c r="F291" s="11"/>
      <c r="G291" s="11"/>
      <c r="H291" s="136"/>
      <c r="I291" s="137"/>
      <c r="J291" s="136"/>
      <c r="K291" s="136"/>
      <c r="L291" s="138"/>
      <c r="M291" s="139"/>
      <c r="N291" s="139"/>
      <c r="O291" s="1936"/>
      <c r="P291" s="261"/>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row>
    <row r="292" spans="1:81" s="6" customFormat="1">
      <c r="A292" s="13"/>
      <c r="B292" s="13"/>
      <c r="C292" s="13"/>
      <c r="D292" s="12"/>
      <c r="E292" s="11"/>
      <c r="F292" s="11"/>
      <c r="G292" s="11"/>
      <c r="H292" s="136"/>
      <c r="I292" s="137"/>
      <c r="J292" s="136"/>
      <c r="K292" s="136"/>
      <c r="L292" s="138"/>
      <c r="M292" s="139"/>
      <c r="N292" s="139"/>
      <c r="O292" s="1936"/>
      <c r="P292" s="261"/>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row>
    <row r="293" spans="1:81" s="6" customFormat="1">
      <c r="A293" s="13"/>
      <c r="B293" s="13"/>
      <c r="C293" s="13"/>
      <c r="D293" s="12"/>
      <c r="E293" s="11"/>
      <c r="F293" s="11"/>
      <c r="G293" s="11"/>
      <c r="H293" s="136"/>
      <c r="I293" s="137"/>
      <c r="J293" s="136"/>
      <c r="K293" s="136"/>
      <c r="L293" s="138"/>
      <c r="M293" s="139"/>
      <c r="N293" s="139"/>
      <c r="O293" s="1936"/>
      <c r="P293" s="250"/>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row>
    <row r="294" spans="1:81" s="6" customFormat="1">
      <c r="A294" s="13"/>
      <c r="B294" s="13"/>
      <c r="C294" s="13"/>
      <c r="D294" s="12"/>
      <c r="E294" s="11"/>
      <c r="F294" s="11"/>
      <c r="G294" s="11"/>
      <c r="H294" s="136"/>
      <c r="I294" s="137"/>
      <c r="J294" s="136"/>
      <c r="K294" s="136"/>
      <c r="L294" s="138"/>
      <c r="M294" s="139"/>
      <c r="N294" s="139"/>
      <c r="O294" s="1936"/>
      <c r="P294" s="250"/>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row>
    <row r="295" spans="1:81" s="6" customFormat="1">
      <c r="A295" s="13"/>
      <c r="B295" s="13"/>
      <c r="C295" s="13"/>
      <c r="D295" s="12"/>
      <c r="E295" s="11"/>
      <c r="F295" s="11"/>
      <c r="G295" s="11"/>
      <c r="H295" s="136"/>
      <c r="I295" s="137"/>
      <c r="J295" s="136"/>
      <c r="K295" s="136"/>
      <c r="L295" s="138"/>
      <c r="M295" s="139"/>
      <c r="N295" s="139"/>
      <c r="O295" s="1936"/>
      <c r="P295" s="250"/>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row>
    <row r="296" spans="1:81" s="6" customFormat="1">
      <c r="A296" s="13"/>
      <c r="B296" s="13"/>
      <c r="C296" s="13"/>
      <c r="D296" s="12"/>
      <c r="E296" s="11"/>
      <c r="F296" s="11"/>
      <c r="G296" s="11"/>
      <c r="H296" s="136"/>
      <c r="I296" s="137"/>
      <c r="J296" s="136"/>
      <c r="K296" s="136"/>
      <c r="L296" s="138"/>
      <c r="M296" s="139"/>
      <c r="N296" s="139"/>
      <c r="O296" s="1936"/>
      <c r="P296" s="250"/>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row>
    <row r="297" spans="1:81" s="6" customFormat="1">
      <c r="A297" s="13"/>
      <c r="B297" s="13"/>
      <c r="C297" s="13"/>
      <c r="D297" s="12"/>
      <c r="E297" s="11"/>
      <c r="F297" s="11"/>
      <c r="G297" s="11"/>
      <c r="H297" s="136"/>
      <c r="I297" s="137"/>
      <c r="J297" s="136"/>
      <c r="K297" s="136"/>
      <c r="L297" s="138"/>
      <c r="M297" s="139"/>
      <c r="N297" s="139"/>
      <c r="O297" s="1936"/>
      <c r="P297" s="250"/>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row>
    <row r="298" spans="1:81" s="6" customFormat="1">
      <c r="A298" s="13"/>
      <c r="B298" s="13"/>
      <c r="C298" s="13"/>
      <c r="D298" s="12"/>
      <c r="E298" s="11"/>
      <c r="F298" s="11"/>
      <c r="G298" s="11"/>
      <c r="H298" s="136"/>
      <c r="I298" s="137"/>
      <c r="J298" s="136"/>
      <c r="K298" s="136"/>
      <c r="L298" s="138"/>
      <c r="M298" s="139"/>
      <c r="N298" s="139"/>
      <c r="O298" s="1936"/>
      <c r="P298" s="250"/>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row>
    <row r="299" spans="1:81" s="6" customFormat="1">
      <c r="A299" s="13"/>
      <c r="B299" s="13"/>
      <c r="C299" s="13"/>
      <c r="D299" s="12"/>
      <c r="E299" s="11"/>
      <c r="F299" s="11"/>
      <c r="G299" s="11"/>
      <c r="H299" s="136"/>
      <c r="I299" s="137"/>
      <c r="J299" s="136"/>
      <c r="K299" s="136"/>
      <c r="L299" s="138"/>
      <c r="M299" s="139"/>
      <c r="N299" s="139"/>
      <c r="O299" s="1936"/>
      <c r="P299" s="250"/>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row>
    <row r="300" spans="1:81" s="6" customFormat="1">
      <c r="A300" s="13"/>
      <c r="B300" s="13"/>
      <c r="C300" s="13"/>
      <c r="D300" s="12"/>
      <c r="E300" s="11"/>
      <c r="F300" s="11"/>
      <c r="G300" s="11"/>
      <c r="H300" s="136"/>
      <c r="I300" s="137"/>
      <c r="J300" s="136"/>
      <c r="K300" s="136"/>
      <c r="L300" s="138"/>
      <c r="M300" s="139"/>
      <c r="N300" s="139"/>
      <c r="O300" s="19"/>
      <c r="P300" s="250"/>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row>
    <row r="301" spans="1:81" s="6" customFormat="1">
      <c r="A301" s="13"/>
      <c r="B301" s="13"/>
      <c r="C301" s="13"/>
      <c r="D301" s="12"/>
      <c r="E301" s="11"/>
      <c r="F301" s="11"/>
      <c r="G301" s="11"/>
      <c r="H301" s="136"/>
      <c r="I301" s="137"/>
      <c r="J301" s="136"/>
      <c r="K301" s="136"/>
      <c r="L301" s="138"/>
      <c r="M301" s="139"/>
      <c r="N301" s="139"/>
      <c r="O301" s="1935"/>
      <c r="P301" s="250"/>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row>
    <row r="302" spans="1:81" s="9" customFormat="1">
      <c r="A302" s="13"/>
      <c r="B302" s="13"/>
      <c r="C302" s="13"/>
      <c r="D302" s="12"/>
      <c r="E302" s="11"/>
      <c r="F302" s="11"/>
      <c r="G302" s="11"/>
      <c r="H302" s="136"/>
      <c r="I302" s="137"/>
      <c r="J302" s="136"/>
      <c r="K302" s="136"/>
      <c r="L302" s="138"/>
      <c r="M302" s="140"/>
      <c r="N302" s="140"/>
      <c r="O302" s="1935"/>
      <c r="P302" s="251"/>
      <c r="Q302" s="8"/>
      <c r="R302" s="8"/>
      <c r="S302" s="8"/>
      <c r="T302" s="8"/>
      <c r="U302" s="8"/>
      <c r="V302" s="8"/>
      <c r="W302" s="8"/>
      <c r="X302" s="8"/>
      <c r="Y302" s="8"/>
      <c r="Z302" s="8"/>
      <c r="AA302" s="8"/>
      <c r="AB302" s="8"/>
      <c r="AC302" s="8"/>
      <c r="AD302" s="8"/>
      <c r="AE302" s="8"/>
      <c r="AF302" s="8"/>
      <c r="AG302" s="8"/>
      <c r="AH302" s="8"/>
      <c r="AI302" s="8"/>
      <c r="AJ302" s="8"/>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c r="BN302" s="8"/>
      <c r="BO302" s="8"/>
      <c r="BP302" s="8"/>
      <c r="BQ302" s="8"/>
      <c r="BR302" s="8"/>
    </row>
    <row r="303" spans="1:81" s="9" customFormat="1">
      <c r="A303" s="13"/>
      <c r="B303" s="13"/>
      <c r="C303" s="13"/>
      <c r="D303" s="12"/>
      <c r="E303" s="11"/>
      <c r="F303" s="11"/>
      <c r="G303" s="11"/>
      <c r="H303" s="136"/>
      <c r="I303" s="137"/>
      <c r="J303" s="136"/>
      <c r="K303" s="136"/>
      <c r="L303" s="138"/>
      <c r="M303" s="140"/>
      <c r="N303" s="140"/>
      <c r="O303" s="1935"/>
      <c r="P303" s="251"/>
      <c r="Q303" s="8"/>
      <c r="R303" s="8"/>
      <c r="S303" s="8"/>
      <c r="T303" s="8"/>
      <c r="U303" s="8"/>
      <c r="V303" s="8"/>
      <c r="W303" s="8"/>
      <c r="X303" s="8"/>
      <c r="Y303" s="8"/>
      <c r="Z303" s="8"/>
      <c r="AA303" s="8"/>
      <c r="AB303" s="8"/>
      <c r="AC303" s="8"/>
      <c r="AD303" s="8"/>
      <c r="AE303" s="8"/>
      <c r="AF303" s="8"/>
      <c r="AG303" s="8"/>
      <c r="AH303" s="8"/>
      <c r="AI303" s="8"/>
      <c r="AJ303" s="8"/>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c r="BN303" s="8"/>
      <c r="BO303" s="8"/>
      <c r="BP303" s="8"/>
      <c r="BQ303" s="8"/>
      <c r="BR303" s="8"/>
    </row>
    <row r="304" spans="1:81" s="9" customFormat="1">
      <c r="A304" s="13"/>
      <c r="B304" s="13"/>
      <c r="C304" s="13"/>
      <c r="D304" s="12"/>
      <c r="E304" s="11"/>
      <c r="F304" s="11"/>
      <c r="G304" s="11"/>
      <c r="H304" s="136"/>
      <c r="I304" s="137"/>
      <c r="J304" s="136"/>
      <c r="K304" s="136"/>
      <c r="L304" s="138"/>
      <c r="M304" s="140"/>
      <c r="N304" s="140"/>
      <c r="O304" s="1935"/>
      <c r="P304" s="251"/>
      <c r="Q304" s="8"/>
      <c r="R304" s="8"/>
      <c r="S304" s="8"/>
      <c r="T304" s="8"/>
      <c r="U304" s="8"/>
      <c r="V304" s="8"/>
      <c r="W304" s="8"/>
      <c r="X304" s="8"/>
      <c r="Y304" s="8"/>
      <c r="Z304" s="8"/>
      <c r="AA304" s="8"/>
      <c r="AB304" s="8"/>
      <c r="AC304" s="8"/>
      <c r="AD304" s="8"/>
      <c r="AE304" s="8"/>
      <c r="AF304" s="8"/>
      <c r="AG304" s="8"/>
      <c r="AH304" s="8"/>
      <c r="AI304" s="8"/>
      <c r="AJ304" s="8"/>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c r="BN304" s="8"/>
      <c r="BO304" s="8"/>
      <c r="BP304" s="8"/>
      <c r="BQ304" s="8"/>
      <c r="BR304" s="8"/>
    </row>
    <row r="305" spans="1:70" s="9" customFormat="1">
      <c r="A305" s="13"/>
      <c r="B305" s="13"/>
      <c r="C305" s="13"/>
      <c r="D305" s="12"/>
      <c r="E305" s="11"/>
      <c r="F305" s="11"/>
      <c r="G305" s="11"/>
      <c r="H305" s="136"/>
      <c r="I305" s="137"/>
      <c r="J305" s="136"/>
      <c r="K305" s="136"/>
      <c r="L305" s="138"/>
      <c r="M305" s="140"/>
      <c r="N305" s="140"/>
      <c r="O305" s="1935"/>
      <c r="P305" s="251"/>
      <c r="Q305" s="8"/>
      <c r="R305" s="8"/>
      <c r="S305" s="8"/>
      <c r="T305" s="8"/>
      <c r="U305" s="8"/>
      <c r="V305" s="8"/>
      <c r="W305" s="8"/>
      <c r="X305" s="8"/>
      <c r="Y305" s="8"/>
      <c r="Z305" s="8"/>
      <c r="AA305" s="8"/>
      <c r="AB305" s="8"/>
      <c r="AC305" s="8"/>
      <c r="AD305" s="8"/>
      <c r="AE305" s="8"/>
      <c r="AF305" s="8"/>
      <c r="AG305" s="8"/>
      <c r="AH305" s="8"/>
      <c r="AI305" s="8"/>
      <c r="AJ305" s="8"/>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c r="BN305" s="8"/>
      <c r="BO305" s="8"/>
      <c r="BP305" s="8"/>
      <c r="BQ305" s="8"/>
      <c r="BR305" s="8"/>
    </row>
    <row r="306" spans="1:70" s="9" customFormat="1">
      <c r="A306" s="13"/>
      <c r="B306" s="13"/>
      <c r="C306" s="13"/>
      <c r="D306" s="12"/>
      <c r="E306" s="11"/>
      <c r="F306" s="11"/>
      <c r="G306" s="11"/>
      <c r="H306" s="136"/>
      <c r="I306" s="137"/>
      <c r="J306" s="136"/>
      <c r="K306" s="136"/>
      <c r="L306" s="138"/>
      <c r="M306" s="140"/>
      <c r="N306" s="140"/>
      <c r="O306" s="1935"/>
      <c r="P306" s="251"/>
      <c r="Q306" s="8"/>
      <c r="R306" s="8"/>
      <c r="S306" s="8"/>
      <c r="T306" s="8"/>
      <c r="U306" s="8"/>
      <c r="V306" s="8"/>
      <c r="W306" s="8"/>
      <c r="X306" s="8"/>
      <c r="Y306" s="8"/>
      <c r="Z306" s="8"/>
      <c r="AA306" s="8"/>
      <c r="AB306" s="8"/>
      <c r="AC306" s="8"/>
      <c r="AD306" s="8"/>
      <c r="AE306" s="8"/>
      <c r="AF306" s="8"/>
      <c r="AG306" s="8"/>
      <c r="AH306" s="8"/>
      <c r="AI306" s="8"/>
      <c r="AJ306" s="8"/>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c r="BN306" s="8"/>
      <c r="BO306" s="8"/>
      <c r="BP306" s="8"/>
      <c r="BQ306" s="8"/>
      <c r="BR306" s="8"/>
    </row>
    <row r="307" spans="1:70" s="9" customFormat="1">
      <c r="A307" s="13"/>
      <c r="B307" s="13"/>
      <c r="C307" s="13"/>
      <c r="D307" s="12"/>
      <c r="E307" s="11"/>
      <c r="F307" s="11"/>
      <c r="G307" s="11"/>
      <c r="H307" s="136"/>
      <c r="I307" s="137"/>
      <c r="J307" s="136"/>
      <c r="K307" s="136"/>
      <c r="L307" s="138"/>
      <c r="M307" s="140"/>
      <c r="N307" s="140"/>
      <c r="O307" s="1935"/>
      <c r="P307" s="251"/>
      <c r="Q307" s="8"/>
      <c r="R307" s="8"/>
      <c r="S307" s="8"/>
      <c r="T307" s="8"/>
      <c r="U307" s="8"/>
      <c r="V307" s="8"/>
      <c r="W307" s="8"/>
      <c r="X307" s="8"/>
      <c r="Y307" s="8"/>
      <c r="Z307" s="8"/>
      <c r="AA307" s="8"/>
      <c r="AB307" s="8"/>
      <c r="AC307" s="8"/>
      <c r="AD307" s="8"/>
      <c r="AE307" s="8"/>
      <c r="AF307" s="8"/>
      <c r="AG307" s="8"/>
      <c r="AH307" s="8"/>
      <c r="AI307" s="8"/>
      <c r="AJ307" s="8"/>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c r="BN307" s="8"/>
      <c r="BO307" s="8"/>
      <c r="BP307" s="8"/>
      <c r="BQ307" s="8"/>
      <c r="BR307" s="8"/>
    </row>
    <row r="308" spans="1:70" s="9" customFormat="1">
      <c r="A308" s="13"/>
      <c r="B308" s="13"/>
      <c r="C308" s="13"/>
      <c r="D308" s="12"/>
      <c r="E308" s="11"/>
      <c r="F308" s="11"/>
      <c r="G308" s="11"/>
      <c r="H308" s="136"/>
      <c r="I308" s="137"/>
      <c r="J308" s="136"/>
      <c r="K308" s="136"/>
      <c r="L308" s="138"/>
      <c r="M308" s="140"/>
      <c r="N308" s="140"/>
      <c r="O308" s="1935"/>
      <c r="P308" s="251"/>
      <c r="Q308" s="8"/>
      <c r="R308" s="8"/>
      <c r="S308" s="8"/>
      <c r="T308" s="8"/>
      <c r="U308" s="8"/>
      <c r="V308" s="8"/>
      <c r="W308" s="8"/>
      <c r="X308" s="8"/>
      <c r="Y308" s="8"/>
      <c r="Z308" s="8"/>
      <c r="AA308" s="8"/>
      <c r="AB308" s="8"/>
      <c r="AC308" s="8"/>
      <c r="AD308" s="8"/>
      <c r="AE308" s="8"/>
      <c r="AF308" s="8"/>
      <c r="AG308" s="8"/>
      <c r="AH308" s="8"/>
      <c r="AI308" s="8"/>
      <c r="AJ308" s="8"/>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c r="BN308" s="8"/>
      <c r="BO308" s="8"/>
      <c r="BP308" s="8"/>
      <c r="BQ308" s="8"/>
      <c r="BR308" s="8"/>
    </row>
    <row r="309" spans="1:70" s="9" customFormat="1">
      <c r="A309" s="13"/>
      <c r="B309" s="13"/>
      <c r="C309" s="13"/>
      <c r="D309" s="12"/>
      <c r="E309" s="11"/>
      <c r="F309" s="11"/>
      <c r="G309" s="11"/>
      <c r="H309" s="136"/>
      <c r="I309" s="137"/>
      <c r="J309" s="136"/>
      <c r="K309" s="136"/>
      <c r="L309" s="138"/>
      <c r="M309" s="140"/>
      <c r="N309" s="140"/>
      <c r="O309" s="1935"/>
      <c r="P309" s="251"/>
      <c r="Q309" s="8"/>
      <c r="R309" s="8"/>
      <c r="S309" s="8"/>
      <c r="T309" s="8"/>
      <c r="U309" s="8"/>
      <c r="V309" s="8"/>
      <c r="W309" s="8"/>
      <c r="X309" s="8"/>
      <c r="Y309" s="8"/>
      <c r="Z309" s="8"/>
      <c r="AA309" s="8"/>
      <c r="AB309" s="8"/>
      <c r="AC309" s="8"/>
      <c r="AD309" s="8"/>
      <c r="AE309" s="8"/>
      <c r="AF309" s="8"/>
      <c r="AG309" s="8"/>
      <c r="AH309" s="8"/>
      <c r="AI309" s="8"/>
      <c r="AJ309" s="8"/>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c r="BN309" s="8"/>
      <c r="BO309" s="8"/>
      <c r="BP309" s="8"/>
      <c r="BQ309" s="8"/>
      <c r="BR309" s="8"/>
    </row>
    <row r="310" spans="1:70" s="9" customFormat="1">
      <c r="A310" s="13"/>
      <c r="B310" s="13"/>
      <c r="C310" s="13"/>
      <c r="D310" s="12"/>
      <c r="E310" s="11"/>
      <c r="F310" s="11"/>
      <c r="G310" s="11"/>
      <c r="H310" s="136"/>
      <c r="I310" s="137"/>
      <c r="J310" s="136"/>
      <c r="K310" s="136"/>
      <c r="L310" s="138"/>
      <c r="M310" s="140"/>
      <c r="N310" s="140"/>
      <c r="O310" s="1935"/>
      <c r="P310" s="251"/>
      <c r="Q310" s="8"/>
      <c r="R310" s="8"/>
      <c r="S310" s="8"/>
      <c r="T310" s="8"/>
      <c r="U310" s="8"/>
      <c r="V310" s="8"/>
      <c r="W310" s="8"/>
      <c r="X310" s="8"/>
      <c r="Y310" s="8"/>
      <c r="Z310" s="8"/>
      <c r="AA310" s="8"/>
      <c r="AB310" s="8"/>
      <c r="AC310" s="8"/>
      <c r="AD310" s="8"/>
      <c r="AE310" s="8"/>
      <c r="AF310" s="8"/>
      <c r="AG310" s="8"/>
      <c r="AH310" s="8"/>
      <c r="AI310" s="8"/>
      <c r="AJ310" s="8"/>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c r="BN310" s="8"/>
      <c r="BO310" s="8"/>
      <c r="BP310" s="8"/>
      <c r="BQ310" s="8"/>
      <c r="BR310" s="8"/>
    </row>
    <row r="311" spans="1:70" s="9" customFormat="1">
      <c r="A311" s="13"/>
      <c r="B311" s="13"/>
      <c r="C311" s="13"/>
      <c r="D311" s="12"/>
      <c r="E311" s="11"/>
      <c r="F311" s="11"/>
      <c r="G311" s="11"/>
      <c r="H311" s="136"/>
      <c r="I311" s="137"/>
      <c r="J311" s="136"/>
      <c r="K311" s="136"/>
      <c r="L311" s="138"/>
      <c r="M311" s="140"/>
      <c r="N311" s="140"/>
      <c r="O311" s="1935"/>
      <c r="P311" s="251"/>
      <c r="Q311" s="8"/>
      <c r="R311" s="8"/>
      <c r="S311" s="8"/>
      <c r="T311" s="8"/>
      <c r="U311" s="8"/>
      <c r="V311" s="8"/>
      <c r="W311" s="8"/>
      <c r="X311" s="8"/>
      <c r="Y311" s="8"/>
      <c r="Z311" s="8"/>
      <c r="AA311" s="8"/>
      <c r="AB311" s="8"/>
      <c r="AC311" s="8"/>
      <c r="AD311" s="8"/>
      <c r="AE311" s="8"/>
      <c r="AF311" s="8"/>
      <c r="AG311" s="8"/>
      <c r="AH311" s="8"/>
      <c r="AI311" s="8"/>
      <c r="AJ311" s="8"/>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c r="BN311" s="8"/>
      <c r="BO311" s="8"/>
      <c r="BP311" s="8"/>
      <c r="BQ311" s="8"/>
      <c r="BR311" s="8"/>
    </row>
    <row r="312" spans="1:70" s="9" customFormat="1">
      <c r="A312" s="13"/>
      <c r="B312" s="13"/>
      <c r="C312" s="13"/>
      <c r="D312" s="12"/>
      <c r="E312" s="11"/>
      <c r="F312" s="11"/>
      <c r="G312" s="11"/>
      <c r="H312" s="136"/>
      <c r="I312" s="137"/>
      <c r="J312" s="136"/>
      <c r="K312" s="136"/>
      <c r="L312" s="138"/>
      <c r="M312" s="140"/>
      <c r="N312" s="140"/>
      <c r="O312" s="8"/>
      <c r="P312" s="251"/>
      <c r="Q312" s="8"/>
      <c r="R312" s="8"/>
      <c r="S312" s="8"/>
      <c r="T312" s="8"/>
      <c r="U312" s="8"/>
      <c r="V312" s="8"/>
      <c r="W312" s="8"/>
      <c r="X312" s="8"/>
      <c r="Y312" s="8"/>
      <c r="Z312" s="8"/>
      <c r="AA312" s="8"/>
      <c r="AB312" s="8"/>
      <c r="AC312" s="8"/>
      <c r="AD312" s="8"/>
      <c r="AE312" s="8"/>
      <c r="AF312" s="8"/>
      <c r="AG312" s="8"/>
      <c r="AH312" s="8"/>
      <c r="AI312" s="8"/>
      <c r="AJ312" s="8"/>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c r="BN312" s="8"/>
      <c r="BO312" s="8"/>
      <c r="BP312" s="8"/>
      <c r="BQ312" s="8"/>
      <c r="BR312" s="8"/>
    </row>
    <row r="313" spans="1:70" s="9" customFormat="1">
      <c r="A313" s="13"/>
      <c r="B313" s="13"/>
      <c r="C313" s="13"/>
      <c r="D313" s="12"/>
      <c r="E313" s="11"/>
      <c r="F313" s="11"/>
      <c r="G313" s="11"/>
      <c r="H313" s="136"/>
      <c r="I313" s="137"/>
      <c r="J313" s="136"/>
      <c r="K313" s="136"/>
      <c r="L313" s="138"/>
      <c r="M313" s="140"/>
      <c r="N313" s="140"/>
      <c r="O313" s="8"/>
      <c r="P313" s="251"/>
      <c r="Q313" s="8"/>
      <c r="R313" s="8"/>
      <c r="S313" s="8"/>
      <c r="T313" s="8"/>
      <c r="U313" s="8"/>
      <c r="V313" s="8"/>
      <c r="W313" s="8"/>
      <c r="X313" s="8"/>
      <c r="Y313" s="8"/>
      <c r="Z313" s="8"/>
      <c r="AA313" s="8"/>
      <c r="AB313" s="8"/>
      <c r="AC313" s="8"/>
      <c r="AD313" s="8"/>
      <c r="AE313" s="8"/>
      <c r="AF313" s="8"/>
      <c r="AG313" s="8"/>
      <c r="AH313" s="8"/>
      <c r="AI313" s="8"/>
      <c r="AJ313" s="8"/>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c r="BN313" s="8"/>
      <c r="BO313" s="8"/>
      <c r="BP313" s="8"/>
      <c r="BQ313" s="8"/>
      <c r="BR313" s="8"/>
    </row>
    <row r="314" spans="1:70" s="9" customFormat="1">
      <c r="A314" s="13"/>
      <c r="B314" s="13"/>
      <c r="C314" s="13"/>
      <c r="D314" s="12"/>
      <c r="E314" s="11"/>
      <c r="F314" s="11"/>
      <c r="G314" s="11"/>
      <c r="H314" s="136"/>
      <c r="I314" s="137"/>
      <c r="J314" s="136"/>
      <c r="K314" s="136"/>
      <c r="L314" s="138"/>
      <c r="M314" s="140"/>
      <c r="N314" s="140"/>
      <c r="O314" s="8"/>
      <c r="P314" s="251"/>
      <c r="Q314" s="8"/>
      <c r="R314" s="8"/>
      <c r="S314" s="8"/>
      <c r="T314" s="8"/>
      <c r="U314" s="8"/>
      <c r="V314" s="8"/>
      <c r="W314" s="8"/>
      <c r="X314" s="8"/>
      <c r="Y314" s="8"/>
      <c r="Z314" s="8"/>
      <c r="AA314" s="8"/>
      <c r="AB314" s="8"/>
      <c r="AC314" s="8"/>
      <c r="AD314" s="8"/>
      <c r="AE314" s="8"/>
      <c r="AF314" s="8"/>
      <c r="AG314" s="8"/>
      <c r="AH314" s="8"/>
      <c r="AI314" s="8"/>
      <c r="AJ314" s="8"/>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c r="BN314" s="8"/>
      <c r="BO314" s="8"/>
      <c r="BP314" s="8"/>
      <c r="BQ314" s="8"/>
      <c r="BR314" s="8"/>
    </row>
    <row r="315" spans="1:70" s="9" customFormat="1">
      <c r="A315" s="13"/>
      <c r="B315" s="13"/>
      <c r="C315" s="13"/>
      <c r="D315" s="12"/>
      <c r="E315" s="11"/>
      <c r="F315" s="11"/>
      <c r="G315" s="11"/>
      <c r="H315" s="136"/>
      <c r="I315" s="137"/>
      <c r="J315" s="136"/>
      <c r="K315" s="136"/>
      <c r="L315" s="138"/>
      <c r="M315" s="140"/>
      <c r="N315" s="140"/>
      <c r="O315" s="8"/>
      <c r="P315" s="251"/>
      <c r="Q315" s="8"/>
      <c r="R315" s="8"/>
      <c r="S315" s="8"/>
      <c r="T315" s="8"/>
      <c r="U315" s="8"/>
      <c r="V315" s="8"/>
      <c r="W315" s="8"/>
      <c r="X315" s="8"/>
      <c r="Y315" s="8"/>
      <c r="Z315" s="8"/>
      <c r="AA315" s="8"/>
      <c r="AB315" s="8"/>
      <c r="AC315" s="8"/>
      <c r="AD315" s="8"/>
      <c r="AE315" s="8"/>
      <c r="AF315" s="8"/>
      <c r="AG315" s="8"/>
      <c r="AH315" s="8"/>
      <c r="AI315" s="8"/>
      <c r="AJ315" s="8"/>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c r="BN315" s="8"/>
      <c r="BO315" s="8"/>
      <c r="BP315" s="8"/>
      <c r="BQ315" s="8"/>
      <c r="BR315" s="8"/>
    </row>
    <row r="316" spans="1:70" s="9" customFormat="1">
      <c r="A316" s="13"/>
      <c r="B316" s="13"/>
      <c r="C316" s="13"/>
      <c r="D316" s="12"/>
      <c r="E316" s="11"/>
      <c r="F316" s="11"/>
      <c r="G316" s="11"/>
      <c r="H316" s="136"/>
      <c r="I316" s="137"/>
      <c r="J316" s="136"/>
      <c r="K316" s="136"/>
      <c r="L316" s="138"/>
      <c r="M316" s="140"/>
      <c r="N316" s="140"/>
      <c r="O316" s="8"/>
      <c r="P316" s="251"/>
      <c r="Q316" s="8"/>
      <c r="R316" s="8"/>
      <c r="S316" s="8"/>
      <c r="T316" s="8"/>
      <c r="U316" s="8"/>
      <c r="V316" s="8"/>
      <c r="W316" s="8"/>
      <c r="X316" s="8"/>
      <c r="Y316" s="8"/>
      <c r="Z316" s="8"/>
      <c r="AA316" s="8"/>
      <c r="AB316" s="8"/>
      <c r="AC316" s="8"/>
      <c r="AD316" s="8"/>
      <c r="AE316" s="8"/>
      <c r="AF316" s="8"/>
      <c r="AG316" s="8"/>
      <c r="AH316" s="8"/>
      <c r="AI316" s="8"/>
      <c r="AJ316" s="8"/>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c r="BN316" s="8"/>
      <c r="BO316" s="8"/>
      <c r="BP316" s="8"/>
      <c r="BQ316" s="8"/>
      <c r="BR316" s="8"/>
    </row>
    <row r="317" spans="1:70" s="9" customFormat="1">
      <c r="A317" s="13"/>
      <c r="B317" s="13"/>
      <c r="C317" s="13"/>
      <c r="D317" s="12"/>
      <c r="E317" s="11"/>
      <c r="F317" s="11"/>
      <c r="G317" s="11"/>
      <c r="H317" s="136"/>
      <c r="I317" s="137"/>
      <c r="J317" s="136"/>
      <c r="K317" s="136"/>
      <c r="L317" s="138"/>
      <c r="M317" s="140"/>
      <c r="N317" s="140"/>
      <c r="O317" s="8"/>
      <c r="P317" s="251"/>
      <c r="Q317" s="8"/>
      <c r="R317" s="8"/>
      <c r="S317" s="8"/>
      <c r="T317" s="8"/>
      <c r="U317" s="8"/>
      <c r="V317" s="8"/>
      <c r="W317" s="8"/>
      <c r="X317" s="8"/>
      <c r="Y317" s="8"/>
      <c r="Z317" s="8"/>
      <c r="AA317" s="8"/>
      <c r="AB317" s="8"/>
      <c r="AC317" s="8"/>
      <c r="AD317" s="8"/>
      <c r="AE317" s="8"/>
      <c r="AF317" s="8"/>
      <c r="AG317" s="8"/>
      <c r="AH317" s="8"/>
      <c r="AI317" s="8"/>
      <c r="AJ317" s="8"/>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c r="BN317" s="8"/>
      <c r="BO317" s="8"/>
      <c r="BP317" s="8"/>
      <c r="BQ317" s="8"/>
      <c r="BR317" s="8"/>
    </row>
    <row r="318" spans="1:70" s="9" customFormat="1">
      <c r="A318" s="13"/>
      <c r="B318" s="13"/>
      <c r="C318" s="13"/>
      <c r="D318" s="12"/>
      <c r="E318" s="11"/>
      <c r="F318" s="11"/>
      <c r="G318" s="11"/>
      <c r="H318" s="136"/>
      <c r="I318" s="137"/>
      <c r="J318" s="136"/>
      <c r="K318" s="136"/>
      <c r="L318" s="138"/>
      <c r="M318" s="140"/>
      <c r="N318" s="140"/>
      <c r="O318" s="8"/>
      <c r="P318" s="251"/>
      <c r="Q318" s="8"/>
      <c r="R318" s="8"/>
      <c r="S318" s="8"/>
      <c r="T318" s="8"/>
      <c r="U318" s="8"/>
      <c r="V318" s="8"/>
      <c r="W318" s="8"/>
      <c r="X318" s="8"/>
      <c r="Y318" s="8"/>
      <c r="Z318" s="8"/>
      <c r="AA318" s="8"/>
      <c r="AB318" s="8"/>
      <c r="AC318" s="8"/>
      <c r="AD318" s="8"/>
      <c r="AE318" s="8"/>
      <c r="AF318" s="8"/>
      <c r="AG318" s="8"/>
      <c r="AH318" s="8"/>
      <c r="AI318" s="8"/>
      <c r="AJ318" s="8"/>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c r="BN318" s="8"/>
      <c r="BO318" s="8"/>
      <c r="BP318" s="8"/>
      <c r="BQ318" s="8"/>
      <c r="BR318" s="8"/>
    </row>
    <row r="319" spans="1:70" s="9" customFormat="1">
      <c r="A319" s="13"/>
      <c r="B319" s="13"/>
      <c r="C319" s="13"/>
      <c r="D319" s="12"/>
      <c r="E319" s="11"/>
      <c r="F319" s="11"/>
      <c r="G319" s="11"/>
      <c r="H319" s="136"/>
      <c r="I319" s="137"/>
      <c r="J319" s="136"/>
      <c r="K319" s="136"/>
      <c r="L319" s="138"/>
      <c r="M319" s="140"/>
      <c r="N319" s="140"/>
      <c r="O319" s="8"/>
      <c r="P319" s="251"/>
      <c r="Q319" s="8"/>
      <c r="R319" s="8"/>
      <c r="S319" s="8"/>
      <c r="T319" s="8"/>
      <c r="U319" s="8"/>
      <c r="V319" s="8"/>
      <c r="W319" s="8"/>
      <c r="X319" s="8"/>
      <c r="Y319" s="8"/>
      <c r="Z319" s="8"/>
      <c r="AA319" s="8"/>
      <c r="AB319" s="8"/>
      <c r="AC319" s="8"/>
      <c r="AD319" s="8"/>
      <c r="AE319" s="8"/>
      <c r="AF319" s="8"/>
      <c r="AG319" s="8"/>
      <c r="AH319" s="8"/>
      <c r="AI319" s="8"/>
      <c r="AJ319" s="8"/>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c r="BN319" s="8"/>
      <c r="BO319" s="8"/>
      <c r="BP319" s="8"/>
      <c r="BQ319" s="8"/>
      <c r="BR319" s="8"/>
    </row>
    <row r="320" spans="1:70" s="9" customFormat="1">
      <c r="A320" s="13"/>
      <c r="B320" s="13"/>
      <c r="C320" s="13"/>
      <c r="D320" s="12"/>
      <c r="E320" s="11"/>
      <c r="F320" s="11"/>
      <c r="G320" s="11"/>
      <c r="H320" s="136"/>
      <c r="I320" s="137"/>
      <c r="J320" s="136"/>
      <c r="K320" s="136"/>
      <c r="L320" s="138"/>
      <c r="M320" s="140"/>
      <c r="N320" s="140"/>
      <c r="O320" s="8"/>
      <c r="P320" s="251"/>
      <c r="Q320" s="8"/>
      <c r="R320" s="8"/>
      <c r="S320" s="8"/>
      <c r="T320" s="8"/>
      <c r="U320" s="8"/>
      <c r="V320" s="8"/>
      <c r="W320" s="8"/>
      <c r="X320" s="8"/>
      <c r="Y320" s="8"/>
      <c r="Z320" s="8"/>
      <c r="AA320" s="8"/>
      <c r="AB320" s="8"/>
      <c r="AC320" s="8"/>
      <c r="AD320" s="8"/>
      <c r="AE320" s="8"/>
      <c r="AF320" s="8"/>
      <c r="AG320" s="8"/>
      <c r="AH320" s="8"/>
      <c r="AI320" s="8"/>
      <c r="AJ320" s="8"/>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c r="BN320" s="8"/>
      <c r="BO320" s="8"/>
      <c r="BP320" s="8"/>
      <c r="BQ320" s="8"/>
      <c r="BR320" s="8"/>
    </row>
    <row r="321" spans="1:70" s="9" customFormat="1">
      <c r="A321" s="13"/>
      <c r="B321" s="13"/>
      <c r="C321" s="13"/>
      <c r="D321" s="12"/>
      <c r="E321" s="11"/>
      <c r="F321" s="11"/>
      <c r="G321" s="11"/>
      <c r="H321" s="136"/>
      <c r="I321" s="137"/>
      <c r="J321" s="136"/>
      <c r="K321" s="136"/>
      <c r="L321" s="138"/>
      <c r="M321" s="140"/>
      <c r="N321" s="140"/>
      <c r="O321" s="8"/>
      <c r="P321" s="251"/>
      <c r="Q321" s="8"/>
      <c r="R321" s="8"/>
      <c r="S321" s="8"/>
      <c r="T321" s="8"/>
      <c r="U321" s="8"/>
      <c r="V321" s="8"/>
      <c r="W321" s="8"/>
      <c r="X321" s="8"/>
      <c r="Y321" s="8"/>
      <c r="Z321" s="8"/>
      <c r="AA321" s="8"/>
      <c r="AB321" s="8"/>
      <c r="AC321" s="8"/>
      <c r="AD321" s="8"/>
      <c r="AE321" s="8"/>
      <c r="AF321" s="8"/>
      <c r="AG321" s="8"/>
      <c r="AH321" s="8"/>
      <c r="AI321" s="8"/>
      <c r="AJ321" s="8"/>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c r="BN321" s="8"/>
      <c r="BO321" s="8"/>
      <c r="BP321" s="8"/>
      <c r="BQ321" s="8"/>
      <c r="BR321" s="8"/>
    </row>
    <row r="322" spans="1:70" s="9" customFormat="1">
      <c r="A322" s="13"/>
      <c r="B322" s="13"/>
      <c r="C322" s="13"/>
      <c r="D322" s="12"/>
      <c r="E322" s="11"/>
      <c r="F322" s="11"/>
      <c r="G322" s="11"/>
      <c r="H322" s="136"/>
      <c r="I322" s="137"/>
      <c r="J322" s="136"/>
      <c r="K322" s="136"/>
      <c r="L322" s="138"/>
      <c r="M322" s="140"/>
      <c r="N322" s="140"/>
      <c r="O322" s="8"/>
      <c r="P322" s="251"/>
      <c r="Q322" s="8"/>
      <c r="R322" s="8"/>
      <c r="S322" s="8"/>
      <c r="T322" s="8"/>
      <c r="U322" s="8"/>
      <c r="V322" s="8"/>
      <c r="W322" s="8"/>
      <c r="X322" s="8"/>
      <c r="Y322" s="8"/>
      <c r="Z322" s="8"/>
      <c r="AA322" s="8"/>
      <c r="AB322" s="8"/>
      <c r="AC322" s="8"/>
      <c r="AD322" s="8"/>
      <c r="AE322" s="8"/>
      <c r="AF322" s="8"/>
      <c r="AG322" s="8"/>
      <c r="AH322" s="8"/>
      <c r="AI322" s="8"/>
      <c r="AJ322" s="8"/>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c r="BN322" s="8"/>
      <c r="BO322" s="8"/>
      <c r="BP322" s="8"/>
      <c r="BQ322" s="8"/>
      <c r="BR322" s="8"/>
    </row>
    <row r="323" spans="1:70" s="9" customFormat="1">
      <c r="A323" s="13"/>
      <c r="B323" s="13"/>
      <c r="C323" s="13"/>
      <c r="D323" s="12"/>
      <c r="E323" s="11"/>
      <c r="F323" s="11"/>
      <c r="G323" s="11"/>
      <c r="H323" s="136"/>
      <c r="I323" s="137"/>
      <c r="J323" s="136"/>
      <c r="K323" s="136"/>
      <c r="L323" s="138"/>
      <c r="M323" s="140"/>
      <c r="N323" s="140"/>
      <c r="O323" s="8"/>
      <c r="P323" s="251"/>
      <c r="Q323" s="8"/>
      <c r="R323" s="8"/>
      <c r="S323" s="8"/>
      <c r="T323" s="8"/>
      <c r="U323" s="8"/>
      <c r="V323" s="8"/>
      <c r="W323" s="8"/>
      <c r="X323" s="8"/>
      <c r="Y323" s="8"/>
      <c r="Z323" s="8"/>
      <c r="AA323" s="8"/>
      <c r="AB323" s="8"/>
      <c r="AC323" s="8"/>
      <c r="AD323" s="8"/>
      <c r="AE323" s="8"/>
      <c r="AF323" s="8"/>
      <c r="AG323" s="8"/>
      <c r="AH323" s="8"/>
      <c r="AI323" s="8"/>
      <c r="AJ323" s="8"/>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c r="BN323" s="8"/>
      <c r="BO323" s="8"/>
      <c r="BP323" s="8"/>
      <c r="BQ323" s="8"/>
      <c r="BR323" s="8"/>
    </row>
    <row r="324" spans="1:70" s="9" customFormat="1">
      <c r="A324" s="13"/>
      <c r="B324" s="13"/>
      <c r="C324" s="13"/>
      <c r="D324" s="12"/>
      <c r="E324" s="11"/>
      <c r="F324" s="11"/>
      <c r="G324" s="11"/>
      <c r="H324" s="136"/>
      <c r="I324" s="137"/>
      <c r="J324" s="136"/>
      <c r="K324" s="136"/>
      <c r="L324" s="138"/>
      <c r="M324" s="140"/>
      <c r="N324" s="140"/>
      <c r="O324" s="8"/>
      <c r="P324" s="251"/>
      <c r="Q324" s="8"/>
      <c r="R324" s="8"/>
      <c r="S324" s="8"/>
      <c r="T324" s="8"/>
      <c r="U324" s="8"/>
      <c r="V324" s="8"/>
      <c r="W324" s="8"/>
      <c r="X324" s="8"/>
      <c r="Y324" s="8"/>
      <c r="Z324" s="8"/>
      <c r="AA324" s="8"/>
      <c r="AB324" s="8"/>
      <c r="AC324" s="8"/>
      <c r="AD324" s="8"/>
      <c r="AE324" s="8"/>
      <c r="AF324" s="8"/>
      <c r="AG324" s="8"/>
      <c r="AH324" s="8"/>
      <c r="AI324" s="8"/>
      <c r="AJ324" s="8"/>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c r="BN324" s="8"/>
      <c r="BO324" s="8"/>
      <c r="BP324" s="8"/>
      <c r="BQ324" s="8"/>
      <c r="BR324" s="8"/>
    </row>
    <row r="325" spans="1:70" s="9" customFormat="1">
      <c r="A325" s="13"/>
      <c r="B325" s="13"/>
      <c r="C325" s="13"/>
      <c r="D325" s="12"/>
      <c r="E325" s="11"/>
      <c r="F325" s="11"/>
      <c r="G325" s="11"/>
      <c r="H325" s="136"/>
      <c r="I325" s="137"/>
      <c r="J325" s="136"/>
      <c r="K325" s="136"/>
      <c r="L325" s="138"/>
      <c r="M325" s="140"/>
      <c r="N325" s="140"/>
      <c r="O325" s="8"/>
      <c r="P325" s="251"/>
      <c r="Q325" s="8"/>
      <c r="R325" s="8"/>
      <c r="S325" s="8"/>
      <c r="T325" s="8"/>
      <c r="U325" s="8"/>
      <c r="V325" s="8"/>
      <c r="W325" s="8"/>
      <c r="X325" s="8"/>
      <c r="Y325" s="8"/>
      <c r="Z325" s="8"/>
      <c r="AA325" s="8"/>
      <c r="AB325" s="8"/>
      <c r="AC325" s="8"/>
      <c r="AD325" s="8"/>
      <c r="AE325" s="8"/>
      <c r="AF325" s="8"/>
      <c r="AG325" s="8"/>
      <c r="AH325" s="8"/>
      <c r="AI325" s="8"/>
      <c r="AJ325" s="8"/>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c r="BN325" s="8"/>
      <c r="BO325" s="8"/>
      <c r="BP325" s="8"/>
      <c r="BQ325" s="8"/>
      <c r="BR325" s="8"/>
    </row>
    <row r="326" spans="1:70" s="9" customFormat="1">
      <c r="A326" s="13"/>
      <c r="B326" s="13"/>
      <c r="C326" s="13"/>
      <c r="D326" s="12"/>
      <c r="E326" s="11"/>
      <c r="F326" s="11"/>
      <c r="G326" s="11"/>
      <c r="H326" s="136"/>
      <c r="I326" s="137"/>
      <c r="J326" s="136"/>
      <c r="K326" s="136"/>
      <c r="L326" s="138"/>
      <c r="M326" s="140"/>
      <c r="N326" s="140"/>
      <c r="O326" s="8"/>
      <c r="P326" s="251"/>
      <c r="Q326" s="8"/>
      <c r="R326" s="8"/>
      <c r="S326" s="8"/>
      <c r="T326" s="8"/>
      <c r="U326" s="8"/>
      <c r="V326" s="8"/>
      <c r="W326" s="8"/>
      <c r="X326" s="8"/>
      <c r="Y326" s="8"/>
      <c r="Z326" s="8"/>
      <c r="AA326" s="8"/>
      <c r="AB326" s="8"/>
      <c r="AC326" s="8"/>
      <c r="AD326" s="8"/>
      <c r="AE326" s="8"/>
      <c r="AF326" s="8"/>
      <c r="AG326" s="8"/>
      <c r="AH326" s="8"/>
      <c r="AI326" s="8"/>
      <c r="AJ326" s="8"/>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c r="BN326" s="8"/>
      <c r="BO326" s="8"/>
      <c r="BP326" s="8"/>
      <c r="BQ326" s="8"/>
      <c r="BR326" s="8"/>
    </row>
    <row r="327" spans="1:70" s="9" customFormat="1">
      <c r="A327" s="13"/>
      <c r="B327" s="13"/>
      <c r="C327" s="13"/>
      <c r="D327" s="12"/>
      <c r="E327" s="11"/>
      <c r="F327" s="11"/>
      <c r="G327" s="11"/>
      <c r="H327" s="136"/>
      <c r="I327" s="137"/>
      <c r="J327" s="136"/>
      <c r="K327" s="136"/>
      <c r="L327" s="138"/>
      <c r="M327" s="140"/>
      <c r="N327" s="140"/>
      <c r="O327" s="8"/>
      <c r="P327" s="251"/>
      <c r="Q327" s="8"/>
      <c r="R327" s="8"/>
      <c r="S327" s="8"/>
      <c r="T327" s="8"/>
      <c r="U327" s="8"/>
      <c r="V327" s="8"/>
      <c r="W327" s="8"/>
      <c r="X327" s="8"/>
      <c r="Y327" s="8"/>
      <c r="Z327" s="8"/>
      <c r="AA327" s="8"/>
      <c r="AB327" s="8"/>
      <c r="AC327" s="8"/>
      <c r="AD327" s="8"/>
      <c r="AE327" s="8"/>
      <c r="AF327" s="8"/>
      <c r="AG327" s="8"/>
      <c r="AH327" s="8"/>
      <c r="AI327" s="8"/>
      <c r="AJ327" s="8"/>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c r="BN327" s="8"/>
      <c r="BO327" s="8"/>
      <c r="BP327" s="8"/>
      <c r="BQ327" s="8"/>
      <c r="BR327" s="8"/>
    </row>
    <row r="328" spans="1:70" s="9" customFormat="1">
      <c r="A328" s="13"/>
      <c r="B328" s="13"/>
      <c r="C328" s="13"/>
      <c r="D328" s="12"/>
      <c r="E328" s="11"/>
      <c r="F328" s="11"/>
      <c r="G328" s="11"/>
      <c r="H328" s="136"/>
      <c r="I328" s="137"/>
      <c r="J328" s="136"/>
      <c r="K328" s="136"/>
      <c r="L328" s="138"/>
      <c r="M328" s="140"/>
      <c r="N328" s="140"/>
      <c r="O328" s="8"/>
      <c r="P328" s="251"/>
      <c r="Q328" s="8"/>
      <c r="R328" s="8"/>
      <c r="S328" s="8"/>
      <c r="T328" s="8"/>
      <c r="U328" s="8"/>
      <c r="V328" s="8"/>
      <c r="W328" s="8"/>
      <c r="X328" s="8"/>
      <c r="Y328" s="8"/>
      <c r="Z328" s="8"/>
      <c r="AA328" s="8"/>
      <c r="AB328" s="8"/>
      <c r="AC328" s="8"/>
      <c r="AD328" s="8"/>
      <c r="AE328" s="8"/>
      <c r="AF328" s="8"/>
      <c r="AG328" s="8"/>
      <c r="AH328" s="8"/>
      <c r="AI328" s="8"/>
      <c r="AJ328" s="8"/>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c r="BN328" s="8"/>
      <c r="BO328" s="8"/>
      <c r="BP328" s="8"/>
      <c r="BQ328" s="8"/>
      <c r="BR328" s="8"/>
    </row>
    <row r="329" spans="1:70" s="9" customFormat="1">
      <c r="A329" s="13"/>
      <c r="B329" s="13"/>
      <c r="C329" s="13"/>
      <c r="D329" s="12"/>
      <c r="E329" s="11"/>
      <c r="F329" s="11"/>
      <c r="G329" s="11"/>
      <c r="H329" s="136"/>
      <c r="I329" s="137"/>
      <c r="J329" s="136"/>
      <c r="K329" s="136"/>
      <c r="L329" s="138"/>
      <c r="M329" s="140"/>
      <c r="N329" s="140"/>
      <c r="O329" s="8"/>
      <c r="P329" s="251"/>
      <c r="Q329" s="8"/>
      <c r="R329" s="8"/>
      <c r="S329" s="8"/>
      <c r="T329" s="8"/>
      <c r="U329" s="8"/>
      <c r="V329" s="8"/>
      <c r="W329" s="8"/>
      <c r="X329" s="8"/>
      <c r="Y329" s="8"/>
      <c r="Z329" s="8"/>
      <c r="AA329" s="8"/>
      <c r="AB329" s="8"/>
      <c r="AC329" s="8"/>
      <c r="AD329" s="8"/>
      <c r="AE329" s="8"/>
      <c r="AF329" s="8"/>
      <c r="AG329" s="8"/>
      <c r="AH329" s="8"/>
      <c r="AI329" s="8"/>
      <c r="AJ329" s="8"/>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c r="BN329" s="8"/>
      <c r="BO329" s="8"/>
      <c r="BP329" s="8"/>
      <c r="BQ329" s="8"/>
      <c r="BR329" s="8"/>
    </row>
    <row r="330" spans="1:70" s="9" customFormat="1">
      <c r="A330" s="13"/>
      <c r="B330" s="13"/>
      <c r="C330" s="13"/>
      <c r="D330" s="12"/>
      <c r="E330" s="11"/>
      <c r="F330" s="11"/>
      <c r="G330" s="11"/>
      <c r="H330" s="136"/>
      <c r="I330" s="137"/>
      <c r="J330" s="136"/>
      <c r="K330" s="136"/>
      <c r="L330" s="138"/>
      <c r="M330" s="140"/>
      <c r="N330" s="140"/>
      <c r="O330" s="8"/>
      <c r="P330" s="251"/>
      <c r="Q330" s="8"/>
      <c r="R330" s="8"/>
      <c r="S330" s="8"/>
      <c r="T330" s="8"/>
      <c r="U330" s="8"/>
      <c r="V330" s="8"/>
      <c r="W330" s="8"/>
      <c r="X330" s="8"/>
      <c r="Y330" s="8"/>
      <c r="Z330" s="8"/>
      <c r="AA330" s="8"/>
      <c r="AB330" s="8"/>
      <c r="AC330" s="8"/>
      <c r="AD330" s="8"/>
      <c r="AE330" s="8"/>
      <c r="AF330" s="8"/>
      <c r="AG330" s="8"/>
      <c r="AH330" s="8"/>
      <c r="AI330" s="8"/>
      <c r="AJ330" s="8"/>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c r="BN330" s="8"/>
      <c r="BO330" s="8"/>
      <c r="BP330" s="8"/>
      <c r="BQ330" s="8"/>
      <c r="BR330" s="8"/>
    </row>
    <row r="331" spans="1:70" s="9" customFormat="1">
      <c r="A331" s="13"/>
      <c r="B331" s="13"/>
      <c r="C331" s="13"/>
      <c r="D331" s="12"/>
      <c r="E331" s="11"/>
      <c r="F331" s="11"/>
      <c r="G331" s="11"/>
      <c r="H331" s="136"/>
      <c r="I331" s="137"/>
      <c r="J331" s="136"/>
      <c r="K331" s="136"/>
      <c r="L331" s="138"/>
      <c r="M331" s="140"/>
      <c r="N331" s="140"/>
      <c r="O331" s="8"/>
      <c r="P331" s="251"/>
      <c r="Q331" s="8"/>
      <c r="R331" s="8"/>
      <c r="S331" s="8"/>
      <c r="T331" s="8"/>
      <c r="U331" s="8"/>
      <c r="V331" s="8"/>
      <c r="W331" s="8"/>
      <c r="X331" s="8"/>
      <c r="Y331" s="8"/>
      <c r="Z331" s="8"/>
      <c r="AA331" s="8"/>
      <c r="AB331" s="8"/>
      <c r="AC331" s="8"/>
      <c r="AD331" s="8"/>
      <c r="AE331" s="8"/>
      <c r="AF331" s="8"/>
      <c r="AG331" s="8"/>
      <c r="AH331" s="8"/>
      <c r="AI331" s="8"/>
      <c r="AJ331" s="8"/>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c r="BN331" s="8"/>
      <c r="BO331" s="8"/>
      <c r="BP331" s="8"/>
      <c r="BQ331" s="8"/>
      <c r="BR331" s="8"/>
    </row>
    <row r="332" spans="1:70" s="9" customFormat="1">
      <c r="A332" s="13"/>
      <c r="B332" s="13"/>
      <c r="C332" s="13"/>
      <c r="D332" s="12"/>
      <c r="E332" s="11"/>
      <c r="F332" s="11"/>
      <c r="G332" s="11"/>
      <c r="H332" s="136"/>
      <c r="I332" s="137"/>
      <c r="J332" s="136"/>
      <c r="K332" s="136"/>
      <c r="L332" s="138"/>
      <c r="M332" s="140"/>
      <c r="N332" s="140"/>
      <c r="O332" s="8"/>
      <c r="P332" s="251"/>
      <c r="Q332" s="8"/>
      <c r="R332" s="8"/>
      <c r="S332" s="8"/>
      <c r="T332" s="8"/>
      <c r="U332" s="8"/>
      <c r="V332" s="8"/>
      <c r="W332" s="8"/>
      <c r="X332" s="8"/>
      <c r="Y332" s="8"/>
      <c r="Z332" s="8"/>
      <c r="AA332" s="8"/>
      <c r="AB332" s="8"/>
      <c r="AC332" s="8"/>
      <c r="AD332" s="8"/>
      <c r="AE332" s="8"/>
      <c r="AF332" s="8"/>
      <c r="AG332" s="8"/>
      <c r="AH332" s="8"/>
      <c r="AI332" s="8"/>
      <c r="AJ332" s="8"/>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c r="BN332" s="8"/>
      <c r="BO332" s="8"/>
      <c r="BP332" s="8"/>
      <c r="BQ332" s="8"/>
      <c r="BR332" s="8"/>
    </row>
    <row r="333" spans="1:70" s="9" customFormat="1">
      <c r="A333" s="13"/>
      <c r="B333" s="13"/>
      <c r="C333" s="13"/>
      <c r="D333" s="12"/>
      <c r="E333" s="11"/>
      <c r="F333" s="11"/>
      <c r="G333" s="11"/>
      <c r="H333" s="136"/>
      <c r="I333" s="137"/>
      <c r="J333" s="136"/>
      <c r="K333" s="136"/>
      <c r="L333" s="138"/>
      <c r="M333" s="140"/>
      <c r="N333" s="140"/>
      <c r="O333" s="8"/>
      <c r="P333" s="251"/>
      <c r="Q333" s="8"/>
      <c r="R333" s="8"/>
      <c r="S333" s="8"/>
      <c r="T333" s="8"/>
      <c r="U333" s="8"/>
      <c r="V333" s="8"/>
      <c r="W333" s="8"/>
      <c r="X333" s="8"/>
      <c r="Y333" s="8"/>
      <c r="Z333" s="8"/>
      <c r="AA333" s="8"/>
      <c r="AB333" s="8"/>
      <c r="AC333" s="8"/>
      <c r="AD333" s="8"/>
      <c r="AE333" s="8"/>
      <c r="AF333" s="8"/>
      <c r="AG333" s="8"/>
      <c r="AH333" s="8"/>
      <c r="AI333" s="8"/>
      <c r="AJ333" s="8"/>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c r="BN333" s="8"/>
      <c r="BO333" s="8"/>
      <c r="BP333" s="8"/>
      <c r="BQ333" s="8"/>
      <c r="BR333" s="8"/>
    </row>
    <row r="334" spans="1:70" s="9" customFormat="1">
      <c r="A334" s="13"/>
      <c r="B334" s="13"/>
      <c r="C334" s="13"/>
      <c r="D334" s="12"/>
      <c r="E334" s="11"/>
      <c r="F334" s="11"/>
      <c r="G334" s="11"/>
      <c r="H334" s="136"/>
      <c r="I334" s="137"/>
      <c r="J334" s="136"/>
      <c r="K334" s="136"/>
      <c r="L334" s="138"/>
      <c r="M334" s="140"/>
      <c r="N334" s="140"/>
      <c r="O334" s="8"/>
      <c r="P334" s="251"/>
      <c r="Q334" s="8"/>
      <c r="R334" s="8"/>
      <c r="S334" s="8"/>
      <c r="T334" s="8"/>
      <c r="U334" s="8"/>
      <c r="V334" s="8"/>
      <c r="W334" s="8"/>
      <c r="X334" s="8"/>
      <c r="Y334" s="8"/>
      <c r="Z334" s="8"/>
      <c r="AA334" s="8"/>
      <c r="AB334" s="8"/>
      <c r="AC334" s="8"/>
      <c r="AD334" s="8"/>
      <c r="AE334" s="8"/>
      <c r="AF334" s="8"/>
      <c r="AG334" s="8"/>
      <c r="AH334" s="8"/>
      <c r="AI334" s="8"/>
      <c r="AJ334" s="8"/>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c r="BN334" s="8"/>
      <c r="BO334" s="8"/>
      <c r="BP334" s="8"/>
      <c r="BQ334" s="8"/>
      <c r="BR334" s="8"/>
    </row>
    <row r="335" spans="1:70" s="9" customFormat="1">
      <c r="A335" s="13"/>
      <c r="B335" s="13"/>
      <c r="C335" s="13"/>
      <c r="D335" s="12"/>
      <c r="E335" s="11"/>
      <c r="F335" s="11"/>
      <c r="G335" s="11"/>
      <c r="H335" s="136"/>
      <c r="I335" s="137"/>
      <c r="J335" s="136"/>
      <c r="K335" s="136"/>
      <c r="L335" s="138"/>
      <c r="M335" s="140"/>
      <c r="N335" s="140"/>
      <c r="O335" s="8"/>
      <c r="P335" s="251"/>
      <c r="Q335" s="8"/>
      <c r="R335" s="8"/>
      <c r="S335" s="8"/>
      <c r="T335" s="8"/>
      <c r="U335" s="8"/>
      <c r="V335" s="8"/>
      <c r="W335" s="8"/>
      <c r="X335" s="8"/>
      <c r="Y335" s="8"/>
      <c r="Z335" s="8"/>
      <c r="AA335" s="8"/>
      <c r="AB335" s="8"/>
      <c r="AC335" s="8"/>
      <c r="AD335" s="8"/>
      <c r="AE335" s="8"/>
      <c r="AF335" s="8"/>
      <c r="AG335" s="8"/>
      <c r="AH335" s="8"/>
      <c r="AI335" s="8"/>
      <c r="AJ335" s="8"/>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c r="BN335" s="8"/>
      <c r="BO335" s="8"/>
      <c r="BP335" s="8"/>
      <c r="BQ335" s="8"/>
      <c r="BR335" s="8"/>
    </row>
    <row r="336" spans="1:70" s="9" customFormat="1">
      <c r="A336" s="13"/>
      <c r="B336" s="13"/>
      <c r="C336" s="13"/>
      <c r="D336" s="12"/>
      <c r="E336" s="11"/>
      <c r="F336" s="11"/>
      <c r="G336" s="11"/>
      <c r="H336" s="136"/>
      <c r="I336" s="137"/>
      <c r="J336" s="136"/>
      <c r="K336" s="136"/>
      <c r="L336" s="138"/>
      <c r="M336" s="140"/>
      <c r="N336" s="140"/>
      <c r="O336" s="8"/>
      <c r="P336" s="251"/>
      <c r="Q336" s="8"/>
      <c r="R336" s="8"/>
      <c r="S336" s="8"/>
      <c r="T336" s="8"/>
      <c r="U336" s="8"/>
      <c r="V336" s="8"/>
      <c r="W336" s="8"/>
      <c r="X336" s="8"/>
      <c r="Y336" s="8"/>
      <c r="Z336" s="8"/>
      <c r="AA336" s="8"/>
      <c r="AB336" s="8"/>
      <c r="AC336" s="8"/>
      <c r="AD336" s="8"/>
      <c r="AE336" s="8"/>
      <c r="AF336" s="8"/>
      <c r="AG336" s="8"/>
      <c r="AH336" s="8"/>
      <c r="AI336" s="8"/>
      <c r="AJ336" s="8"/>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c r="BN336" s="8"/>
      <c r="BO336" s="8"/>
      <c r="BP336" s="8"/>
      <c r="BQ336" s="8"/>
      <c r="BR336" s="8"/>
    </row>
    <row r="337" spans="1:70" s="9" customFormat="1">
      <c r="A337" s="13"/>
      <c r="B337" s="13"/>
      <c r="C337" s="13"/>
      <c r="D337" s="12"/>
      <c r="E337" s="11"/>
      <c r="F337" s="11"/>
      <c r="G337" s="11"/>
      <c r="H337" s="136"/>
      <c r="I337" s="137"/>
      <c r="J337" s="136"/>
      <c r="K337" s="136"/>
      <c r="L337" s="138"/>
      <c r="M337" s="140"/>
      <c r="N337" s="140"/>
      <c r="O337" s="8"/>
      <c r="P337" s="251"/>
      <c r="Q337" s="8"/>
      <c r="R337" s="8"/>
      <c r="S337" s="8"/>
      <c r="T337" s="8"/>
      <c r="U337" s="8"/>
      <c r="V337" s="8"/>
      <c r="W337" s="8"/>
      <c r="X337" s="8"/>
      <c r="Y337" s="8"/>
      <c r="Z337" s="8"/>
      <c r="AA337" s="8"/>
      <c r="AB337" s="8"/>
      <c r="AC337" s="8"/>
      <c r="AD337" s="8"/>
      <c r="AE337" s="8"/>
      <c r="AF337" s="8"/>
      <c r="AG337" s="8"/>
      <c r="AH337" s="8"/>
      <c r="AI337" s="8"/>
      <c r="AJ337" s="8"/>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c r="BN337" s="8"/>
      <c r="BO337" s="8"/>
      <c r="BP337" s="8"/>
      <c r="BQ337" s="8"/>
      <c r="BR337" s="8"/>
    </row>
    <row r="338" spans="1:70" s="9" customFormat="1">
      <c r="A338" s="13"/>
      <c r="B338" s="13"/>
      <c r="C338" s="13"/>
      <c r="D338" s="12"/>
      <c r="E338" s="11"/>
      <c r="F338" s="11"/>
      <c r="G338" s="11"/>
      <c r="H338" s="136"/>
      <c r="I338" s="137"/>
      <c r="J338" s="136"/>
      <c r="K338" s="136"/>
      <c r="L338" s="138"/>
      <c r="M338" s="140"/>
      <c r="N338" s="140"/>
      <c r="O338" s="8"/>
      <c r="P338" s="251"/>
      <c r="Q338" s="8"/>
      <c r="R338" s="8"/>
      <c r="S338" s="8"/>
      <c r="T338" s="8"/>
      <c r="U338" s="8"/>
      <c r="V338" s="8"/>
      <c r="W338" s="8"/>
      <c r="X338" s="8"/>
      <c r="Y338" s="8"/>
      <c r="Z338" s="8"/>
      <c r="AA338" s="8"/>
      <c r="AB338" s="8"/>
      <c r="AC338" s="8"/>
      <c r="AD338" s="8"/>
      <c r="AE338" s="8"/>
      <c r="AF338" s="8"/>
      <c r="AG338" s="8"/>
      <c r="AH338" s="8"/>
      <c r="AI338" s="8"/>
      <c r="AJ338" s="8"/>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c r="BN338" s="8"/>
      <c r="BO338" s="8"/>
      <c r="BP338" s="8"/>
      <c r="BQ338" s="8"/>
      <c r="BR338" s="8"/>
    </row>
    <row r="339" spans="1:70" s="9" customFormat="1">
      <c r="A339" s="13"/>
      <c r="B339" s="13"/>
      <c r="C339" s="13"/>
      <c r="D339" s="12"/>
      <c r="E339" s="11"/>
      <c r="F339" s="11"/>
      <c r="G339" s="11"/>
      <c r="H339" s="136"/>
      <c r="I339" s="137"/>
      <c r="J339" s="136"/>
      <c r="K339" s="136"/>
      <c r="L339" s="138"/>
      <c r="M339" s="140"/>
      <c r="N339" s="140"/>
      <c r="O339" s="8"/>
      <c r="P339" s="251"/>
      <c r="Q339" s="8"/>
      <c r="R339" s="8"/>
      <c r="S339" s="8"/>
      <c r="T339" s="8"/>
      <c r="U339" s="8"/>
      <c r="V339" s="8"/>
      <c r="W339" s="8"/>
      <c r="X339" s="8"/>
      <c r="Y339" s="8"/>
      <c r="Z339" s="8"/>
      <c r="AA339" s="8"/>
      <c r="AB339" s="8"/>
      <c r="AC339" s="8"/>
      <c r="AD339" s="8"/>
      <c r="AE339" s="8"/>
      <c r="AF339" s="8"/>
      <c r="AG339" s="8"/>
      <c r="AH339" s="8"/>
      <c r="AI339" s="8"/>
      <c r="AJ339" s="8"/>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c r="BN339" s="8"/>
      <c r="BO339" s="8"/>
      <c r="BP339" s="8"/>
      <c r="BQ339" s="8"/>
      <c r="BR339" s="8"/>
    </row>
    <row r="340" spans="1:70" s="9" customFormat="1">
      <c r="A340" s="13"/>
      <c r="B340" s="13"/>
      <c r="C340" s="13"/>
      <c r="D340" s="12"/>
      <c r="E340" s="11"/>
      <c r="F340" s="11"/>
      <c r="G340" s="11"/>
      <c r="H340" s="136"/>
      <c r="I340" s="137"/>
      <c r="J340" s="136"/>
      <c r="K340" s="136"/>
      <c r="L340" s="138"/>
      <c r="M340" s="140"/>
      <c r="N340" s="140"/>
      <c r="O340" s="8"/>
      <c r="P340" s="251"/>
      <c r="Q340" s="8"/>
      <c r="R340" s="8"/>
      <c r="S340" s="8"/>
      <c r="T340" s="8"/>
      <c r="U340" s="8"/>
      <c r="V340" s="8"/>
      <c r="W340" s="8"/>
      <c r="X340" s="8"/>
      <c r="Y340" s="8"/>
      <c r="Z340" s="8"/>
      <c r="AA340" s="8"/>
      <c r="AB340" s="8"/>
      <c r="AC340" s="8"/>
      <c r="AD340" s="8"/>
      <c r="AE340" s="8"/>
      <c r="AF340" s="8"/>
      <c r="AG340" s="8"/>
      <c r="AH340" s="8"/>
      <c r="AI340" s="8"/>
      <c r="AJ340" s="8"/>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c r="BN340" s="8"/>
      <c r="BO340" s="8"/>
      <c r="BP340" s="8"/>
      <c r="BQ340" s="8"/>
      <c r="BR340" s="8"/>
    </row>
    <row r="341" spans="1:70" s="9" customFormat="1">
      <c r="A341" s="13"/>
      <c r="B341" s="13"/>
      <c r="C341" s="13"/>
      <c r="D341" s="12"/>
      <c r="E341" s="11"/>
      <c r="F341" s="11"/>
      <c r="G341" s="11"/>
      <c r="H341" s="136"/>
      <c r="I341" s="137"/>
      <c r="J341" s="136"/>
      <c r="K341" s="136"/>
      <c r="L341" s="138"/>
      <c r="M341" s="140"/>
      <c r="N341" s="140"/>
      <c r="O341" s="8"/>
      <c r="P341" s="251"/>
      <c r="Q341" s="8"/>
      <c r="R341" s="8"/>
      <c r="S341" s="8"/>
      <c r="T341" s="8"/>
      <c r="U341" s="8"/>
      <c r="V341" s="8"/>
      <c r="W341" s="8"/>
      <c r="X341" s="8"/>
      <c r="Y341" s="8"/>
      <c r="Z341" s="8"/>
      <c r="AA341" s="8"/>
      <c r="AB341" s="8"/>
      <c r="AC341" s="8"/>
      <c r="AD341" s="8"/>
      <c r="AE341" s="8"/>
      <c r="AF341" s="8"/>
      <c r="AG341" s="8"/>
      <c r="AH341" s="8"/>
      <c r="AI341" s="8"/>
      <c r="AJ341" s="8"/>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c r="BN341" s="8"/>
      <c r="BO341" s="8"/>
      <c r="BP341" s="8"/>
      <c r="BQ341" s="8"/>
      <c r="BR341" s="8"/>
    </row>
    <row r="342" spans="1:70" s="9" customFormat="1">
      <c r="A342" s="13"/>
      <c r="B342" s="13"/>
      <c r="C342" s="13"/>
      <c r="D342" s="12"/>
      <c r="E342" s="11"/>
      <c r="F342" s="11"/>
      <c r="G342" s="11"/>
      <c r="H342" s="136"/>
      <c r="I342" s="137"/>
      <c r="J342" s="136"/>
      <c r="K342" s="136"/>
      <c r="L342" s="138"/>
      <c r="M342" s="140"/>
      <c r="N342" s="140"/>
      <c r="O342" s="8"/>
      <c r="P342" s="251"/>
      <c r="Q342" s="8"/>
      <c r="R342" s="8"/>
      <c r="S342" s="8"/>
      <c r="T342" s="8"/>
      <c r="U342" s="8"/>
      <c r="V342" s="8"/>
      <c r="W342" s="8"/>
      <c r="X342" s="8"/>
      <c r="Y342" s="8"/>
      <c r="Z342" s="8"/>
      <c r="AA342" s="8"/>
      <c r="AB342" s="8"/>
      <c r="AC342" s="8"/>
      <c r="AD342" s="8"/>
      <c r="AE342" s="8"/>
      <c r="AF342" s="8"/>
      <c r="AG342" s="8"/>
      <c r="AH342" s="8"/>
      <c r="AI342" s="8"/>
      <c r="AJ342" s="8"/>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c r="BN342" s="8"/>
      <c r="BO342" s="8"/>
      <c r="BP342" s="8"/>
      <c r="BQ342" s="8"/>
      <c r="BR342" s="8"/>
    </row>
    <row r="343" spans="1:70" s="9" customFormat="1">
      <c r="A343" s="13"/>
      <c r="B343" s="13"/>
      <c r="C343" s="13"/>
      <c r="D343" s="12"/>
      <c r="E343" s="11"/>
      <c r="F343" s="11"/>
      <c r="G343" s="11"/>
      <c r="H343" s="136"/>
      <c r="I343" s="137"/>
      <c r="J343" s="136"/>
      <c r="K343" s="136"/>
      <c r="L343" s="138"/>
      <c r="M343" s="140"/>
      <c r="N343" s="140"/>
      <c r="O343" s="8"/>
      <c r="P343" s="251"/>
      <c r="Q343" s="8"/>
      <c r="R343" s="8"/>
      <c r="S343" s="8"/>
      <c r="T343" s="8"/>
      <c r="U343" s="8"/>
      <c r="V343" s="8"/>
      <c r="W343" s="8"/>
      <c r="X343" s="8"/>
      <c r="Y343" s="8"/>
      <c r="Z343" s="8"/>
      <c r="AA343" s="8"/>
      <c r="AB343" s="8"/>
      <c r="AC343" s="8"/>
      <c r="AD343" s="8"/>
      <c r="AE343" s="8"/>
      <c r="AF343" s="8"/>
      <c r="AG343" s="8"/>
      <c r="AH343" s="8"/>
      <c r="AI343" s="8"/>
      <c r="AJ343" s="8"/>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c r="BN343" s="8"/>
      <c r="BO343" s="8"/>
      <c r="BP343" s="8"/>
      <c r="BQ343" s="8"/>
      <c r="BR343" s="8"/>
    </row>
    <row r="344" spans="1:70" s="9" customFormat="1">
      <c r="A344" s="13"/>
      <c r="B344" s="13"/>
      <c r="C344" s="13"/>
      <c r="D344" s="12"/>
      <c r="E344" s="11"/>
      <c r="F344" s="11"/>
      <c r="G344" s="11"/>
      <c r="H344" s="136"/>
      <c r="I344" s="137"/>
      <c r="J344" s="136"/>
      <c r="K344" s="136"/>
      <c r="L344" s="138"/>
      <c r="M344" s="140"/>
      <c r="N344" s="140"/>
      <c r="O344" s="8"/>
      <c r="P344" s="251"/>
      <c r="Q344" s="8"/>
      <c r="R344" s="8"/>
      <c r="S344" s="8"/>
      <c r="T344" s="8"/>
      <c r="U344" s="8"/>
      <c r="V344" s="8"/>
      <c r="W344" s="8"/>
      <c r="X344" s="8"/>
      <c r="Y344" s="8"/>
      <c r="Z344" s="8"/>
      <c r="AA344" s="8"/>
      <c r="AB344" s="8"/>
      <c r="AC344" s="8"/>
      <c r="AD344" s="8"/>
      <c r="AE344" s="8"/>
      <c r="AF344" s="8"/>
      <c r="AG344" s="8"/>
      <c r="AH344" s="8"/>
      <c r="AI344" s="8"/>
      <c r="AJ344" s="8"/>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c r="BN344" s="8"/>
      <c r="BO344" s="8"/>
      <c r="BP344" s="8"/>
      <c r="BQ344" s="8"/>
      <c r="BR344" s="8"/>
    </row>
    <row r="345" spans="1:70" s="9" customFormat="1">
      <c r="A345" s="13"/>
      <c r="B345" s="13"/>
      <c r="C345" s="13"/>
      <c r="D345" s="12"/>
      <c r="E345" s="11"/>
      <c r="F345" s="11"/>
      <c r="G345" s="11"/>
      <c r="H345" s="136"/>
      <c r="I345" s="137"/>
      <c r="J345" s="136"/>
      <c r="K345" s="136"/>
      <c r="L345" s="138"/>
      <c r="M345" s="140"/>
      <c r="N345" s="140"/>
      <c r="O345" s="8"/>
      <c r="P345" s="251"/>
      <c r="Q345" s="8"/>
      <c r="R345" s="8"/>
      <c r="S345" s="8"/>
      <c r="T345" s="8"/>
      <c r="U345" s="8"/>
      <c r="V345" s="8"/>
      <c r="W345" s="8"/>
      <c r="X345" s="8"/>
      <c r="Y345" s="8"/>
      <c r="Z345" s="8"/>
      <c r="AA345" s="8"/>
      <c r="AB345" s="8"/>
      <c r="AC345" s="8"/>
      <c r="AD345" s="8"/>
      <c r="AE345" s="8"/>
      <c r="AF345" s="8"/>
      <c r="AG345" s="8"/>
      <c r="AH345" s="8"/>
      <c r="AI345" s="8"/>
      <c r="AJ345" s="8"/>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c r="BN345" s="8"/>
      <c r="BO345" s="8"/>
      <c r="BP345" s="8"/>
      <c r="BQ345" s="8"/>
      <c r="BR345" s="8"/>
    </row>
    <row r="346" spans="1:70" s="9" customFormat="1">
      <c r="A346" s="13"/>
      <c r="B346" s="13"/>
      <c r="C346" s="13"/>
      <c r="D346" s="12"/>
      <c r="E346" s="11"/>
      <c r="F346" s="11"/>
      <c r="G346" s="11"/>
      <c r="H346" s="136"/>
      <c r="I346" s="137"/>
      <c r="J346" s="136"/>
      <c r="K346" s="136"/>
      <c r="L346" s="138"/>
      <c r="M346" s="140"/>
      <c r="N346" s="140"/>
      <c r="O346" s="8"/>
      <c r="P346" s="251"/>
      <c r="Q346" s="8"/>
      <c r="R346" s="8"/>
      <c r="S346" s="8"/>
      <c r="T346" s="8"/>
      <c r="U346" s="8"/>
      <c r="V346" s="8"/>
      <c r="W346" s="8"/>
      <c r="X346" s="8"/>
      <c r="Y346" s="8"/>
      <c r="Z346" s="8"/>
      <c r="AA346" s="8"/>
      <c r="AB346" s="8"/>
      <c r="AC346" s="8"/>
      <c r="AD346" s="8"/>
      <c r="AE346" s="8"/>
      <c r="AF346" s="8"/>
      <c r="AG346" s="8"/>
      <c r="AH346" s="8"/>
      <c r="AI346" s="8"/>
      <c r="AJ346" s="8"/>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c r="BN346" s="8"/>
      <c r="BO346" s="8"/>
      <c r="BP346" s="8"/>
      <c r="BQ346" s="8"/>
      <c r="BR346" s="8"/>
    </row>
    <row r="347" spans="1:70" s="9" customFormat="1">
      <c r="A347" s="13"/>
      <c r="B347" s="13"/>
      <c r="C347" s="13"/>
      <c r="D347" s="12"/>
      <c r="E347" s="11"/>
      <c r="F347" s="11"/>
      <c r="G347" s="11"/>
      <c r="H347" s="136"/>
      <c r="I347" s="137"/>
      <c r="J347" s="136"/>
      <c r="K347" s="136"/>
      <c r="L347" s="138"/>
      <c r="M347" s="140"/>
      <c r="N347" s="140"/>
      <c r="O347" s="8"/>
      <c r="P347" s="251"/>
      <c r="Q347" s="8"/>
      <c r="R347" s="8"/>
      <c r="S347" s="8"/>
      <c r="T347" s="8"/>
      <c r="U347" s="8"/>
      <c r="V347" s="8"/>
      <c r="W347" s="8"/>
      <c r="X347" s="8"/>
      <c r="Y347" s="8"/>
      <c r="Z347" s="8"/>
      <c r="AA347" s="8"/>
      <c r="AB347" s="8"/>
      <c r="AC347" s="8"/>
      <c r="AD347" s="8"/>
      <c r="AE347" s="8"/>
      <c r="AF347" s="8"/>
      <c r="AG347" s="8"/>
      <c r="AH347" s="8"/>
      <c r="AI347" s="8"/>
      <c r="AJ347" s="8"/>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c r="BN347" s="8"/>
      <c r="BO347" s="8"/>
      <c r="BP347" s="8"/>
      <c r="BQ347" s="8"/>
      <c r="BR347" s="8"/>
    </row>
    <row r="348" spans="1:70" s="9" customFormat="1">
      <c r="A348" s="13"/>
      <c r="B348" s="13"/>
      <c r="C348" s="13"/>
      <c r="D348" s="12"/>
      <c r="E348" s="11"/>
      <c r="F348" s="11"/>
      <c r="G348" s="11"/>
      <c r="H348" s="136"/>
      <c r="I348" s="137"/>
      <c r="J348" s="136"/>
      <c r="K348" s="136"/>
      <c r="L348" s="138"/>
      <c r="M348" s="140"/>
      <c r="N348" s="140"/>
      <c r="O348" s="8"/>
      <c r="P348" s="251"/>
      <c r="Q348" s="8"/>
      <c r="R348" s="8"/>
      <c r="S348" s="8"/>
      <c r="T348" s="8"/>
      <c r="U348" s="8"/>
      <c r="V348" s="8"/>
      <c r="W348" s="8"/>
      <c r="X348" s="8"/>
      <c r="Y348" s="8"/>
      <c r="Z348" s="8"/>
      <c r="AA348" s="8"/>
      <c r="AB348" s="8"/>
      <c r="AC348" s="8"/>
      <c r="AD348" s="8"/>
      <c r="AE348" s="8"/>
      <c r="AF348" s="8"/>
      <c r="AG348" s="8"/>
      <c r="AH348" s="8"/>
      <c r="AI348" s="8"/>
      <c r="AJ348" s="8"/>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c r="BN348" s="8"/>
      <c r="BO348" s="8"/>
      <c r="BP348" s="8"/>
      <c r="BQ348" s="8"/>
      <c r="BR348" s="8"/>
    </row>
    <row r="349" spans="1:70" s="9" customFormat="1">
      <c r="A349" s="13"/>
      <c r="B349" s="13"/>
      <c r="C349" s="13"/>
      <c r="D349" s="12"/>
      <c r="E349" s="11"/>
      <c r="F349" s="11"/>
      <c r="G349" s="11"/>
      <c r="H349" s="136"/>
      <c r="I349" s="137"/>
      <c r="J349" s="136"/>
      <c r="K349" s="136"/>
      <c r="L349" s="138"/>
      <c r="M349" s="140"/>
      <c r="N349" s="140"/>
      <c r="O349" s="8"/>
      <c r="P349" s="251"/>
      <c r="Q349" s="8"/>
      <c r="R349" s="8"/>
      <c r="S349" s="8"/>
      <c r="T349" s="8"/>
      <c r="U349" s="8"/>
      <c r="V349" s="8"/>
      <c r="W349" s="8"/>
      <c r="X349" s="8"/>
      <c r="Y349" s="8"/>
      <c r="Z349" s="8"/>
      <c r="AA349" s="8"/>
      <c r="AB349" s="8"/>
      <c r="AC349" s="8"/>
      <c r="AD349" s="8"/>
      <c r="AE349" s="8"/>
      <c r="AF349" s="8"/>
      <c r="AG349" s="8"/>
      <c r="AH349" s="8"/>
      <c r="AI349" s="8"/>
      <c r="AJ349" s="8"/>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c r="BN349" s="8"/>
      <c r="BO349" s="8"/>
      <c r="BP349" s="8"/>
      <c r="BQ349" s="8"/>
      <c r="BR349" s="8"/>
    </row>
    <row r="350" spans="1:70" s="9" customFormat="1">
      <c r="A350" s="13"/>
      <c r="B350" s="13"/>
      <c r="C350" s="13"/>
      <c r="D350" s="12"/>
      <c r="E350" s="11"/>
      <c r="F350" s="11"/>
      <c r="G350" s="11"/>
      <c r="H350" s="136"/>
      <c r="I350" s="137"/>
      <c r="J350" s="136"/>
      <c r="K350" s="136"/>
      <c r="L350" s="138"/>
      <c r="M350" s="140"/>
      <c r="N350" s="140"/>
      <c r="O350" s="8"/>
      <c r="P350" s="251"/>
      <c r="Q350" s="8"/>
      <c r="R350" s="8"/>
      <c r="S350" s="8"/>
      <c r="T350" s="8"/>
      <c r="U350" s="8"/>
      <c r="V350" s="8"/>
      <c r="W350" s="8"/>
      <c r="X350" s="8"/>
      <c r="Y350" s="8"/>
      <c r="Z350" s="8"/>
      <c r="AA350" s="8"/>
      <c r="AB350" s="8"/>
      <c r="AC350" s="8"/>
      <c r="AD350" s="8"/>
      <c r="AE350" s="8"/>
      <c r="AF350" s="8"/>
      <c r="AG350" s="8"/>
      <c r="AH350" s="8"/>
      <c r="AI350" s="8"/>
      <c r="AJ350" s="8"/>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c r="BN350" s="8"/>
      <c r="BO350" s="8"/>
      <c r="BP350" s="8"/>
      <c r="BQ350" s="8"/>
      <c r="BR350" s="8"/>
    </row>
    <row r="351" spans="1:70" s="9" customFormat="1">
      <c r="A351" s="13"/>
      <c r="B351" s="13"/>
      <c r="C351" s="13"/>
      <c r="D351" s="12"/>
      <c r="E351" s="11"/>
      <c r="F351" s="11"/>
      <c r="G351" s="11"/>
      <c r="H351" s="136"/>
      <c r="I351" s="137"/>
      <c r="J351" s="136"/>
      <c r="K351" s="136"/>
      <c r="L351" s="138"/>
      <c r="M351" s="140"/>
      <c r="N351" s="140"/>
      <c r="O351" s="8"/>
      <c r="P351" s="251"/>
      <c r="Q351" s="8"/>
      <c r="R351" s="8"/>
      <c r="S351" s="8"/>
      <c r="T351" s="8"/>
      <c r="U351" s="8"/>
      <c r="V351" s="8"/>
      <c r="W351" s="8"/>
      <c r="X351" s="8"/>
      <c r="Y351" s="8"/>
      <c r="Z351" s="8"/>
      <c r="AA351" s="8"/>
      <c r="AB351" s="8"/>
      <c r="AC351" s="8"/>
      <c r="AD351" s="8"/>
      <c r="AE351" s="8"/>
      <c r="AF351" s="8"/>
      <c r="AG351" s="8"/>
      <c r="AH351" s="8"/>
      <c r="AI351" s="8"/>
      <c r="AJ351" s="8"/>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c r="BN351" s="8"/>
      <c r="BO351" s="8"/>
      <c r="BP351" s="8"/>
      <c r="BQ351" s="8"/>
      <c r="BR351" s="8"/>
    </row>
    <row r="352" spans="1:70" s="9" customFormat="1">
      <c r="A352" s="13"/>
      <c r="B352" s="13"/>
      <c r="C352" s="13"/>
      <c r="D352" s="12"/>
      <c r="E352" s="11"/>
      <c r="F352" s="11"/>
      <c r="G352" s="11"/>
      <c r="H352" s="136"/>
      <c r="I352" s="137"/>
      <c r="J352" s="136"/>
      <c r="K352" s="136"/>
      <c r="L352" s="138"/>
      <c r="M352" s="140"/>
      <c r="N352" s="140"/>
      <c r="O352" s="8"/>
      <c r="P352" s="251"/>
      <c r="Q352" s="8"/>
      <c r="R352" s="8"/>
      <c r="S352" s="8"/>
      <c r="T352" s="8"/>
      <c r="U352" s="8"/>
      <c r="V352" s="8"/>
      <c r="W352" s="8"/>
      <c r="X352" s="8"/>
      <c r="Y352" s="8"/>
      <c r="Z352" s="8"/>
      <c r="AA352" s="8"/>
      <c r="AB352" s="8"/>
      <c r="AC352" s="8"/>
      <c r="AD352" s="8"/>
      <c r="AE352" s="8"/>
      <c r="AF352" s="8"/>
      <c r="AG352" s="8"/>
      <c r="AH352" s="8"/>
      <c r="AI352" s="8"/>
      <c r="AJ352" s="8"/>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c r="BN352" s="8"/>
      <c r="BO352" s="8"/>
      <c r="BP352" s="8"/>
      <c r="BQ352" s="8"/>
      <c r="BR352" s="8"/>
    </row>
    <row r="353" spans="1:70" s="9" customFormat="1">
      <c r="A353" s="13"/>
      <c r="B353" s="13"/>
      <c r="C353" s="13"/>
      <c r="D353" s="12"/>
      <c r="E353" s="11"/>
      <c r="F353" s="11"/>
      <c r="G353" s="11"/>
      <c r="H353" s="136"/>
      <c r="I353" s="137"/>
      <c r="J353" s="136"/>
      <c r="K353" s="136"/>
      <c r="L353" s="138"/>
      <c r="M353" s="140"/>
      <c r="N353" s="140"/>
      <c r="O353" s="8"/>
      <c r="P353" s="251"/>
      <c r="Q353" s="8"/>
      <c r="R353" s="8"/>
      <c r="S353" s="8"/>
      <c r="T353" s="8"/>
      <c r="U353" s="8"/>
      <c r="V353" s="8"/>
      <c r="W353" s="8"/>
      <c r="X353" s="8"/>
      <c r="Y353" s="8"/>
      <c r="Z353" s="8"/>
      <c r="AA353" s="8"/>
      <c r="AB353" s="8"/>
      <c r="AC353" s="8"/>
      <c r="AD353" s="8"/>
      <c r="AE353" s="8"/>
      <c r="AF353" s="8"/>
      <c r="AG353" s="8"/>
      <c r="AH353" s="8"/>
      <c r="AI353" s="8"/>
      <c r="AJ353" s="8"/>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c r="BN353" s="8"/>
      <c r="BO353" s="8"/>
      <c r="BP353" s="8"/>
      <c r="BQ353" s="8"/>
      <c r="BR353" s="8"/>
    </row>
    <row r="354" spans="1:70" s="9" customFormat="1">
      <c r="A354" s="13"/>
      <c r="B354" s="13"/>
      <c r="C354" s="13"/>
      <c r="D354" s="12"/>
      <c r="E354" s="11"/>
      <c r="F354" s="11"/>
      <c r="G354" s="11"/>
      <c r="H354" s="136"/>
      <c r="I354" s="137"/>
      <c r="J354" s="136"/>
      <c r="K354" s="136"/>
      <c r="L354" s="138"/>
      <c r="M354" s="140"/>
      <c r="N354" s="140"/>
      <c r="O354" s="8"/>
      <c r="P354" s="251"/>
      <c r="Q354" s="8"/>
      <c r="R354" s="8"/>
      <c r="S354" s="8"/>
      <c r="T354" s="8"/>
      <c r="U354" s="8"/>
      <c r="V354" s="8"/>
      <c r="W354" s="8"/>
      <c r="X354" s="8"/>
      <c r="Y354" s="8"/>
      <c r="Z354" s="8"/>
      <c r="AA354" s="8"/>
      <c r="AB354" s="8"/>
      <c r="AC354" s="8"/>
      <c r="AD354" s="8"/>
      <c r="AE354" s="8"/>
      <c r="AF354" s="8"/>
      <c r="AG354" s="8"/>
      <c r="AH354" s="8"/>
      <c r="AI354" s="8"/>
      <c r="AJ354" s="8"/>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c r="BN354" s="8"/>
      <c r="BO354" s="8"/>
      <c r="BP354" s="8"/>
      <c r="BQ354" s="8"/>
      <c r="BR354" s="8"/>
    </row>
    <row r="355" spans="1:70" s="9" customFormat="1">
      <c r="A355" s="13"/>
      <c r="B355" s="13"/>
      <c r="C355" s="13"/>
      <c r="D355" s="12"/>
      <c r="E355" s="11"/>
      <c r="F355" s="11"/>
      <c r="G355" s="11"/>
      <c r="H355" s="136"/>
      <c r="I355" s="137"/>
      <c r="J355" s="136"/>
      <c r="K355" s="136"/>
      <c r="L355" s="138"/>
      <c r="M355" s="140"/>
      <c r="N355" s="140"/>
      <c r="O355" s="8"/>
      <c r="P355" s="251"/>
      <c r="Q355" s="8"/>
      <c r="R355" s="8"/>
      <c r="S355" s="8"/>
      <c r="T355" s="8"/>
      <c r="U355" s="8"/>
      <c r="V355" s="8"/>
      <c r="W355" s="8"/>
      <c r="X355" s="8"/>
      <c r="Y355" s="8"/>
      <c r="Z355" s="8"/>
      <c r="AA355" s="8"/>
      <c r="AB355" s="8"/>
      <c r="AC355" s="8"/>
      <c r="AD355" s="8"/>
      <c r="AE355" s="8"/>
      <c r="AF355" s="8"/>
      <c r="AG355" s="8"/>
      <c r="AH355" s="8"/>
      <c r="AI355" s="8"/>
      <c r="AJ355" s="8"/>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c r="BN355" s="8"/>
      <c r="BO355" s="8"/>
      <c r="BP355" s="8"/>
      <c r="BQ355" s="8"/>
      <c r="BR355" s="8"/>
    </row>
    <row r="356" spans="1:70" s="9" customFormat="1">
      <c r="A356" s="13"/>
      <c r="B356" s="13"/>
      <c r="C356" s="13"/>
      <c r="D356" s="12"/>
      <c r="E356" s="11"/>
      <c r="F356" s="11"/>
      <c r="G356" s="11"/>
      <c r="H356" s="136"/>
      <c r="I356" s="137"/>
      <c r="J356" s="136"/>
      <c r="K356" s="136"/>
      <c r="L356" s="138"/>
      <c r="M356" s="140"/>
      <c r="N356" s="140"/>
      <c r="O356" s="8"/>
      <c r="P356" s="251"/>
      <c r="Q356" s="8"/>
      <c r="R356" s="8"/>
      <c r="S356" s="8"/>
      <c r="T356" s="8"/>
      <c r="U356" s="8"/>
      <c r="V356" s="8"/>
      <c r="W356" s="8"/>
      <c r="X356" s="8"/>
      <c r="Y356" s="8"/>
      <c r="Z356" s="8"/>
      <c r="AA356" s="8"/>
      <c r="AB356" s="8"/>
      <c r="AC356" s="8"/>
      <c r="AD356" s="8"/>
      <c r="AE356" s="8"/>
      <c r="AF356" s="8"/>
      <c r="AG356" s="8"/>
      <c r="AH356" s="8"/>
      <c r="AI356" s="8"/>
      <c r="AJ356" s="8"/>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c r="BN356" s="8"/>
      <c r="BO356" s="8"/>
      <c r="BP356" s="8"/>
      <c r="BQ356" s="8"/>
      <c r="BR356" s="8"/>
    </row>
    <row r="357" spans="1:70" s="9" customFormat="1">
      <c r="A357" s="13"/>
      <c r="B357" s="13"/>
      <c r="C357" s="13"/>
      <c r="D357" s="12"/>
      <c r="E357" s="11"/>
      <c r="F357" s="11"/>
      <c r="G357" s="11"/>
      <c r="H357" s="136"/>
      <c r="I357" s="137"/>
      <c r="J357" s="136"/>
      <c r="K357" s="136"/>
      <c r="L357" s="138"/>
      <c r="M357" s="140"/>
      <c r="N357" s="140"/>
      <c r="O357" s="8"/>
      <c r="P357" s="251"/>
      <c r="Q357" s="8"/>
      <c r="R357" s="8"/>
      <c r="S357" s="8"/>
      <c r="T357" s="8"/>
      <c r="U357" s="8"/>
      <c r="V357" s="8"/>
      <c r="W357" s="8"/>
      <c r="X357" s="8"/>
      <c r="Y357" s="8"/>
      <c r="Z357" s="8"/>
      <c r="AA357" s="8"/>
      <c r="AB357" s="8"/>
      <c r="AC357" s="8"/>
      <c r="AD357" s="8"/>
      <c r="AE357" s="8"/>
      <c r="AF357" s="8"/>
      <c r="AG357" s="8"/>
      <c r="AH357" s="8"/>
      <c r="AI357" s="8"/>
      <c r="AJ357" s="8"/>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c r="BN357" s="8"/>
      <c r="BO357" s="8"/>
      <c r="BP357" s="8"/>
      <c r="BQ357" s="8"/>
      <c r="BR357" s="8"/>
    </row>
    <row r="358" spans="1:70" s="9" customFormat="1">
      <c r="A358" s="13"/>
      <c r="B358" s="13"/>
      <c r="C358" s="13"/>
      <c r="D358" s="12"/>
      <c r="E358" s="11"/>
      <c r="F358" s="11"/>
      <c r="G358" s="11"/>
      <c r="H358" s="136"/>
      <c r="I358" s="137"/>
      <c r="J358" s="136"/>
      <c r="K358" s="136"/>
      <c r="L358" s="138"/>
      <c r="M358" s="140"/>
      <c r="N358" s="140"/>
      <c r="O358" s="8"/>
      <c r="P358" s="251"/>
      <c r="Q358" s="8"/>
      <c r="R358" s="8"/>
      <c r="S358" s="8"/>
      <c r="T358" s="8"/>
      <c r="U358" s="8"/>
      <c r="V358" s="8"/>
      <c r="W358" s="8"/>
      <c r="X358" s="8"/>
      <c r="Y358" s="8"/>
      <c r="Z358" s="8"/>
      <c r="AA358" s="8"/>
      <c r="AB358" s="8"/>
      <c r="AC358" s="8"/>
      <c r="AD358" s="8"/>
      <c r="AE358" s="8"/>
      <c r="AF358" s="8"/>
      <c r="AG358" s="8"/>
      <c r="AH358" s="8"/>
      <c r="AI358" s="8"/>
      <c r="AJ358" s="8"/>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c r="BN358" s="8"/>
      <c r="BO358" s="8"/>
      <c r="BP358" s="8"/>
      <c r="BQ358" s="8"/>
      <c r="BR358" s="8"/>
    </row>
    <row r="359" spans="1:70" s="9" customFormat="1">
      <c r="A359" s="13"/>
      <c r="B359" s="13"/>
      <c r="C359" s="13"/>
      <c r="D359" s="12"/>
      <c r="E359" s="11"/>
      <c r="F359" s="11"/>
      <c r="G359" s="11"/>
      <c r="H359" s="136"/>
      <c r="I359" s="137"/>
      <c r="J359" s="136"/>
      <c r="K359" s="136"/>
      <c r="L359" s="138"/>
      <c r="M359" s="140"/>
      <c r="N359" s="140"/>
      <c r="O359" s="8"/>
      <c r="P359" s="251"/>
      <c r="Q359" s="8"/>
      <c r="R359" s="8"/>
      <c r="S359" s="8"/>
      <c r="T359" s="8"/>
      <c r="U359" s="8"/>
      <c r="V359" s="8"/>
      <c r="W359" s="8"/>
      <c r="X359" s="8"/>
      <c r="Y359" s="8"/>
      <c r="Z359" s="8"/>
      <c r="AA359" s="8"/>
      <c r="AB359" s="8"/>
      <c r="AC359" s="8"/>
      <c r="AD359" s="8"/>
      <c r="AE359" s="8"/>
      <c r="AF359" s="8"/>
      <c r="AG359" s="8"/>
      <c r="AH359" s="8"/>
      <c r="AI359" s="8"/>
      <c r="AJ359" s="8"/>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c r="BN359" s="8"/>
      <c r="BO359" s="8"/>
      <c r="BP359" s="8"/>
      <c r="BQ359" s="8"/>
      <c r="BR359" s="8"/>
    </row>
    <row r="360" spans="1:70" s="9" customFormat="1">
      <c r="A360" s="13"/>
      <c r="B360" s="13"/>
      <c r="C360" s="13"/>
      <c r="D360" s="12"/>
      <c r="E360" s="11"/>
      <c r="F360" s="11"/>
      <c r="G360" s="11"/>
      <c r="H360" s="136"/>
      <c r="I360" s="137"/>
      <c r="J360" s="136"/>
      <c r="K360" s="136"/>
      <c r="L360" s="138"/>
      <c r="M360" s="140"/>
      <c r="N360" s="140"/>
      <c r="O360" s="8"/>
      <c r="P360" s="251"/>
      <c r="Q360" s="8"/>
      <c r="R360" s="8"/>
      <c r="S360" s="8"/>
      <c r="T360" s="8"/>
      <c r="U360" s="8"/>
      <c r="V360" s="8"/>
      <c r="W360" s="8"/>
      <c r="X360" s="8"/>
      <c r="Y360" s="8"/>
      <c r="Z360" s="8"/>
      <c r="AA360" s="8"/>
      <c r="AB360" s="8"/>
      <c r="AC360" s="8"/>
      <c r="AD360" s="8"/>
      <c r="AE360" s="8"/>
      <c r="AF360" s="8"/>
      <c r="AG360" s="8"/>
      <c r="AH360" s="8"/>
      <c r="AI360" s="8"/>
      <c r="AJ360" s="8"/>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c r="BN360" s="8"/>
      <c r="BO360" s="8"/>
      <c r="BP360" s="8"/>
      <c r="BQ360" s="8"/>
      <c r="BR360" s="8"/>
    </row>
    <row r="361" spans="1:70" s="9" customFormat="1">
      <c r="A361" s="13"/>
      <c r="B361" s="13"/>
      <c r="C361" s="13"/>
      <c r="D361" s="12"/>
      <c r="E361" s="11"/>
      <c r="F361" s="11"/>
      <c r="G361" s="11"/>
      <c r="H361" s="136"/>
      <c r="I361" s="137"/>
      <c r="J361" s="136"/>
      <c r="K361" s="136"/>
      <c r="L361" s="138"/>
      <c r="M361" s="140"/>
      <c r="N361" s="140"/>
      <c r="O361" s="8"/>
      <c r="P361" s="251"/>
      <c r="Q361" s="8"/>
      <c r="R361" s="8"/>
      <c r="S361" s="8"/>
      <c r="T361" s="8"/>
      <c r="U361" s="8"/>
      <c r="V361" s="8"/>
      <c r="W361" s="8"/>
      <c r="X361" s="8"/>
      <c r="Y361" s="8"/>
      <c r="Z361" s="8"/>
      <c r="AA361" s="8"/>
      <c r="AB361" s="8"/>
      <c r="AC361" s="8"/>
      <c r="AD361" s="8"/>
      <c r="AE361" s="8"/>
      <c r="AF361" s="8"/>
      <c r="AG361" s="8"/>
      <c r="AH361" s="8"/>
      <c r="AI361" s="8"/>
      <c r="AJ361" s="8"/>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c r="BN361" s="8"/>
      <c r="BO361" s="8"/>
      <c r="BP361" s="8"/>
      <c r="BQ361" s="8"/>
      <c r="BR361" s="8"/>
    </row>
    <row r="362" spans="1:70" s="9" customFormat="1">
      <c r="A362" s="13"/>
      <c r="B362" s="13"/>
      <c r="C362" s="13"/>
      <c r="D362" s="12"/>
      <c r="E362" s="11"/>
      <c r="F362" s="11"/>
      <c r="G362" s="11"/>
      <c r="H362" s="136"/>
      <c r="I362" s="137"/>
      <c r="J362" s="136"/>
      <c r="K362" s="136"/>
      <c r="L362" s="138"/>
      <c r="M362" s="140"/>
      <c r="N362" s="140"/>
      <c r="O362" s="8"/>
      <c r="P362" s="251"/>
      <c r="Q362" s="8"/>
      <c r="R362" s="8"/>
      <c r="S362" s="8"/>
      <c r="T362" s="8"/>
      <c r="U362" s="8"/>
      <c r="V362" s="8"/>
      <c r="W362" s="8"/>
      <c r="X362" s="8"/>
      <c r="Y362" s="8"/>
      <c r="Z362" s="8"/>
      <c r="AA362" s="8"/>
      <c r="AB362" s="8"/>
      <c r="AC362" s="8"/>
      <c r="AD362" s="8"/>
      <c r="AE362" s="8"/>
      <c r="AF362" s="8"/>
      <c r="AG362" s="8"/>
      <c r="AH362" s="8"/>
      <c r="AI362" s="8"/>
      <c r="AJ362" s="8"/>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c r="BN362" s="8"/>
      <c r="BO362" s="8"/>
      <c r="BP362" s="8"/>
      <c r="BQ362" s="8"/>
      <c r="BR362" s="8"/>
    </row>
    <row r="363" spans="1:70" s="9" customFormat="1">
      <c r="A363" s="13"/>
      <c r="B363" s="13"/>
      <c r="C363" s="13"/>
      <c r="D363" s="12"/>
      <c r="E363" s="11"/>
      <c r="F363" s="11"/>
      <c r="G363" s="11"/>
      <c r="H363" s="136"/>
      <c r="I363" s="137"/>
      <c r="J363" s="136"/>
      <c r="K363" s="136"/>
      <c r="L363" s="138"/>
      <c r="M363" s="140"/>
      <c r="N363" s="140"/>
      <c r="O363" s="8"/>
      <c r="P363" s="251"/>
      <c r="Q363" s="8"/>
      <c r="R363" s="8"/>
      <c r="S363" s="8"/>
      <c r="T363" s="8"/>
      <c r="U363" s="8"/>
      <c r="V363" s="8"/>
      <c r="W363" s="8"/>
      <c r="X363" s="8"/>
      <c r="Y363" s="8"/>
      <c r="Z363" s="8"/>
      <c r="AA363" s="8"/>
      <c r="AB363" s="8"/>
      <c r="AC363" s="8"/>
      <c r="AD363" s="8"/>
      <c r="AE363" s="8"/>
      <c r="AF363" s="8"/>
      <c r="AG363" s="8"/>
      <c r="AH363" s="8"/>
      <c r="AI363" s="8"/>
      <c r="AJ363" s="8"/>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c r="BN363" s="8"/>
      <c r="BO363" s="8"/>
      <c r="BP363" s="8"/>
      <c r="BQ363" s="8"/>
      <c r="BR363" s="8"/>
    </row>
    <row r="364" spans="1:70" s="9" customFormat="1">
      <c r="A364" s="13"/>
      <c r="B364" s="13"/>
      <c r="C364" s="13"/>
      <c r="D364" s="12"/>
      <c r="E364" s="11"/>
      <c r="F364" s="11"/>
      <c r="G364" s="11"/>
      <c r="H364" s="136"/>
      <c r="I364" s="137"/>
      <c r="J364" s="136"/>
      <c r="K364" s="136"/>
      <c r="L364" s="138"/>
      <c r="M364" s="140"/>
      <c r="N364" s="140"/>
      <c r="O364" s="8"/>
      <c r="P364" s="251"/>
      <c r="Q364" s="8"/>
      <c r="R364" s="8"/>
      <c r="S364" s="8"/>
      <c r="T364" s="8"/>
      <c r="U364" s="8"/>
      <c r="V364" s="8"/>
      <c r="W364" s="8"/>
      <c r="X364" s="8"/>
      <c r="Y364" s="8"/>
      <c r="Z364" s="8"/>
      <c r="AA364" s="8"/>
      <c r="AB364" s="8"/>
      <c r="AC364" s="8"/>
      <c r="AD364" s="8"/>
      <c r="AE364" s="8"/>
      <c r="AF364" s="8"/>
      <c r="AG364" s="8"/>
      <c r="AH364" s="8"/>
      <c r="AI364" s="8"/>
      <c r="AJ364" s="8"/>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c r="BN364" s="8"/>
      <c r="BO364" s="8"/>
      <c r="BP364" s="8"/>
      <c r="BQ364" s="8"/>
      <c r="BR364" s="8"/>
    </row>
    <row r="365" spans="1:70" s="9" customFormat="1">
      <c r="A365" s="13"/>
      <c r="B365" s="13"/>
      <c r="C365" s="13"/>
      <c r="D365" s="12"/>
      <c r="E365" s="11"/>
      <c r="F365" s="11"/>
      <c r="G365" s="11"/>
      <c r="H365" s="136"/>
      <c r="I365" s="137"/>
      <c r="J365" s="136"/>
      <c r="K365" s="136"/>
      <c r="L365" s="138"/>
      <c r="M365" s="140"/>
      <c r="N365" s="140"/>
      <c r="O365" s="8"/>
      <c r="P365" s="251"/>
      <c r="Q365" s="8"/>
      <c r="R365" s="8"/>
      <c r="S365" s="8"/>
      <c r="T365" s="8"/>
      <c r="U365" s="8"/>
      <c r="V365" s="8"/>
      <c r="W365" s="8"/>
      <c r="X365" s="8"/>
      <c r="Y365" s="8"/>
      <c r="Z365" s="8"/>
      <c r="AA365" s="8"/>
      <c r="AB365" s="8"/>
      <c r="AC365" s="8"/>
      <c r="AD365" s="8"/>
      <c r="AE365" s="8"/>
      <c r="AF365" s="8"/>
      <c r="AG365" s="8"/>
      <c r="AH365" s="8"/>
      <c r="AI365" s="8"/>
      <c r="AJ365" s="8"/>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c r="BN365" s="8"/>
      <c r="BO365" s="8"/>
      <c r="BP365" s="8"/>
      <c r="BQ365" s="8"/>
      <c r="BR365" s="8"/>
    </row>
    <row r="366" spans="1:70" s="9" customFormat="1">
      <c r="A366" s="13"/>
      <c r="B366" s="13"/>
      <c r="C366" s="13"/>
      <c r="D366" s="12"/>
      <c r="E366" s="11"/>
      <c r="F366" s="11"/>
      <c r="G366" s="11"/>
      <c r="H366" s="136"/>
      <c r="I366" s="137"/>
      <c r="J366" s="136"/>
      <c r="K366" s="136"/>
      <c r="L366" s="138"/>
      <c r="M366" s="140"/>
      <c r="N366" s="140"/>
      <c r="O366" s="8"/>
      <c r="P366" s="251"/>
      <c r="Q366" s="8"/>
      <c r="R366" s="8"/>
      <c r="S366" s="8"/>
      <c r="T366" s="8"/>
      <c r="U366" s="8"/>
      <c r="V366" s="8"/>
      <c r="W366" s="8"/>
      <c r="X366" s="8"/>
      <c r="Y366" s="8"/>
      <c r="Z366" s="8"/>
      <c r="AA366" s="8"/>
      <c r="AB366" s="8"/>
      <c r="AC366" s="8"/>
      <c r="AD366" s="8"/>
      <c r="AE366" s="8"/>
      <c r="AF366" s="8"/>
      <c r="AG366" s="8"/>
      <c r="AH366" s="8"/>
      <c r="AI366" s="8"/>
      <c r="AJ366" s="8"/>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c r="BN366" s="8"/>
      <c r="BO366" s="8"/>
      <c r="BP366" s="8"/>
      <c r="BQ366" s="8"/>
      <c r="BR366" s="8"/>
    </row>
    <row r="367" spans="1:70" s="9" customFormat="1">
      <c r="A367" s="13"/>
      <c r="B367" s="13"/>
      <c r="C367" s="13"/>
      <c r="D367" s="12"/>
      <c r="E367" s="11"/>
      <c r="F367" s="11"/>
      <c r="G367" s="11"/>
      <c r="H367" s="136"/>
      <c r="I367" s="137"/>
      <c r="J367" s="136"/>
      <c r="K367" s="136"/>
      <c r="L367" s="138"/>
      <c r="M367" s="140"/>
      <c r="N367" s="140"/>
      <c r="O367" s="8"/>
      <c r="P367" s="251"/>
      <c r="Q367" s="8"/>
      <c r="R367" s="8"/>
      <c r="S367" s="8"/>
      <c r="T367" s="8"/>
      <c r="U367" s="8"/>
      <c r="V367" s="8"/>
      <c r="W367" s="8"/>
      <c r="X367" s="8"/>
      <c r="Y367" s="8"/>
      <c r="Z367" s="8"/>
      <c r="AA367" s="8"/>
      <c r="AB367" s="8"/>
      <c r="AC367" s="8"/>
      <c r="AD367" s="8"/>
      <c r="AE367" s="8"/>
      <c r="AF367" s="8"/>
      <c r="AG367" s="8"/>
      <c r="AH367" s="8"/>
      <c r="AI367" s="8"/>
      <c r="AJ367" s="8"/>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c r="BN367" s="8"/>
      <c r="BO367" s="8"/>
      <c r="BP367" s="8"/>
      <c r="BQ367" s="8"/>
      <c r="BR367" s="8"/>
    </row>
    <row r="368" spans="1:70" s="9" customFormat="1">
      <c r="A368" s="13"/>
      <c r="B368" s="13"/>
      <c r="C368" s="13"/>
      <c r="D368" s="12"/>
      <c r="E368" s="11"/>
      <c r="F368" s="11"/>
      <c r="G368" s="11"/>
      <c r="H368" s="136"/>
      <c r="I368" s="137"/>
      <c r="J368" s="136"/>
      <c r="K368" s="136"/>
      <c r="L368" s="138"/>
      <c r="M368" s="140"/>
      <c r="N368" s="140"/>
      <c r="O368" s="8"/>
      <c r="P368" s="251"/>
      <c r="Q368" s="8"/>
      <c r="R368" s="8"/>
      <c r="S368" s="8"/>
      <c r="T368" s="8"/>
      <c r="U368" s="8"/>
      <c r="V368" s="8"/>
      <c r="W368" s="8"/>
      <c r="X368" s="8"/>
      <c r="Y368" s="8"/>
      <c r="Z368" s="8"/>
      <c r="AA368" s="8"/>
      <c r="AB368" s="8"/>
      <c r="AC368" s="8"/>
      <c r="AD368" s="8"/>
      <c r="AE368" s="8"/>
      <c r="AF368" s="8"/>
      <c r="AG368" s="8"/>
      <c r="AH368" s="8"/>
      <c r="AI368" s="8"/>
      <c r="AJ368" s="8"/>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c r="BN368" s="8"/>
      <c r="BO368" s="8"/>
      <c r="BP368" s="8"/>
      <c r="BQ368" s="8"/>
      <c r="BR368" s="8"/>
    </row>
    <row r="369" spans="1:70" s="9" customFormat="1">
      <c r="A369" s="13"/>
      <c r="B369" s="13"/>
      <c r="C369" s="13"/>
      <c r="D369" s="12"/>
      <c r="E369" s="11"/>
      <c r="F369" s="11"/>
      <c r="G369" s="11"/>
      <c r="H369" s="136"/>
      <c r="I369" s="137"/>
      <c r="J369" s="136"/>
      <c r="K369" s="136"/>
      <c r="L369" s="138"/>
      <c r="M369" s="140"/>
      <c r="N369" s="140"/>
      <c r="O369" s="8"/>
      <c r="P369" s="251"/>
      <c r="Q369" s="8"/>
      <c r="R369" s="8"/>
      <c r="S369" s="8"/>
      <c r="T369" s="8"/>
      <c r="U369" s="8"/>
      <c r="V369" s="8"/>
      <c r="W369" s="8"/>
      <c r="X369" s="8"/>
      <c r="Y369" s="8"/>
      <c r="Z369" s="8"/>
      <c r="AA369" s="8"/>
      <c r="AB369" s="8"/>
      <c r="AC369" s="8"/>
      <c r="AD369" s="8"/>
      <c r="AE369" s="8"/>
      <c r="AF369" s="8"/>
      <c r="AG369" s="8"/>
      <c r="AH369" s="8"/>
      <c r="AI369" s="8"/>
      <c r="AJ369" s="8"/>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c r="BN369" s="8"/>
      <c r="BO369" s="8"/>
      <c r="BP369" s="8"/>
      <c r="BQ369" s="8"/>
      <c r="BR369" s="8"/>
    </row>
    <row r="370" spans="1:70" s="9" customFormat="1">
      <c r="A370" s="13"/>
      <c r="B370" s="13"/>
      <c r="C370" s="13"/>
      <c r="D370" s="12"/>
      <c r="E370" s="11"/>
      <c r="F370" s="11"/>
      <c r="G370" s="11"/>
      <c r="H370" s="136"/>
      <c r="I370" s="137"/>
      <c r="J370" s="136"/>
      <c r="K370" s="136"/>
      <c r="L370" s="138"/>
      <c r="M370" s="140"/>
      <c r="N370" s="140"/>
      <c r="O370" s="8"/>
      <c r="P370" s="251"/>
      <c r="Q370" s="8"/>
      <c r="R370" s="8"/>
      <c r="S370" s="8"/>
      <c r="T370" s="8"/>
      <c r="U370" s="8"/>
      <c r="V370" s="8"/>
      <c r="W370" s="8"/>
      <c r="X370" s="8"/>
      <c r="Y370" s="8"/>
      <c r="Z370" s="8"/>
      <c r="AA370" s="8"/>
      <c r="AB370" s="8"/>
      <c r="AC370" s="8"/>
      <c r="AD370" s="8"/>
      <c r="AE370" s="8"/>
      <c r="AF370" s="8"/>
      <c r="AG370" s="8"/>
      <c r="AH370" s="8"/>
      <c r="AI370" s="8"/>
      <c r="AJ370" s="8"/>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c r="BN370" s="8"/>
      <c r="BO370" s="8"/>
      <c r="BP370" s="8"/>
      <c r="BQ370" s="8"/>
      <c r="BR370" s="8"/>
    </row>
    <row r="371" spans="1:70" s="9" customFormat="1">
      <c r="A371" s="13"/>
      <c r="B371" s="13"/>
      <c r="C371" s="13"/>
      <c r="D371" s="12"/>
      <c r="E371" s="11"/>
      <c r="F371" s="11"/>
      <c r="G371" s="11"/>
      <c r="H371" s="136"/>
      <c r="I371" s="137"/>
      <c r="J371" s="136"/>
      <c r="K371" s="136"/>
      <c r="L371" s="138"/>
      <c r="M371" s="140"/>
      <c r="N371" s="140"/>
      <c r="O371" s="8"/>
      <c r="P371" s="251"/>
      <c r="Q371" s="8"/>
      <c r="R371" s="8"/>
      <c r="S371" s="8"/>
      <c r="T371" s="8"/>
      <c r="U371" s="8"/>
      <c r="V371" s="8"/>
      <c r="W371" s="8"/>
      <c r="X371" s="8"/>
      <c r="Y371" s="8"/>
      <c r="Z371" s="8"/>
      <c r="AA371" s="8"/>
      <c r="AB371" s="8"/>
      <c r="AC371" s="8"/>
      <c r="AD371" s="8"/>
      <c r="AE371" s="8"/>
      <c r="AF371" s="8"/>
      <c r="AG371" s="8"/>
      <c r="AH371" s="8"/>
      <c r="AI371" s="8"/>
      <c r="AJ371" s="8"/>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c r="BN371" s="8"/>
      <c r="BO371" s="8"/>
      <c r="BP371" s="8"/>
      <c r="BQ371" s="8"/>
      <c r="BR371" s="8"/>
    </row>
    <row r="372" spans="1:70" s="9" customFormat="1">
      <c r="A372" s="13"/>
      <c r="B372" s="13"/>
      <c r="C372" s="13"/>
      <c r="D372" s="12"/>
      <c r="E372" s="11"/>
      <c r="F372" s="11"/>
      <c r="G372" s="11"/>
      <c r="H372" s="136"/>
      <c r="I372" s="137"/>
      <c r="J372" s="136"/>
      <c r="K372" s="136"/>
      <c r="L372" s="138"/>
      <c r="M372" s="140"/>
      <c r="N372" s="140"/>
      <c r="O372" s="8"/>
      <c r="P372" s="251"/>
      <c r="Q372" s="8"/>
      <c r="R372" s="8"/>
      <c r="S372" s="8"/>
      <c r="T372" s="8"/>
      <c r="U372" s="8"/>
      <c r="V372" s="8"/>
      <c r="W372" s="8"/>
      <c r="X372" s="8"/>
      <c r="Y372" s="8"/>
      <c r="Z372" s="8"/>
      <c r="AA372" s="8"/>
      <c r="AB372" s="8"/>
      <c r="AC372" s="8"/>
      <c r="AD372" s="8"/>
      <c r="AE372" s="8"/>
      <c r="AF372" s="8"/>
      <c r="AG372" s="8"/>
      <c r="AH372" s="8"/>
      <c r="AI372" s="8"/>
      <c r="AJ372" s="8"/>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c r="BN372" s="8"/>
      <c r="BO372" s="8"/>
      <c r="BP372" s="8"/>
      <c r="BQ372" s="8"/>
      <c r="BR372" s="8"/>
    </row>
    <row r="373" spans="1:70" s="9" customFormat="1">
      <c r="A373" s="13"/>
      <c r="B373" s="13"/>
      <c r="C373" s="13"/>
      <c r="D373" s="12"/>
      <c r="E373" s="11"/>
      <c r="F373" s="11"/>
      <c r="G373" s="11"/>
      <c r="H373" s="136"/>
      <c r="I373" s="137"/>
      <c r="J373" s="136"/>
      <c r="K373" s="136"/>
      <c r="L373" s="138"/>
      <c r="M373" s="140"/>
      <c r="N373" s="140"/>
      <c r="O373" s="8"/>
      <c r="P373" s="251"/>
      <c r="Q373" s="8"/>
      <c r="R373" s="8"/>
      <c r="S373" s="8"/>
      <c r="T373" s="8"/>
      <c r="U373" s="8"/>
      <c r="V373" s="8"/>
      <c r="W373" s="8"/>
      <c r="X373" s="8"/>
      <c r="Y373" s="8"/>
      <c r="Z373" s="8"/>
      <c r="AA373" s="8"/>
      <c r="AB373" s="8"/>
      <c r="AC373" s="8"/>
      <c r="AD373" s="8"/>
      <c r="AE373" s="8"/>
      <c r="AF373" s="8"/>
      <c r="AG373" s="8"/>
      <c r="AH373" s="8"/>
      <c r="AI373" s="8"/>
      <c r="AJ373" s="8"/>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c r="BN373" s="8"/>
      <c r="BO373" s="8"/>
      <c r="BP373" s="8"/>
      <c r="BQ373" s="8"/>
      <c r="BR373" s="8"/>
    </row>
    <row r="374" spans="1:70" s="9" customFormat="1">
      <c r="A374" s="13"/>
      <c r="B374" s="13"/>
      <c r="C374" s="13"/>
      <c r="D374" s="12"/>
      <c r="E374" s="11"/>
      <c r="F374" s="11"/>
      <c r="G374" s="11"/>
      <c r="H374" s="136"/>
      <c r="I374" s="137"/>
      <c r="J374" s="136"/>
      <c r="K374" s="136"/>
      <c r="L374" s="138"/>
      <c r="M374" s="140"/>
      <c r="N374" s="140"/>
      <c r="O374" s="8"/>
      <c r="P374" s="251"/>
      <c r="Q374" s="8"/>
      <c r="R374" s="8"/>
      <c r="S374" s="8"/>
      <c r="T374" s="8"/>
      <c r="U374" s="8"/>
      <c r="V374" s="8"/>
      <c r="W374" s="8"/>
      <c r="X374" s="8"/>
      <c r="Y374" s="8"/>
      <c r="Z374" s="8"/>
      <c r="AA374" s="8"/>
      <c r="AB374" s="8"/>
      <c r="AC374" s="8"/>
      <c r="AD374" s="8"/>
      <c r="AE374" s="8"/>
      <c r="AF374" s="8"/>
      <c r="AG374" s="8"/>
      <c r="AH374" s="8"/>
      <c r="AI374" s="8"/>
      <c r="AJ374" s="8"/>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c r="BN374" s="8"/>
      <c r="BO374" s="8"/>
      <c r="BP374" s="8"/>
      <c r="BQ374" s="8"/>
      <c r="BR374" s="8"/>
    </row>
    <row r="375" spans="1:70" s="9" customFormat="1">
      <c r="A375" s="13"/>
      <c r="B375" s="13"/>
      <c r="C375" s="13"/>
      <c r="D375" s="12"/>
      <c r="E375" s="11"/>
      <c r="F375" s="11"/>
      <c r="G375" s="11"/>
      <c r="H375" s="136"/>
      <c r="I375" s="137"/>
      <c r="J375" s="136"/>
      <c r="K375" s="136"/>
      <c r="L375" s="138"/>
      <c r="M375" s="140"/>
      <c r="N375" s="140"/>
      <c r="O375" s="8"/>
      <c r="P375" s="251"/>
      <c r="Q375" s="8"/>
      <c r="R375" s="8"/>
      <c r="S375" s="8"/>
      <c r="T375" s="8"/>
      <c r="U375" s="8"/>
      <c r="V375" s="8"/>
      <c r="W375" s="8"/>
      <c r="X375" s="8"/>
      <c r="Y375" s="8"/>
      <c r="Z375" s="8"/>
      <c r="AA375" s="8"/>
      <c r="AB375" s="8"/>
      <c r="AC375" s="8"/>
      <c r="AD375" s="8"/>
      <c r="AE375" s="8"/>
      <c r="AF375" s="8"/>
      <c r="AG375" s="8"/>
      <c r="AH375" s="8"/>
      <c r="AI375" s="8"/>
      <c r="AJ375" s="8"/>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c r="BN375" s="8"/>
      <c r="BO375" s="8"/>
      <c r="BP375" s="8"/>
      <c r="BQ375" s="8"/>
      <c r="BR375" s="8"/>
    </row>
    <row r="376" spans="1:70" s="9" customFormat="1">
      <c r="A376" s="13"/>
      <c r="B376" s="13"/>
      <c r="C376" s="13"/>
      <c r="D376" s="12"/>
      <c r="E376" s="11"/>
      <c r="F376" s="11"/>
      <c r="G376" s="11"/>
      <c r="H376" s="136"/>
      <c r="I376" s="137"/>
      <c r="J376" s="136"/>
      <c r="K376" s="136"/>
      <c r="L376" s="138"/>
      <c r="M376" s="140"/>
      <c r="N376" s="140"/>
      <c r="O376" s="8"/>
      <c r="P376" s="251"/>
      <c r="Q376" s="8"/>
      <c r="R376" s="8"/>
      <c r="S376" s="8"/>
      <c r="T376" s="8"/>
      <c r="U376" s="8"/>
      <c r="V376" s="8"/>
      <c r="W376" s="8"/>
      <c r="X376" s="8"/>
      <c r="Y376" s="8"/>
      <c r="Z376" s="8"/>
      <c r="AA376" s="8"/>
      <c r="AB376" s="8"/>
      <c r="AC376" s="8"/>
      <c r="AD376" s="8"/>
      <c r="AE376" s="8"/>
      <c r="AF376" s="8"/>
      <c r="AG376" s="8"/>
      <c r="AH376" s="8"/>
      <c r="AI376" s="8"/>
      <c r="AJ376" s="8"/>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c r="BN376" s="8"/>
      <c r="BO376" s="8"/>
      <c r="BP376" s="8"/>
      <c r="BQ376" s="8"/>
      <c r="BR376" s="8"/>
    </row>
    <row r="377" spans="1:70" s="9" customFormat="1">
      <c r="A377" s="13"/>
      <c r="B377" s="13"/>
      <c r="C377" s="13"/>
      <c r="D377" s="12"/>
      <c r="E377" s="11"/>
      <c r="F377" s="11"/>
      <c r="G377" s="11"/>
      <c r="H377" s="136"/>
      <c r="I377" s="137"/>
      <c r="J377" s="136"/>
      <c r="K377" s="136"/>
      <c r="L377" s="138"/>
      <c r="M377" s="140"/>
      <c r="N377" s="140"/>
      <c r="O377" s="8"/>
      <c r="P377" s="251"/>
      <c r="Q377" s="8"/>
      <c r="R377" s="8"/>
      <c r="S377" s="8"/>
      <c r="T377" s="8"/>
      <c r="U377" s="8"/>
      <c r="V377" s="8"/>
      <c r="W377" s="8"/>
      <c r="X377" s="8"/>
      <c r="Y377" s="8"/>
      <c r="Z377" s="8"/>
      <c r="AA377" s="8"/>
      <c r="AB377" s="8"/>
      <c r="AC377" s="8"/>
      <c r="AD377" s="8"/>
      <c r="AE377" s="8"/>
      <c r="AF377" s="8"/>
      <c r="AG377" s="8"/>
      <c r="AH377" s="8"/>
      <c r="AI377" s="8"/>
      <c r="AJ377" s="8"/>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c r="BN377" s="8"/>
      <c r="BO377" s="8"/>
      <c r="BP377" s="8"/>
      <c r="BQ377" s="8"/>
      <c r="BR377" s="8"/>
    </row>
    <row r="378" spans="1:70" s="9" customFormat="1">
      <c r="A378" s="13"/>
      <c r="B378" s="13"/>
      <c r="C378" s="13"/>
      <c r="D378" s="12"/>
      <c r="E378" s="11"/>
      <c r="F378" s="11"/>
      <c r="G378" s="11"/>
      <c r="H378" s="136"/>
      <c r="I378" s="137"/>
      <c r="J378" s="136"/>
      <c r="K378" s="136"/>
      <c r="L378" s="138"/>
      <c r="M378" s="140"/>
      <c r="N378" s="140"/>
      <c r="O378" s="8"/>
      <c r="P378" s="251"/>
      <c r="Q378" s="8"/>
      <c r="R378" s="8"/>
      <c r="S378" s="8"/>
      <c r="T378" s="8"/>
      <c r="U378" s="8"/>
      <c r="V378" s="8"/>
      <c r="W378" s="8"/>
      <c r="X378" s="8"/>
      <c r="Y378" s="8"/>
      <c r="Z378" s="8"/>
      <c r="AA378" s="8"/>
      <c r="AB378" s="8"/>
      <c r="AC378" s="8"/>
      <c r="AD378" s="8"/>
      <c r="AE378" s="8"/>
      <c r="AF378" s="8"/>
      <c r="AG378" s="8"/>
      <c r="AH378" s="8"/>
      <c r="AI378" s="8"/>
      <c r="AJ378" s="8"/>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c r="BN378" s="8"/>
      <c r="BO378" s="8"/>
      <c r="BP378" s="8"/>
      <c r="BQ378" s="8"/>
      <c r="BR378" s="8"/>
    </row>
    <row r="379" spans="1:70" s="9" customFormat="1">
      <c r="A379" s="13"/>
      <c r="B379" s="13"/>
      <c r="C379" s="13"/>
      <c r="D379" s="12"/>
      <c r="E379" s="11"/>
      <c r="F379" s="11"/>
      <c r="G379" s="11"/>
      <c r="H379" s="136"/>
      <c r="I379" s="137"/>
      <c r="J379" s="136"/>
      <c r="K379" s="136"/>
      <c r="L379" s="138"/>
      <c r="M379" s="140"/>
      <c r="N379" s="140"/>
      <c r="O379" s="8"/>
      <c r="P379" s="251"/>
      <c r="Q379" s="8"/>
      <c r="R379" s="8"/>
      <c r="S379" s="8"/>
      <c r="T379" s="8"/>
      <c r="U379" s="8"/>
      <c r="V379" s="8"/>
      <c r="W379" s="8"/>
      <c r="X379" s="8"/>
      <c r="Y379" s="8"/>
      <c r="Z379" s="8"/>
      <c r="AA379" s="8"/>
      <c r="AB379" s="8"/>
      <c r="AC379" s="8"/>
      <c r="AD379" s="8"/>
      <c r="AE379" s="8"/>
      <c r="AF379" s="8"/>
      <c r="AG379" s="8"/>
      <c r="AH379" s="8"/>
      <c r="AI379" s="8"/>
      <c r="AJ379" s="8"/>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c r="BN379" s="8"/>
      <c r="BO379" s="8"/>
      <c r="BP379" s="8"/>
      <c r="BQ379" s="8"/>
      <c r="BR379" s="8"/>
    </row>
    <row r="380" spans="1:70" s="9" customFormat="1">
      <c r="A380" s="13"/>
      <c r="B380" s="13"/>
      <c r="C380" s="13"/>
      <c r="D380" s="12"/>
      <c r="E380" s="11"/>
      <c r="F380" s="11"/>
      <c r="G380" s="11"/>
      <c r="H380" s="136"/>
      <c r="I380" s="137"/>
      <c r="J380" s="136"/>
      <c r="K380" s="136"/>
      <c r="L380" s="138"/>
      <c r="M380" s="140"/>
      <c r="N380" s="140"/>
      <c r="O380" s="8"/>
      <c r="P380" s="251"/>
      <c r="Q380" s="8"/>
      <c r="R380" s="8"/>
      <c r="S380" s="8"/>
      <c r="T380" s="8"/>
      <c r="U380" s="8"/>
      <c r="V380" s="8"/>
      <c r="W380" s="8"/>
      <c r="X380" s="8"/>
      <c r="Y380" s="8"/>
      <c r="Z380" s="8"/>
      <c r="AA380" s="8"/>
      <c r="AB380" s="8"/>
      <c r="AC380" s="8"/>
      <c r="AD380" s="8"/>
      <c r="AE380" s="8"/>
      <c r="AF380" s="8"/>
      <c r="AG380" s="8"/>
      <c r="AH380" s="8"/>
      <c r="AI380" s="8"/>
      <c r="AJ380" s="8"/>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c r="BN380" s="8"/>
      <c r="BO380" s="8"/>
      <c r="BP380" s="8"/>
      <c r="BQ380" s="8"/>
      <c r="BR380" s="8"/>
    </row>
    <row r="381" spans="1:70" s="9" customFormat="1">
      <c r="A381" s="13"/>
      <c r="B381" s="13"/>
      <c r="C381" s="13"/>
      <c r="D381" s="12"/>
      <c r="E381" s="11"/>
      <c r="F381" s="11"/>
      <c r="G381" s="11"/>
      <c r="H381" s="136"/>
      <c r="I381" s="137"/>
      <c r="J381" s="136"/>
      <c r="K381" s="136"/>
      <c r="L381" s="138"/>
      <c r="M381" s="140"/>
      <c r="N381" s="140"/>
      <c r="O381" s="8"/>
      <c r="P381" s="251"/>
      <c r="Q381" s="8"/>
      <c r="R381" s="8"/>
      <c r="S381" s="8"/>
      <c r="T381" s="8"/>
      <c r="U381" s="8"/>
      <c r="V381" s="8"/>
      <c r="W381" s="8"/>
      <c r="X381" s="8"/>
      <c r="Y381" s="8"/>
      <c r="Z381" s="8"/>
      <c r="AA381" s="8"/>
      <c r="AB381" s="8"/>
      <c r="AC381" s="8"/>
      <c r="AD381" s="8"/>
      <c r="AE381" s="8"/>
      <c r="AF381" s="8"/>
      <c r="AG381" s="8"/>
      <c r="AH381" s="8"/>
      <c r="AI381" s="8"/>
      <c r="AJ381" s="8"/>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c r="BN381" s="8"/>
      <c r="BO381" s="8"/>
      <c r="BP381" s="8"/>
      <c r="BQ381" s="8"/>
      <c r="BR381" s="8"/>
    </row>
    <row r="382" spans="1:70" s="9" customFormat="1">
      <c r="A382" s="13"/>
      <c r="B382" s="13"/>
      <c r="C382" s="13"/>
      <c r="D382" s="12"/>
      <c r="E382" s="11"/>
      <c r="F382" s="11"/>
      <c r="G382" s="11"/>
      <c r="H382" s="136"/>
      <c r="I382" s="137"/>
      <c r="J382" s="136"/>
      <c r="K382" s="136"/>
      <c r="L382" s="138"/>
      <c r="M382" s="140"/>
      <c r="N382" s="140"/>
      <c r="O382" s="8"/>
      <c r="P382" s="251"/>
      <c r="Q382" s="8"/>
      <c r="R382" s="8"/>
      <c r="S382" s="8"/>
      <c r="T382" s="8"/>
      <c r="U382" s="8"/>
      <c r="V382" s="8"/>
      <c r="W382" s="8"/>
      <c r="X382" s="8"/>
      <c r="Y382" s="8"/>
      <c r="Z382" s="8"/>
      <c r="AA382" s="8"/>
      <c r="AB382" s="8"/>
      <c r="AC382" s="8"/>
      <c r="AD382" s="8"/>
      <c r="AE382" s="8"/>
      <c r="AF382" s="8"/>
      <c r="AG382" s="8"/>
      <c r="AH382" s="8"/>
      <c r="AI382" s="8"/>
      <c r="AJ382" s="8"/>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c r="BN382" s="8"/>
      <c r="BO382" s="8"/>
      <c r="BP382" s="8"/>
      <c r="BQ382" s="8"/>
      <c r="BR382" s="8"/>
    </row>
    <row r="383" spans="1:70" s="9" customFormat="1">
      <c r="A383" s="13"/>
      <c r="B383" s="13"/>
      <c r="C383" s="13"/>
      <c r="D383" s="12"/>
      <c r="E383" s="11"/>
      <c r="F383" s="11"/>
      <c r="G383" s="11"/>
      <c r="H383" s="136"/>
      <c r="I383" s="137"/>
      <c r="J383" s="136"/>
      <c r="K383" s="136"/>
      <c r="L383" s="138"/>
      <c r="M383" s="140"/>
      <c r="N383" s="140"/>
      <c r="O383" s="8"/>
      <c r="P383" s="251"/>
      <c r="Q383" s="8"/>
      <c r="R383" s="8"/>
      <c r="S383" s="8"/>
      <c r="T383" s="8"/>
      <c r="U383" s="8"/>
      <c r="V383" s="8"/>
      <c r="W383" s="8"/>
      <c r="X383" s="8"/>
      <c r="Y383" s="8"/>
      <c r="Z383" s="8"/>
      <c r="AA383" s="8"/>
      <c r="AB383" s="8"/>
      <c r="AC383" s="8"/>
      <c r="AD383" s="8"/>
      <c r="AE383" s="8"/>
      <c r="AF383" s="8"/>
      <c r="AG383" s="8"/>
      <c r="AH383" s="8"/>
      <c r="AI383" s="8"/>
      <c r="AJ383" s="8"/>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c r="BN383" s="8"/>
      <c r="BO383" s="8"/>
      <c r="BP383" s="8"/>
      <c r="BQ383" s="8"/>
      <c r="BR383" s="8"/>
    </row>
    <row r="384" spans="1:70" s="9" customFormat="1">
      <c r="A384" s="13"/>
      <c r="B384" s="13"/>
      <c r="C384" s="13"/>
      <c r="D384" s="12"/>
      <c r="E384" s="11"/>
      <c r="F384" s="11"/>
      <c r="G384" s="11"/>
      <c r="H384" s="136"/>
      <c r="I384" s="137"/>
      <c r="J384" s="136"/>
      <c r="K384" s="136"/>
      <c r="L384" s="138"/>
      <c r="M384" s="140"/>
      <c r="N384" s="140"/>
      <c r="O384" s="8"/>
      <c r="P384" s="251"/>
      <c r="Q384" s="8"/>
      <c r="R384" s="8"/>
      <c r="S384" s="8"/>
      <c r="T384" s="8"/>
      <c r="U384" s="8"/>
      <c r="V384" s="8"/>
      <c r="W384" s="8"/>
      <c r="X384" s="8"/>
      <c r="Y384" s="8"/>
      <c r="Z384" s="8"/>
      <c r="AA384" s="8"/>
      <c r="AB384" s="8"/>
      <c r="AC384" s="8"/>
      <c r="AD384" s="8"/>
      <c r="AE384" s="8"/>
      <c r="AF384" s="8"/>
      <c r="AG384" s="8"/>
      <c r="AH384" s="8"/>
      <c r="AI384" s="8"/>
      <c r="AJ384" s="8"/>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c r="BN384" s="8"/>
      <c r="BO384" s="8"/>
      <c r="BP384" s="8"/>
      <c r="BQ384" s="8"/>
      <c r="BR384" s="8"/>
    </row>
    <row r="385" spans="1:70" s="9" customFormat="1">
      <c r="A385" s="13"/>
      <c r="B385" s="13"/>
      <c r="C385" s="13"/>
      <c r="D385" s="12"/>
      <c r="E385" s="11"/>
      <c r="F385" s="11"/>
      <c r="G385" s="11"/>
      <c r="H385" s="136"/>
      <c r="I385" s="137"/>
      <c r="J385" s="136"/>
      <c r="K385" s="136"/>
      <c r="L385" s="138"/>
      <c r="M385" s="140"/>
      <c r="N385" s="140"/>
      <c r="O385" s="8"/>
      <c r="P385" s="251"/>
      <c r="Q385" s="8"/>
      <c r="R385" s="8"/>
      <c r="S385" s="8"/>
      <c r="T385" s="8"/>
      <c r="U385" s="8"/>
      <c r="V385" s="8"/>
      <c r="W385" s="8"/>
      <c r="X385" s="8"/>
      <c r="Y385" s="8"/>
      <c r="Z385" s="8"/>
      <c r="AA385" s="8"/>
      <c r="AB385" s="8"/>
      <c r="AC385" s="8"/>
      <c r="AD385" s="8"/>
      <c r="AE385" s="8"/>
      <c r="AF385" s="8"/>
      <c r="AG385" s="8"/>
      <c r="AH385" s="8"/>
      <c r="AI385" s="8"/>
      <c r="AJ385" s="8"/>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c r="BN385" s="8"/>
      <c r="BO385" s="8"/>
      <c r="BP385" s="8"/>
      <c r="BQ385" s="8"/>
      <c r="BR385" s="8"/>
    </row>
    <row r="386" spans="1:70" s="9" customFormat="1">
      <c r="A386" s="13"/>
      <c r="B386" s="13"/>
      <c r="C386" s="13"/>
      <c r="D386" s="12"/>
      <c r="E386" s="11"/>
      <c r="F386" s="11"/>
      <c r="G386" s="11"/>
      <c r="H386" s="136"/>
      <c r="I386" s="137"/>
      <c r="J386" s="136"/>
      <c r="K386" s="136"/>
      <c r="L386" s="138"/>
      <c r="M386" s="140"/>
      <c r="N386" s="140"/>
      <c r="O386" s="8"/>
      <c r="P386" s="251"/>
      <c r="Q386" s="8"/>
      <c r="R386" s="8"/>
      <c r="S386" s="8"/>
      <c r="T386" s="8"/>
      <c r="U386" s="8"/>
      <c r="V386" s="8"/>
      <c r="W386" s="8"/>
      <c r="X386" s="8"/>
      <c r="Y386" s="8"/>
      <c r="Z386" s="8"/>
      <c r="AA386" s="8"/>
      <c r="AB386" s="8"/>
      <c r="AC386" s="8"/>
      <c r="AD386" s="8"/>
      <c r="AE386" s="8"/>
      <c r="AF386" s="8"/>
      <c r="AG386" s="8"/>
      <c r="AH386" s="8"/>
      <c r="AI386" s="8"/>
      <c r="AJ386" s="8"/>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c r="BN386" s="8"/>
      <c r="BO386" s="8"/>
      <c r="BP386" s="8"/>
      <c r="BQ386" s="8"/>
      <c r="BR386" s="8"/>
    </row>
    <row r="387" spans="1:70" s="9" customFormat="1">
      <c r="A387" s="13"/>
      <c r="B387" s="13"/>
      <c r="C387" s="13"/>
      <c r="D387" s="12"/>
      <c r="E387" s="11"/>
      <c r="F387" s="11"/>
      <c r="G387" s="11"/>
      <c r="H387" s="136"/>
      <c r="I387" s="137"/>
      <c r="J387" s="136"/>
      <c r="K387" s="136"/>
      <c r="L387" s="138"/>
      <c r="M387" s="140"/>
      <c r="N387" s="140"/>
      <c r="O387" s="8"/>
      <c r="P387" s="251"/>
      <c r="Q387" s="8"/>
      <c r="R387" s="8"/>
      <c r="S387" s="8"/>
      <c r="T387" s="8"/>
      <c r="U387" s="8"/>
      <c r="V387" s="8"/>
      <c r="W387" s="8"/>
      <c r="X387" s="8"/>
      <c r="Y387" s="8"/>
      <c r="Z387" s="8"/>
      <c r="AA387" s="8"/>
      <c r="AB387" s="8"/>
      <c r="AC387" s="8"/>
      <c r="AD387" s="8"/>
      <c r="AE387" s="8"/>
      <c r="AF387" s="8"/>
      <c r="AG387" s="8"/>
      <c r="AH387" s="8"/>
      <c r="AI387" s="8"/>
      <c r="AJ387" s="8"/>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c r="BN387" s="8"/>
      <c r="BO387" s="8"/>
      <c r="BP387" s="8"/>
      <c r="BQ387" s="8"/>
      <c r="BR387" s="8"/>
    </row>
    <row r="388" spans="1:70" s="9" customFormat="1">
      <c r="A388" s="13"/>
      <c r="B388" s="13"/>
      <c r="C388" s="13"/>
      <c r="D388" s="12"/>
      <c r="E388" s="11"/>
      <c r="F388" s="11"/>
      <c r="G388" s="11"/>
      <c r="H388" s="136"/>
      <c r="I388" s="137"/>
      <c r="J388" s="136"/>
      <c r="K388" s="136"/>
      <c r="L388" s="138"/>
      <c r="M388" s="140"/>
      <c r="N388" s="140"/>
      <c r="O388" s="8"/>
      <c r="P388" s="251"/>
      <c r="Q388" s="8"/>
      <c r="R388" s="8"/>
      <c r="S388" s="8"/>
      <c r="T388" s="8"/>
      <c r="U388" s="8"/>
      <c r="V388" s="8"/>
      <c r="W388" s="8"/>
      <c r="X388" s="8"/>
      <c r="Y388" s="8"/>
      <c r="Z388" s="8"/>
      <c r="AA388" s="8"/>
      <c r="AB388" s="8"/>
      <c r="AC388" s="8"/>
      <c r="AD388" s="8"/>
      <c r="AE388" s="8"/>
      <c r="AF388" s="8"/>
      <c r="AG388" s="8"/>
      <c r="AH388" s="8"/>
      <c r="AI388" s="8"/>
      <c r="AJ388" s="8"/>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c r="BN388" s="8"/>
      <c r="BO388" s="8"/>
      <c r="BP388" s="8"/>
      <c r="BQ388" s="8"/>
      <c r="BR388" s="8"/>
    </row>
    <row r="389" spans="1:70" s="9" customFormat="1">
      <c r="A389" s="13"/>
      <c r="B389" s="13"/>
      <c r="C389" s="13"/>
      <c r="D389" s="12"/>
      <c r="E389" s="11"/>
      <c r="F389" s="11"/>
      <c r="G389" s="11"/>
      <c r="H389" s="136"/>
      <c r="I389" s="137"/>
      <c r="J389" s="136"/>
      <c r="K389" s="136"/>
      <c r="L389" s="138"/>
      <c r="M389" s="140"/>
      <c r="N389" s="140"/>
      <c r="O389" s="8"/>
      <c r="P389" s="251"/>
      <c r="Q389" s="8"/>
      <c r="R389" s="8"/>
      <c r="S389" s="8"/>
      <c r="T389" s="8"/>
      <c r="U389" s="8"/>
      <c r="V389" s="8"/>
      <c r="W389" s="8"/>
      <c r="X389" s="8"/>
      <c r="Y389" s="8"/>
      <c r="Z389" s="8"/>
      <c r="AA389" s="8"/>
      <c r="AB389" s="8"/>
      <c r="AC389" s="8"/>
      <c r="AD389" s="8"/>
      <c r="AE389" s="8"/>
      <c r="AF389" s="8"/>
      <c r="AG389" s="8"/>
      <c r="AH389" s="8"/>
      <c r="AI389" s="8"/>
      <c r="AJ389" s="8"/>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c r="BN389" s="8"/>
      <c r="BO389" s="8"/>
      <c r="BP389" s="8"/>
      <c r="BQ389" s="8"/>
      <c r="BR389" s="8"/>
    </row>
    <row r="390" spans="1:70" s="9" customFormat="1">
      <c r="A390" s="13"/>
      <c r="B390" s="13"/>
      <c r="C390" s="13"/>
      <c r="D390" s="12"/>
      <c r="E390" s="11"/>
      <c r="F390" s="11"/>
      <c r="G390" s="11"/>
      <c r="H390" s="136"/>
      <c r="I390" s="137"/>
      <c r="J390" s="136"/>
      <c r="K390" s="136"/>
      <c r="L390" s="138"/>
      <c r="M390" s="140"/>
      <c r="N390" s="140"/>
      <c r="O390" s="8"/>
      <c r="P390" s="251"/>
      <c r="Q390" s="8"/>
      <c r="R390" s="8"/>
      <c r="S390" s="8"/>
      <c r="T390" s="8"/>
      <c r="U390" s="8"/>
      <c r="V390" s="8"/>
      <c r="W390" s="8"/>
      <c r="X390" s="8"/>
      <c r="Y390" s="8"/>
      <c r="Z390" s="8"/>
      <c r="AA390" s="8"/>
      <c r="AB390" s="8"/>
      <c r="AC390" s="8"/>
      <c r="AD390" s="8"/>
      <c r="AE390" s="8"/>
      <c r="AF390" s="8"/>
      <c r="AG390" s="8"/>
      <c r="AH390" s="8"/>
      <c r="AI390" s="8"/>
      <c r="AJ390" s="8"/>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c r="BN390" s="8"/>
      <c r="BO390" s="8"/>
      <c r="BP390" s="8"/>
      <c r="BQ390" s="8"/>
      <c r="BR390" s="8"/>
    </row>
    <row r="391" spans="1:70" s="9" customFormat="1">
      <c r="A391" s="13"/>
      <c r="B391" s="13"/>
      <c r="C391" s="13"/>
      <c r="D391" s="12"/>
      <c r="E391" s="11"/>
      <c r="F391" s="11"/>
      <c r="G391" s="11"/>
      <c r="H391" s="136"/>
      <c r="I391" s="137"/>
      <c r="J391" s="136"/>
      <c r="K391" s="136"/>
      <c r="L391" s="138"/>
      <c r="M391" s="140"/>
      <c r="N391" s="140"/>
      <c r="O391" s="8"/>
      <c r="P391" s="251"/>
      <c r="Q391" s="8"/>
      <c r="R391" s="8"/>
      <c r="S391" s="8"/>
      <c r="T391" s="8"/>
      <c r="U391" s="8"/>
      <c r="V391" s="8"/>
      <c r="W391" s="8"/>
      <c r="X391" s="8"/>
      <c r="Y391" s="8"/>
      <c r="Z391" s="8"/>
      <c r="AA391" s="8"/>
      <c r="AB391" s="8"/>
      <c r="AC391" s="8"/>
      <c r="AD391" s="8"/>
      <c r="AE391" s="8"/>
      <c r="AF391" s="8"/>
      <c r="AG391" s="8"/>
      <c r="AH391" s="8"/>
      <c r="AI391" s="8"/>
      <c r="AJ391" s="8"/>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c r="BN391" s="8"/>
      <c r="BO391" s="8"/>
      <c r="BP391" s="8"/>
      <c r="BQ391" s="8"/>
      <c r="BR391" s="8"/>
    </row>
    <row r="392" spans="1:70" s="9" customFormat="1">
      <c r="A392" s="13"/>
      <c r="B392" s="13"/>
      <c r="C392" s="13"/>
      <c r="D392" s="12"/>
      <c r="E392" s="11"/>
      <c r="F392" s="11"/>
      <c r="G392" s="11"/>
      <c r="H392" s="136"/>
      <c r="I392" s="137"/>
      <c r="J392" s="136"/>
      <c r="K392" s="136"/>
      <c r="L392" s="138"/>
      <c r="M392" s="140"/>
      <c r="N392" s="140"/>
      <c r="O392" s="8"/>
      <c r="P392" s="251"/>
      <c r="Q392" s="8"/>
      <c r="R392" s="8"/>
      <c r="S392" s="8"/>
      <c r="T392" s="8"/>
      <c r="U392" s="8"/>
      <c r="V392" s="8"/>
      <c r="W392" s="8"/>
      <c r="X392" s="8"/>
      <c r="Y392" s="8"/>
      <c r="Z392" s="8"/>
      <c r="AA392" s="8"/>
      <c r="AB392" s="8"/>
      <c r="AC392" s="8"/>
      <c r="AD392" s="8"/>
      <c r="AE392" s="8"/>
      <c r="AF392" s="8"/>
      <c r="AG392" s="8"/>
      <c r="AH392" s="8"/>
      <c r="AI392" s="8"/>
      <c r="AJ392" s="8"/>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c r="BN392" s="8"/>
      <c r="BO392" s="8"/>
      <c r="BP392" s="8"/>
      <c r="BQ392" s="8"/>
      <c r="BR392" s="8"/>
    </row>
    <row r="393" spans="1:70" s="9" customFormat="1">
      <c r="A393" s="13"/>
      <c r="B393" s="13"/>
      <c r="C393" s="13"/>
      <c r="D393" s="12"/>
      <c r="E393" s="11"/>
      <c r="F393" s="11"/>
      <c r="G393" s="11"/>
      <c r="H393" s="136"/>
      <c r="I393" s="137"/>
      <c r="J393" s="136"/>
      <c r="K393" s="136"/>
      <c r="L393" s="138"/>
      <c r="M393" s="140"/>
      <c r="N393" s="140"/>
      <c r="O393" s="8"/>
      <c r="P393" s="251"/>
      <c r="Q393" s="8"/>
      <c r="R393" s="8"/>
      <c r="S393" s="8"/>
      <c r="T393" s="8"/>
      <c r="U393" s="8"/>
      <c r="V393" s="8"/>
      <c r="W393" s="8"/>
      <c r="X393" s="8"/>
      <c r="Y393" s="8"/>
      <c r="Z393" s="8"/>
      <c r="AA393" s="8"/>
      <c r="AB393" s="8"/>
      <c r="AC393" s="8"/>
      <c r="AD393" s="8"/>
      <c r="AE393" s="8"/>
      <c r="AF393" s="8"/>
      <c r="AG393" s="8"/>
      <c r="AH393" s="8"/>
      <c r="AI393" s="8"/>
      <c r="AJ393" s="8"/>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c r="BN393" s="8"/>
      <c r="BO393" s="8"/>
      <c r="BP393" s="8"/>
      <c r="BQ393" s="8"/>
      <c r="BR393" s="8"/>
    </row>
    <row r="394" spans="1:70" s="9" customFormat="1">
      <c r="A394" s="13"/>
      <c r="B394" s="13"/>
      <c r="C394" s="13"/>
      <c r="D394" s="12"/>
      <c r="E394" s="11"/>
      <c r="F394" s="11"/>
      <c r="G394" s="11"/>
      <c r="H394" s="136"/>
      <c r="I394" s="137"/>
      <c r="J394" s="136"/>
      <c r="K394" s="136"/>
      <c r="L394" s="138"/>
      <c r="M394" s="140"/>
      <c r="N394" s="140"/>
      <c r="O394" s="8"/>
      <c r="P394" s="251"/>
      <c r="Q394" s="8"/>
      <c r="R394" s="8"/>
      <c r="S394" s="8"/>
      <c r="T394" s="8"/>
      <c r="U394" s="8"/>
      <c r="V394" s="8"/>
      <c r="W394" s="8"/>
      <c r="X394" s="8"/>
      <c r="Y394" s="8"/>
      <c r="Z394" s="8"/>
      <c r="AA394" s="8"/>
      <c r="AB394" s="8"/>
      <c r="AC394" s="8"/>
      <c r="AD394" s="8"/>
      <c r="AE394" s="8"/>
      <c r="AF394" s="8"/>
      <c r="AG394" s="8"/>
      <c r="AH394" s="8"/>
      <c r="AI394" s="8"/>
      <c r="AJ394" s="8"/>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c r="BN394" s="8"/>
      <c r="BO394" s="8"/>
      <c r="BP394" s="8"/>
      <c r="BQ394" s="8"/>
      <c r="BR394" s="8"/>
    </row>
    <row r="395" spans="1:70" s="9" customFormat="1">
      <c r="A395" s="13"/>
      <c r="B395" s="13"/>
      <c r="C395" s="13"/>
      <c r="D395" s="12"/>
      <c r="E395" s="11"/>
      <c r="F395" s="11"/>
      <c r="G395" s="11"/>
      <c r="H395" s="136"/>
      <c r="I395" s="137"/>
      <c r="J395" s="136"/>
      <c r="K395" s="136"/>
      <c r="L395" s="138"/>
      <c r="M395" s="140"/>
      <c r="N395" s="140"/>
      <c r="O395" s="8"/>
      <c r="P395" s="251"/>
      <c r="Q395" s="8"/>
      <c r="R395" s="8"/>
      <c r="S395" s="8"/>
      <c r="T395" s="8"/>
      <c r="U395" s="8"/>
      <c r="V395" s="8"/>
      <c r="W395" s="8"/>
      <c r="X395" s="8"/>
      <c r="Y395" s="8"/>
      <c r="Z395" s="8"/>
      <c r="AA395" s="8"/>
      <c r="AB395" s="8"/>
      <c r="AC395" s="8"/>
      <c r="AD395" s="8"/>
      <c r="AE395" s="8"/>
      <c r="AF395" s="8"/>
      <c r="AG395" s="8"/>
      <c r="AH395" s="8"/>
      <c r="AI395" s="8"/>
      <c r="AJ395" s="8"/>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c r="BN395" s="8"/>
      <c r="BO395" s="8"/>
      <c r="BP395" s="8"/>
      <c r="BQ395" s="8"/>
      <c r="BR395" s="8"/>
    </row>
    <row r="396" spans="1:70" s="9" customFormat="1">
      <c r="A396" s="13"/>
      <c r="B396" s="13"/>
      <c r="C396" s="13"/>
      <c r="D396" s="12"/>
      <c r="E396" s="11"/>
      <c r="F396" s="11"/>
      <c r="G396" s="11"/>
      <c r="H396" s="136"/>
      <c r="I396" s="137"/>
      <c r="J396" s="136"/>
      <c r="K396" s="136"/>
      <c r="L396" s="138"/>
      <c r="M396" s="140"/>
      <c r="N396" s="140"/>
      <c r="O396" s="8"/>
      <c r="P396" s="251"/>
      <c r="Q396" s="8"/>
      <c r="R396" s="8"/>
      <c r="S396" s="8"/>
      <c r="T396" s="8"/>
      <c r="U396" s="8"/>
      <c r="V396" s="8"/>
      <c r="W396" s="8"/>
      <c r="X396" s="8"/>
      <c r="Y396" s="8"/>
      <c r="Z396" s="8"/>
      <c r="AA396" s="8"/>
      <c r="AB396" s="8"/>
      <c r="AC396" s="8"/>
      <c r="AD396" s="8"/>
      <c r="AE396" s="8"/>
      <c r="AF396" s="8"/>
      <c r="AG396" s="8"/>
      <c r="AH396" s="8"/>
      <c r="AI396" s="8"/>
      <c r="AJ396" s="8"/>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c r="BN396" s="8"/>
      <c r="BO396" s="8"/>
      <c r="BP396" s="8"/>
      <c r="BQ396" s="8"/>
      <c r="BR396" s="8"/>
    </row>
    <row r="397" spans="1:70" s="9" customFormat="1">
      <c r="A397" s="13"/>
      <c r="B397" s="13"/>
      <c r="C397" s="13"/>
      <c r="D397" s="12"/>
      <c r="E397" s="11"/>
      <c r="F397" s="11"/>
      <c r="G397" s="11"/>
      <c r="H397" s="136"/>
      <c r="I397" s="137"/>
      <c r="J397" s="136"/>
      <c r="K397" s="136"/>
      <c r="L397" s="138"/>
      <c r="M397" s="140"/>
      <c r="N397" s="140"/>
      <c r="O397" s="8"/>
      <c r="P397" s="251"/>
      <c r="Q397" s="8"/>
      <c r="R397" s="8"/>
      <c r="S397" s="8"/>
      <c r="T397" s="8"/>
      <c r="U397" s="8"/>
      <c r="V397" s="8"/>
      <c r="W397" s="8"/>
      <c r="X397" s="8"/>
      <c r="Y397" s="8"/>
      <c r="Z397" s="8"/>
      <c r="AA397" s="8"/>
      <c r="AB397" s="8"/>
      <c r="AC397" s="8"/>
      <c r="AD397" s="8"/>
      <c r="AE397" s="8"/>
      <c r="AF397" s="8"/>
      <c r="AG397" s="8"/>
      <c r="AH397" s="8"/>
      <c r="AI397" s="8"/>
      <c r="AJ397" s="8"/>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c r="BN397" s="8"/>
      <c r="BO397" s="8"/>
      <c r="BP397" s="8"/>
      <c r="BQ397" s="8"/>
      <c r="BR397" s="8"/>
    </row>
    <row r="398" spans="1:70" s="9" customFormat="1">
      <c r="A398" s="13"/>
      <c r="B398" s="13"/>
      <c r="C398" s="13"/>
      <c r="D398" s="12"/>
      <c r="E398" s="11"/>
      <c r="F398" s="11"/>
      <c r="G398" s="11"/>
      <c r="H398" s="136"/>
      <c r="I398" s="137"/>
      <c r="J398" s="136"/>
      <c r="K398" s="136"/>
      <c r="L398" s="138"/>
      <c r="M398" s="140"/>
      <c r="N398" s="140"/>
      <c r="O398" s="8"/>
      <c r="P398" s="251"/>
      <c r="Q398" s="8"/>
      <c r="R398" s="8"/>
      <c r="S398" s="8"/>
      <c r="T398" s="8"/>
      <c r="U398" s="8"/>
      <c r="V398" s="8"/>
      <c r="W398" s="8"/>
      <c r="X398" s="8"/>
      <c r="Y398" s="8"/>
      <c r="Z398" s="8"/>
      <c r="AA398" s="8"/>
      <c r="AB398" s="8"/>
      <c r="AC398" s="8"/>
      <c r="AD398" s="8"/>
      <c r="AE398" s="8"/>
      <c r="AF398" s="8"/>
      <c r="AG398" s="8"/>
      <c r="AH398" s="8"/>
      <c r="AI398" s="8"/>
      <c r="AJ398" s="8"/>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c r="BN398" s="8"/>
      <c r="BO398" s="8"/>
      <c r="BP398" s="8"/>
      <c r="BQ398" s="8"/>
      <c r="BR398" s="8"/>
    </row>
    <row r="399" spans="1:70" s="9" customFormat="1">
      <c r="A399" s="13"/>
      <c r="B399" s="13"/>
      <c r="C399" s="13"/>
      <c r="D399" s="12"/>
      <c r="E399" s="11"/>
      <c r="F399" s="11"/>
      <c r="G399" s="11"/>
      <c r="H399" s="136"/>
      <c r="I399" s="137"/>
      <c r="J399" s="136"/>
      <c r="K399" s="136"/>
      <c r="L399" s="138"/>
      <c r="M399" s="140"/>
      <c r="N399" s="140"/>
      <c r="O399" s="8"/>
      <c r="P399" s="251"/>
      <c r="Q399" s="8"/>
      <c r="R399" s="8"/>
      <c r="S399" s="8"/>
      <c r="T399" s="8"/>
      <c r="U399" s="8"/>
      <c r="V399" s="8"/>
      <c r="W399" s="8"/>
      <c r="X399" s="8"/>
      <c r="Y399" s="8"/>
      <c r="Z399" s="8"/>
      <c r="AA399" s="8"/>
      <c r="AB399" s="8"/>
      <c r="AC399" s="8"/>
      <c r="AD399" s="8"/>
      <c r="AE399" s="8"/>
      <c r="AF399" s="8"/>
      <c r="AG399" s="8"/>
      <c r="AH399" s="8"/>
      <c r="AI399" s="8"/>
      <c r="AJ399" s="8"/>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row>
    <row r="400" spans="1:70" s="9" customFormat="1">
      <c r="A400" s="13"/>
      <c r="B400" s="13"/>
      <c r="C400" s="13"/>
      <c r="D400" s="12"/>
      <c r="E400" s="11"/>
      <c r="F400" s="11"/>
      <c r="G400" s="11"/>
      <c r="H400" s="136"/>
      <c r="I400" s="137"/>
      <c r="J400" s="136"/>
      <c r="K400" s="136"/>
      <c r="L400" s="138"/>
      <c r="M400" s="140"/>
      <c r="N400" s="140"/>
      <c r="O400" s="8"/>
      <c r="P400" s="251"/>
      <c r="Q400" s="8"/>
      <c r="R400" s="8"/>
      <c r="S400" s="8"/>
      <c r="T400" s="8"/>
      <c r="U400" s="8"/>
      <c r="V400" s="8"/>
      <c r="W400" s="8"/>
      <c r="X400" s="8"/>
      <c r="Y400" s="8"/>
      <c r="Z400" s="8"/>
      <c r="AA400" s="8"/>
      <c r="AB400" s="8"/>
      <c r="AC400" s="8"/>
      <c r="AD400" s="8"/>
      <c r="AE400" s="8"/>
      <c r="AF400" s="8"/>
      <c r="AG400" s="8"/>
      <c r="AH400" s="8"/>
      <c r="AI400" s="8"/>
      <c r="AJ400" s="8"/>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c r="BN400" s="8"/>
      <c r="BO400" s="8"/>
      <c r="BP400" s="8"/>
      <c r="BQ400" s="8"/>
      <c r="BR400" s="8"/>
    </row>
    <row r="401" spans="1:70" s="9" customFormat="1">
      <c r="A401" s="13"/>
      <c r="B401" s="13"/>
      <c r="C401" s="13"/>
      <c r="D401" s="12"/>
      <c r="E401" s="11"/>
      <c r="F401" s="11"/>
      <c r="G401" s="11"/>
      <c r="H401" s="136"/>
      <c r="I401" s="137"/>
      <c r="J401" s="136"/>
      <c r="K401" s="136"/>
      <c r="L401" s="138"/>
      <c r="M401" s="140"/>
      <c r="N401" s="140"/>
      <c r="O401" s="8"/>
      <c r="P401" s="251"/>
      <c r="Q401" s="8"/>
      <c r="R401" s="8"/>
      <c r="S401" s="8"/>
      <c r="T401" s="8"/>
      <c r="U401" s="8"/>
      <c r="V401" s="8"/>
      <c r="W401" s="8"/>
      <c r="X401" s="8"/>
      <c r="Y401" s="8"/>
      <c r="Z401" s="8"/>
      <c r="AA401" s="8"/>
      <c r="AB401" s="8"/>
      <c r="AC401" s="8"/>
      <c r="AD401" s="8"/>
      <c r="AE401" s="8"/>
      <c r="AF401" s="8"/>
      <c r="AG401" s="8"/>
      <c r="AH401" s="8"/>
      <c r="AI401" s="8"/>
      <c r="AJ401" s="8"/>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c r="BN401" s="8"/>
      <c r="BO401" s="8"/>
      <c r="BP401" s="8"/>
      <c r="BQ401" s="8"/>
      <c r="BR401" s="8"/>
    </row>
    <row r="402" spans="1:70" s="9" customFormat="1">
      <c r="A402" s="13"/>
      <c r="B402" s="13"/>
      <c r="C402" s="13"/>
      <c r="D402" s="12"/>
      <c r="E402" s="11"/>
      <c r="F402" s="11"/>
      <c r="G402" s="11"/>
      <c r="H402" s="136"/>
      <c r="I402" s="137"/>
      <c r="J402" s="136"/>
      <c r="K402" s="136"/>
      <c r="L402" s="138"/>
      <c r="M402" s="140"/>
      <c r="N402" s="140"/>
      <c r="O402" s="8"/>
      <c r="P402" s="251"/>
      <c r="Q402" s="8"/>
      <c r="R402" s="8"/>
      <c r="S402" s="8"/>
      <c r="T402" s="8"/>
      <c r="U402" s="8"/>
      <c r="V402" s="8"/>
      <c r="W402" s="8"/>
      <c r="X402" s="8"/>
      <c r="Y402" s="8"/>
      <c r="Z402" s="8"/>
      <c r="AA402" s="8"/>
      <c r="AB402" s="8"/>
      <c r="AC402" s="8"/>
      <c r="AD402" s="8"/>
      <c r="AE402" s="8"/>
      <c r="AF402" s="8"/>
      <c r="AG402" s="8"/>
      <c r="AH402" s="8"/>
      <c r="AI402" s="8"/>
      <c r="AJ402" s="8"/>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c r="BN402" s="8"/>
      <c r="BO402" s="8"/>
      <c r="BP402" s="8"/>
      <c r="BQ402" s="8"/>
      <c r="BR402" s="8"/>
    </row>
    <row r="403" spans="1:70" s="9" customFormat="1">
      <c r="A403" s="13"/>
      <c r="B403" s="13"/>
      <c r="C403" s="13"/>
      <c r="D403" s="12"/>
      <c r="E403" s="11"/>
      <c r="F403" s="11"/>
      <c r="G403" s="11"/>
      <c r="H403" s="136"/>
      <c r="I403" s="137"/>
      <c r="J403" s="136"/>
      <c r="K403" s="136"/>
      <c r="L403" s="138"/>
      <c r="M403" s="140"/>
      <c r="N403" s="140"/>
      <c r="O403" s="8"/>
      <c r="P403" s="251"/>
      <c r="Q403" s="8"/>
      <c r="R403" s="8"/>
      <c r="S403" s="8"/>
      <c r="T403" s="8"/>
      <c r="U403" s="8"/>
      <c r="V403" s="8"/>
      <c r="W403" s="8"/>
      <c r="X403" s="8"/>
      <c r="Y403" s="8"/>
      <c r="Z403" s="8"/>
      <c r="AA403" s="8"/>
      <c r="AB403" s="8"/>
      <c r="AC403" s="8"/>
      <c r="AD403" s="8"/>
      <c r="AE403" s="8"/>
      <c r="AF403" s="8"/>
      <c r="AG403" s="8"/>
      <c r="AH403" s="8"/>
      <c r="AI403" s="8"/>
      <c r="AJ403" s="8"/>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c r="BN403" s="8"/>
      <c r="BO403" s="8"/>
      <c r="BP403" s="8"/>
      <c r="BQ403" s="8"/>
      <c r="BR403" s="8"/>
    </row>
    <row r="404" spans="1:70" s="9" customFormat="1">
      <c r="A404" s="13"/>
      <c r="B404" s="13"/>
      <c r="C404" s="13"/>
      <c r="D404" s="12"/>
      <c r="E404" s="11"/>
      <c r="F404" s="11"/>
      <c r="G404" s="11"/>
      <c r="H404" s="136"/>
      <c r="I404" s="137"/>
      <c r="J404" s="136"/>
      <c r="K404" s="136"/>
      <c r="L404" s="138"/>
      <c r="M404" s="140"/>
      <c r="N404" s="140"/>
      <c r="O404" s="8"/>
      <c r="P404" s="251"/>
      <c r="Q404" s="8"/>
      <c r="R404" s="8"/>
      <c r="S404" s="8"/>
      <c r="T404" s="8"/>
      <c r="U404" s="8"/>
      <c r="V404" s="8"/>
      <c r="W404" s="8"/>
      <c r="X404" s="8"/>
      <c r="Y404" s="8"/>
      <c r="Z404" s="8"/>
      <c r="AA404" s="8"/>
      <c r="AB404" s="8"/>
      <c r="AC404" s="8"/>
      <c r="AD404" s="8"/>
      <c r="AE404" s="8"/>
      <c r="AF404" s="8"/>
      <c r="AG404" s="8"/>
      <c r="AH404" s="8"/>
      <c r="AI404" s="8"/>
      <c r="AJ404" s="8"/>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c r="BN404" s="8"/>
      <c r="BO404" s="8"/>
      <c r="BP404" s="8"/>
      <c r="BQ404" s="8"/>
      <c r="BR404" s="8"/>
    </row>
    <row r="405" spans="1:70" s="9" customFormat="1">
      <c r="A405" s="13"/>
      <c r="B405" s="13"/>
      <c r="C405" s="13"/>
      <c r="D405" s="12"/>
      <c r="E405" s="11"/>
      <c r="F405" s="11"/>
      <c r="G405" s="11"/>
      <c r="H405" s="136"/>
      <c r="I405" s="137"/>
      <c r="J405" s="136"/>
      <c r="K405" s="136"/>
      <c r="L405" s="138"/>
      <c r="M405" s="140"/>
      <c r="N405" s="140"/>
      <c r="O405" s="8"/>
      <c r="P405" s="251"/>
      <c r="Q405" s="8"/>
      <c r="R405" s="8"/>
      <c r="S405" s="8"/>
      <c r="T405" s="8"/>
      <c r="U405" s="8"/>
      <c r="V405" s="8"/>
      <c r="W405" s="8"/>
      <c r="X405" s="8"/>
      <c r="Y405" s="8"/>
      <c r="Z405" s="8"/>
      <c r="AA405" s="8"/>
      <c r="AB405" s="8"/>
      <c r="AC405" s="8"/>
      <c r="AD405" s="8"/>
      <c r="AE405" s="8"/>
      <c r="AF405" s="8"/>
      <c r="AG405" s="8"/>
      <c r="AH405" s="8"/>
      <c r="AI405" s="8"/>
      <c r="AJ405" s="8"/>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c r="BN405" s="8"/>
      <c r="BO405" s="8"/>
      <c r="BP405" s="8"/>
      <c r="BQ405" s="8"/>
      <c r="BR405" s="8"/>
    </row>
    <row r="406" spans="1:70" s="9" customFormat="1">
      <c r="A406" s="13"/>
      <c r="B406" s="13"/>
      <c r="C406" s="13"/>
      <c r="D406" s="12"/>
      <c r="E406" s="11"/>
      <c r="F406" s="11"/>
      <c r="G406" s="11"/>
      <c r="H406" s="136"/>
      <c r="I406" s="137"/>
      <c r="J406" s="136"/>
      <c r="K406" s="136"/>
      <c r="L406" s="138"/>
      <c r="M406" s="140"/>
      <c r="N406" s="140"/>
      <c r="O406" s="8"/>
      <c r="P406" s="251"/>
      <c r="Q406" s="8"/>
      <c r="R406" s="8"/>
      <c r="S406" s="8"/>
      <c r="T406" s="8"/>
      <c r="U406" s="8"/>
      <c r="V406" s="8"/>
      <c r="W406" s="8"/>
      <c r="X406" s="8"/>
      <c r="Y406" s="8"/>
      <c r="Z406" s="8"/>
      <c r="AA406" s="8"/>
      <c r="AB406" s="8"/>
      <c r="AC406" s="8"/>
      <c r="AD406" s="8"/>
      <c r="AE406" s="8"/>
      <c r="AF406" s="8"/>
      <c r="AG406" s="8"/>
      <c r="AH406" s="8"/>
      <c r="AI406" s="8"/>
      <c r="AJ406" s="8"/>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c r="BN406" s="8"/>
      <c r="BO406" s="8"/>
      <c r="BP406" s="8"/>
      <c r="BQ406" s="8"/>
      <c r="BR406" s="8"/>
    </row>
    <row r="407" spans="1:70" s="9" customFormat="1">
      <c r="A407" s="13"/>
      <c r="B407" s="13"/>
      <c r="C407" s="13"/>
      <c r="D407" s="12"/>
      <c r="E407" s="11"/>
      <c r="F407" s="11"/>
      <c r="G407" s="11"/>
      <c r="H407" s="136"/>
      <c r="I407" s="137"/>
      <c r="J407" s="136"/>
      <c r="K407" s="136"/>
      <c r="L407" s="138"/>
      <c r="M407" s="140"/>
      <c r="N407" s="140"/>
      <c r="O407" s="8"/>
      <c r="P407" s="251"/>
      <c r="Q407" s="8"/>
      <c r="R407" s="8"/>
      <c r="S407" s="8"/>
      <c r="T407" s="8"/>
      <c r="U407" s="8"/>
      <c r="V407" s="8"/>
      <c r="W407" s="8"/>
      <c r="X407" s="8"/>
      <c r="Y407" s="8"/>
      <c r="Z407" s="8"/>
      <c r="AA407" s="8"/>
      <c r="AB407" s="8"/>
      <c r="AC407" s="8"/>
      <c r="AD407" s="8"/>
      <c r="AE407" s="8"/>
      <c r="AF407" s="8"/>
      <c r="AG407" s="8"/>
      <c r="AH407" s="8"/>
      <c r="AI407" s="8"/>
      <c r="AJ407" s="8"/>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c r="BN407" s="8"/>
      <c r="BO407" s="8"/>
      <c r="BP407" s="8"/>
      <c r="BQ407" s="8"/>
      <c r="BR407" s="8"/>
    </row>
    <row r="408" spans="1:70" s="9" customFormat="1">
      <c r="A408" s="13"/>
      <c r="B408" s="13"/>
      <c r="C408" s="13"/>
      <c r="D408" s="12"/>
      <c r="E408" s="11"/>
      <c r="F408" s="11"/>
      <c r="G408" s="11"/>
      <c r="H408" s="136"/>
      <c r="I408" s="137"/>
      <c r="J408" s="136"/>
      <c r="K408" s="136"/>
      <c r="L408" s="138"/>
      <c r="M408" s="140"/>
      <c r="N408" s="140"/>
      <c r="O408" s="8"/>
      <c r="P408" s="251"/>
      <c r="Q408" s="8"/>
      <c r="R408" s="8"/>
      <c r="S408" s="8"/>
      <c r="T408" s="8"/>
      <c r="U408" s="8"/>
      <c r="V408" s="8"/>
      <c r="W408" s="8"/>
      <c r="X408" s="8"/>
      <c r="Y408" s="8"/>
      <c r="Z408" s="8"/>
      <c r="AA408" s="8"/>
      <c r="AB408" s="8"/>
      <c r="AC408" s="8"/>
      <c r="AD408" s="8"/>
      <c r="AE408" s="8"/>
      <c r="AF408" s="8"/>
      <c r="AG408" s="8"/>
      <c r="AH408" s="8"/>
      <c r="AI408" s="8"/>
      <c r="AJ408" s="8"/>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c r="BN408" s="8"/>
      <c r="BO408" s="8"/>
      <c r="BP408" s="8"/>
      <c r="BQ408" s="8"/>
      <c r="BR408" s="8"/>
    </row>
    <row r="409" spans="1:70" s="9" customFormat="1">
      <c r="A409" s="13"/>
      <c r="B409" s="13"/>
      <c r="C409" s="13"/>
      <c r="D409" s="12"/>
      <c r="E409" s="11"/>
      <c r="F409" s="11"/>
      <c r="G409" s="11"/>
      <c r="H409" s="136"/>
      <c r="I409" s="137"/>
      <c r="J409" s="136"/>
      <c r="K409" s="136"/>
      <c r="L409" s="138"/>
      <c r="M409" s="140"/>
      <c r="N409" s="140"/>
      <c r="O409" s="8"/>
      <c r="P409" s="251"/>
      <c r="Q409" s="8"/>
      <c r="R409" s="8"/>
      <c r="S409" s="8"/>
      <c r="T409" s="8"/>
      <c r="U409" s="8"/>
      <c r="V409" s="8"/>
      <c r="W409" s="8"/>
      <c r="X409" s="8"/>
      <c r="Y409" s="8"/>
      <c r="Z409" s="8"/>
      <c r="AA409" s="8"/>
      <c r="AB409" s="8"/>
      <c r="AC409" s="8"/>
      <c r="AD409" s="8"/>
      <c r="AE409" s="8"/>
      <c r="AF409" s="8"/>
      <c r="AG409" s="8"/>
      <c r="AH409" s="8"/>
      <c r="AI409" s="8"/>
      <c r="AJ409" s="8"/>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c r="BN409" s="8"/>
      <c r="BO409" s="8"/>
      <c r="BP409" s="8"/>
      <c r="BQ409" s="8"/>
      <c r="BR409" s="8"/>
    </row>
    <row r="410" spans="1:70" s="9" customFormat="1">
      <c r="A410" s="13"/>
      <c r="B410" s="13"/>
      <c r="C410" s="13"/>
      <c r="D410" s="12"/>
      <c r="E410" s="11"/>
      <c r="F410" s="11"/>
      <c r="G410" s="11"/>
      <c r="H410" s="136"/>
      <c r="I410" s="137"/>
      <c r="J410" s="136"/>
      <c r="K410" s="136"/>
      <c r="L410" s="138"/>
      <c r="M410" s="140"/>
      <c r="N410" s="140"/>
      <c r="O410" s="8"/>
      <c r="P410" s="251"/>
      <c r="Q410" s="8"/>
      <c r="R410" s="8"/>
      <c r="S410" s="8"/>
      <c r="T410" s="8"/>
      <c r="U410" s="8"/>
      <c r="V410" s="8"/>
      <c r="W410" s="8"/>
      <c r="X410" s="8"/>
      <c r="Y410" s="8"/>
      <c r="Z410" s="8"/>
      <c r="AA410" s="8"/>
      <c r="AB410" s="8"/>
      <c r="AC410" s="8"/>
      <c r="AD410" s="8"/>
      <c r="AE410" s="8"/>
      <c r="AF410" s="8"/>
      <c r="AG410" s="8"/>
      <c r="AH410" s="8"/>
      <c r="AI410" s="8"/>
      <c r="AJ410" s="8"/>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c r="BN410" s="8"/>
      <c r="BO410" s="8"/>
      <c r="BP410" s="8"/>
      <c r="BQ410" s="8"/>
      <c r="BR410" s="8"/>
    </row>
    <row r="411" spans="1:70" s="9" customFormat="1">
      <c r="A411" s="13"/>
      <c r="B411" s="13"/>
      <c r="C411" s="13"/>
      <c r="D411" s="12"/>
      <c r="E411" s="11"/>
      <c r="F411" s="11"/>
      <c r="G411" s="11"/>
      <c r="H411" s="136"/>
      <c r="I411" s="137"/>
      <c r="J411" s="136"/>
      <c r="K411" s="136"/>
      <c r="L411" s="138"/>
      <c r="M411" s="140"/>
      <c r="N411" s="140"/>
      <c r="O411" s="8"/>
      <c r="P411" s="251"/>
      <c r="Q411" s="8"/>
      <c r="R411" s="8"/>
      <c r="S411" s="8"/>
      <c r="T411" s="8"/>
      <c r="U411" s="8"/>
      <c r="V411" s="8"/>
      <c r="W411" s="8"/>
      <c r="X411" s="8"/>
      <c r="Y411" s="8"/>
      <c r="Z411" s="8"/>
      <c r="AA411" s="8"/>
      <c r="AB411" s="8"/>
      <c r="AC411" s="8"/>
      <c r="AD411" s="8"/>
      <c r="AE411" s="8"/>
      <c r="AF411" s="8"/>
      <c r="AG411" s="8"/>
      <c r="AH411" s="8"/>
      <c r="AI411" s="8"/>
      <c r="AJ411" s="8"/>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c r="BN411" s="8"/>
      <c r="BO411" s="8"/>
      <c r="BP411" s="8"/>
      <c r="BQ411" s="8"/>
      <c r="BR411" s="8"/>
    </row>
    <row r="412" spans="1:70" s="9" customFormat="1">
      <c r="A412" s="13"/>
      <c r="B412" s="13"/>
      <c r="C412" s="13"/>
      <c r="D412" s="12"/>
      <c r="E412" s="11"/>
      <c r="F412" s="11"/>
      <c r="G412" s="11"/>
      <c r="H412" s="136"/>
      <c r="I412" s="137"/>
      <c r="J412" s="136"/>
      <c r="K412" s="136"/>
      <c r="L412" s="138"/>
      <c r="M412" s="140"/>
      <c r="N412" s="140"/>
      <c r="O412" s="8"/>
      <c r="P412" s="251"/>
      <c r="Q412" s="8"/>
      <c r="R412" s="8"/>
      <c r="S412" s="8"/>
      <c r="T412" s="8"/>
      <c r="U412" s="8"/>
      <c r="V412" s="8"/>
      <c r="W412" s="8"/>
      <c r="X412" s="8"/>
      <c r="Y412" s="8"/>
      <c r="Z412" s="8"/>
      <c r="AA412" s="8"/>
      <c r="AB412" s="8"/>
      <c r="AC412" s="8"/>
      <c r="AD412" s="8"/>
      <c r="AE412" s="8"/>
      <c r="AF412" s="8"/>
      <c r="AG412" s="8"/>
      <c r="AH412" s="8"/>
      <c r="AI412" s="8"/>
      <c r="AJ412" s="8"/>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c r="BN412" s="8"/>
      <c r="BO412" s="8"/>
      <c r="BP412" s="8"/>
      <c r="BQ412" s="8"/>
      <c r="BR412" s="8"/>
    </row>
    <row r="413" spans="1:70" s="9" customFormat="1">
      <c r="A413" s="13"/>
      <c r="B413" s="13"/>
      <c r="C413" s="13"/>
      <c r="D413" s="12"/>
      <c r="E413" s="11"/>
      <c r="F413" s="11"/>
      <c r="G413" s="11"/>
      <c r="H413" s="136"/>
      <c r="I413" s="137"/>
      <c r="J413" s="136"/>
      <c r="K413" s="136"/>
      <c r="L413" s="138"/>
      <c r="M413" s="140"/>
      <c r="N413" s="140"/>
      <c r="O413" s="8"/>
      <c r="P413" s="251"/>
      <c r="Q413" s="8"/>
      <c r="R413" s="8"/>
      <c r="S413" s="8"/>
      <c r="T413" s="8"/>
      <c r="U413" s="8"/>
      <c r="V413" s="8"/>
      <c r="W413" s="8"/>
      <c r="X413" s="8"/>
      <c r="Y413" s="8"/>
      <c r="Z413" s="8"/>
      <c r="AA413" s="8"/>
      <c r="AB413" s="8"/>
      <c r="AC413" s="8"/>
      <c r="AD413" s="8"/>
      <c r="AE413" s="8"/>
      <c r="AF413" s="8"/>
      <c r="AG413" s="8"/>
      <c r="AH413" s="8"/>
      <c r="AI413" s="8"/>
      <c r="AJ413" s="8"/>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c r="BN413" s="8"/>
      <c r="BO413" s="8"/>
      <c r="BP413" s="8"/>
      <c r="BQ413" s="8"/>
      <c r="BR413" s="8"/>
    </row>
    <row r="414" spans="1:70" s="9" customFormat="1">
      <c r="A414" s="13"/>
      <c r="B414" s="13"/>
      <c r="C414" s="13"/>
      <c r="D414" s="12"/>
      <c r="E414" s="11"/>
      <c r="F414" s="11"/>
      <c r="G414" s="11"/>
      <c r="H414" s="136"/>
      <c r="I414" s="137"/>
      <c r="J414" s="136"/>
      <c r="K414" s="136"/>
      <c r="L414" s="138"/>
      <c r="M414" s="140"/>
      <c r="N414" s="140"/>
      <c r="O414" s="8"/>
      <c r="P414" s="251"/>
      <c r="Q414" s="8"/>
      <c r="R414" s="8"/>
      <c r="S414" s="8"/>
      <c r="T414" s="8"/>
      <c r="U414" s="8"/>
      <c r="V414" s="8"/>
      <c r="W414" s="8"/>
      <c r="X414" s="8"/>
      <c r="Y414" s="8"/>
      <c r="Z414" s="8"/>
      <c r="AA414" s="8"/>
      <c r="AB414" s="8"/>
      <c r="AC414" s="8"/>
      <c r="AD414" s="8"/>
      <c r="AE414" s="8"/>
      <c r="AF414" s="8"/>
      <c r="AG414" s="8"/>
      <c r="AH414" s="8"/>
      <c r="AI414" s="8"/>
      <c r="AJ414" s="8"/>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c r="BN414" s="8"/>
      <c r="BO414" s="8"/>
      <c r="BP414" s="8"/>
      <c r="BQ414" s="8"/>
      <c r="BR414" s="8"/>
    </row>
    <row r="415" spans="1:70" s="9" customFormat="1">
      <c r="A415" s="13"/>
      <c r="B415" s="13"/>
      <c r="C415" s="13"/>
      <c r="D415" s="12"/>
      <c r="E415" s="11"/>
      <c r="F415" s="11"/>
      <c r="G415" s="11"/>
      <c r="H415" s="136"/>
      <c r="I415" s="137"/>
      <c r="J415" s="136"/>
      <c r="K415" s="136"/>
      <c r="L415" s="138"/>
      <c r="M415" s="140"/>
      <c r="N415" s="140"/>
      <c r="O415" s="8"/>
      <c r="P415" s="251"/>
      <c r="Q415" s="8"/>
      <c r="R415" s="8"/>
      <c r="S415" s="8"/>
      <c r="T415" s="8"/>
      <c r="U415" s="8"/>
      <c r="V415" s="8"/>
      <c r="W415" s="8"/>
      <c r="X415" s="8"/>
      <c r="Y415" s="8"/>
      <c r="Z415" s="8"/>
      <c r="AA415" s="8"/>
      <c r="AB415" s="8"/>
      <c r="AC415" s="8"/>
      <c r="AD415" s="8"/>
      <c r="AE415" s="8"/>
      <c r="AF415" s="8"/>
      <c r="AG415" s="8"/>
      <c r="AH415" s="8"/>
      <c r="AI415" s="8"/>
      <c r="AJ415" s="8"/>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c r="BN415" s="8"/>
      <c r="BO415" s="8"/>
      <c r="BP415" s="8"/>
      <c r="BQ415" s="8"/>
      <c r="BR415" s="8"/>
    </row>
    <row r="416" spans="1:70" s="9" customFormat="1">
      <c r="A416" s="13"/>
      <c r="B416" s="13"/>
      <c r="C416" s="13"/>
      <c r="D416" s="12"/>
      <c r="E416" s="11"/>
      <c r="F416" s="11"/>
      <c r="G416" s="11"/>
      <c r="H416" s="136"/>
      <c r="I416" s="137"/>
      <c r="J416" s="136"/>
      <c r="K416" s="136"/>
      <c r="L416" s="138"/>
      <c r="M416" s="140"/>
      <c r="N416" s="140"/>
      <c r="O416" s="8"/>
      <c r="P416" s="251"/>
      <c r="Q416" s="8"/>
      <c r="R416" s="8"/>
      <c r="S416" s="8"/>
      <c r="T416" s="8"/>
      <c r="U416" s="8"/>
      <c r="V416" s="8"/>
      <c r="W416" s="8"/>
      <c r="X416" s="8"/>
      <c r="Y416" s="8"/>
      <c r="Z416" s="8"/>
      <c r="AA416" s="8"/>
      <c r="AB416" s="8"/>
      <c r="AC416" s="8"/>
      <c r="AD416" s="8"/>
      <c r="AE416" s="8"/>
      <c r="AF416" s="8"/>
      <c r="AG416" s="8"/>
      <c r="AH416" s="8"/>
      <c r="AI416" s="8"/>
      <c r="AJ416" s="8"/>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c r="BN416" s="8"/>
      <c r="BO416" s="8"/>
      <c r="BP416" s="8"/>
      <c r="BQ416" s="8"/>
      <c r="BR416" s="8"/>
    </row>
    <row r="417" spans="1:70" s="9" customFormat="1">
      <c r="A417" s="13"/>
      <c r="B417" s="13"/>
      <c r="C417" s="13"/>
      <c r="D417" s="12"/>
      <c r="E417" s="11"/>
      <c r="F417" s="11"/>
      <c r="G417" s="11"/>
      <c r="H417" s="136"/>
      <c r="I417" s="137"/>
      <c r="J417" s="136"/>
      <c r="K417" s="136"/>
      <c r="L417" s="138"/>
      <c r="M417" s="140"/>
      <c r="N417" s="140"/>
      <c r="O417" s="8"/>
      <c r="P417" s="251"/>
      <c r="Q417" s="8"/>
      <c r="R417" s="8"/>
      <c r="S417" s="8"/>
      <c r="T417" s="8"/>
      <c r="U417" s="8"/>
      <c r="V417" s="8"/>
      <c r="W417" s="8"/>
      <c r="X417" s="8"/>
      <c r="Y417" s="8"/>
      <c r="Z417" s="8"/>
      <c r="AA417" s="8"/>
      <c r="AB417" s="8"/>
      <c r="AC417" s="8"/>
      <c r="AD417" s="8"/>
      <c r="AE417" s="8"/>
      <c r="AF417" s="8"/>
      <c r="AG417" s="8"/>
      <c r="AH417" s="8"/>
      <c r="AI417" s="8"/>
      <c r="AJ417" s="8"/>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c r="BN417" s="8"/>
      <c r="BO417" s="8"/>
      <c r="BP417" s="8"/>
      <c r="BQ417" s="8"/>
      <c r="BR417" s="8"/>
    </row>
    <row r="418" spans="1:70" s="9" customFormat="1">
      <c r="A418" s="13"/>
      <c r="B418" s="13"/>
      <c r="C418" s="13"/>
      <c r="D418" s="12"/>
      <c r="E418" s="11"/>
      <c r="F418" s="11"/>
      <c r="G418" s="11"/>
      <c r="H418" s="136"/>
      <c r="I418" s="137"/>
      <c r="J418" s="136"/>
      <c r="K418" s="136"/>
      <c r="L418" s="138"/>
      <c r="M418" s="140"/>
      <c r="N418" s="140"/>
      <c r="O418" s="8"/>
      <c r="P418" s="251"/>
      <c r="Q418" s="8"/>
      <c r="R418" s="8"/>
      <c r="S418" s="8"/>
      <c r="T418" s="8"/>
      <c r="U418" s="8"/>
      <c r="V418" s="8"/>
      <c r="W418" s="8"/>
      <c r="X418" s="8"/>
      <c r="Y418" s="8"/>
      <c r="Z418" s="8"/>
      <c r="AA418" s="8"/>
      <c r="AB418" s="8"/>
      <c r="AC418" s="8"/>
      <c r="AD418" s="8"/>
      <c r="AE418" s="8"/>
      <c r="AF418" s="8"/>
      <c r="AG418" s="8"/>
      <c r="AH418" s="8"/>
      <c r="AI418" s="8"/>
      <c r="AJ418" s="8"/>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c r="BN418" s="8"/>
      <c r="BO418" s="8"/>
      <c r="BP418" s="8"/>
      <c r="BQ418" s="8"/>
      <c r="BR418" s="8"/>
    </row>
    <row r="419" spans="1:70" s="9" customFormat="1">
      <c r="A419" s="13"/>
      <c r="B419" s="13"/>
      <c r="C419" s="13"/>
      <c r="D419" s="12"/>
      <c r="E419" s="11"/>
      <c r="F419" s="11"/>
      <c r="G419" s="11"/>
      <c r="H419" s="136"/>
      <c r="I419" s="137"/>
      <c r="J419" s="136"/>
      <c r="K419" s="136"/>
      <c r="L419" s="138"/>
      <c r="M419" s="140"/>
      <c r="N419" s="140"/>
      <c r="O419" s="8"/>
      <c r="P419" s="251"/>
      <c r="Q419" s="8"/>
      <c r="R419" s="8"/>
      <c r="S419" s="8"/>
      <c r="T419" s="8"/>
      <c r="U419" s="8"/>
      <c r="V419" s="8"/>
      <c r="W419" s="8"/>
      <c r="X419" s="8"/>
      <c r="Y419" s="8"/>
      <c r="Z419" s="8"/>
      <c r="AA419" s="8"/>
      <c r="AB419" s="8"/>
      <c r="AC419" s="8"/>
      <c r="AD419" s="8"/>
      <c r="AE419" s="8"/>
      <c r="AF419" s="8"/>
      <c r="AG419" s="8"/>
      <c r="AH419" s="8"/>
      <c r="AI419" s="8"/>
      <c r="AJ419" s="8"/>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c r="BN419" s="8"/>
      <c r="BO419" s="8"/>
      <c r="BP419" s="8"/>
      <c r="BQ419" s="8"/>
      <c r="BR419" s="8"/>
    </row>
    <row r="420" spans="1:70" s="9" customFormat="1">
      <c r="A420" s="13"/>
      <c r="B420" s="13"/>
      <c r="C420" s="13"/>
      <c r="D420" s="12"/>
      <c r="E420" s="11"/>
      <c r="F420" s="11"/>
      <c r="G420" s="11"/>
      <c r="H420" s="136"/>
      <c r="I420" s="137"/>
      <c r="J420" s="136"/>
      <c r="K420" s="136"/>
      <c r="L420" s="138"/>
      <c r="M420" s="140"/>
      <c r="N420" s="140"/>
      <c r="O420" s="8"/>
      <c r="P420" s="251"/>
      <c r="Q420" s="8"/>
      <c r="R420" s="8"/>
      <c r="S420" s="8"/>
      <c r="T420" s="8"/>
      <c r="U420" s="8"/>
      <c r="V420" s="8"/>
      <c r="W420" s="8"/>
      <c r="X420" s="8"/>
      <c r="Y420" s="8"/>
      <c r="Z420" s="8"/>
      <c r="AA420" s="8"/>
      <c r="AB420" s="8"/>
      <c r="AC420" s="8"/>
      <c r="AD420" s="8"/>
      <c r="AE420" s="8"/>
      <c r="AF420" s="8"/>
      <c r="AG420" s="8"/>
      <c r="AH420" s="8"/>
      <c r="AI420" s="8"/>
      <c r="AJ420" s="8"/>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c r="BN420" s="8"/>
      <c r="BO420" s="8"/>
      <c r="BP420" s="8"/>
      <c r="BQ420" s="8"/>
      <c r="BR420" s="8"/>
    </row>
    <row r="421" spans="1:70" s="9" customFormat="1">
      <c r="A421" s="13"/>
      <c r="B421" s="13"/>
      <c r="C421" s="13"/>
      <c r="D421" s="12"/>
      <c r="E421" s="11"/>
      <c r="F421" s="11"/>
      <c r="G421" s="11"/>
      <c r="H421" s="136"/>
      <c r="I421" s="137"/>
      <c r="J421" s="136"/>
      <c r="K421" s="136"/>
      <c r="L421" s="138"/>
      <c r="M421" s="140"/>
      <c r="N421" s="140"/>
      <c r="O421" s="8"/>
      <c r="P421" s="251"/>
      <c r="Q421" s="8"/>
      <c r="R421" s="8"/>
      <c r="S421" s="8"/>
      <c r="T421" s="8"/>
      <c r="U421" s="8"/>
      <c r="V421" s="8"/>
      <c r="W421" s="8"/>
      <c r="X421" s="8"/>
      <c r="Y421" s="8"/>
      <c r="Z421" s="8"/>
      <c r="AA421" s="8"/>
      <c r="AB421" s="8"/>
      <c r="AC421" s="8"/>
      <c r="AD421" s="8"/>
      <c r="AE421" s="8"/>
      <c r="AF421" s="8"/>
      <c r="AG421" s="8"/>
      <c r="AH421" s="8"/>
      <c r="AI421" s="8"/>
      <c r="AJ421" s="8"/>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c r="BN421" s="8"/>
      <c r="BO421" s="8"/>
      <c r="BP421" s="8"/>
      <c r="BQ421" s="8"/>
      <c r="BR421" s="8"/>
    </row>
    <row r="422" spans="1:70" s="9" customFormat="1">
      <c r="A422" s="13"/>
      <c r="B422" s="13"/>
      <c r="C422" s="13"/>
      <c r="D422" s="12"/>
      <c r="E422" s="11"/>
      <c r="F422" s="11"/>
      <c r="G422" s="11"/>
      <c r="H422" s="136"/>
      <c r="I422" s="137"/>
      <c r="J422" s="136"/>
      <c r="K422" s="136"/>
      <c r="L422" s="138"/>
      <c r="M422" s="140"/>
      <c r="N422" s="140"/>
      <c r="O422" s="8"/>
      <c r="P422" s="251"/>
      <c r="Q422" s="8"/>
      <c r="R422" s="8"/>
      <c r="S422" s="8"/>
      <c r="T422" s="8"/>
      <c r="U422" s="8"/>
      <c r="V422" s="8"/>
      <c r="W422" s="8"/>
      <c r="X422" s="8"/>
      <c r="Y422" s="8"/>
      <c r="Z422" s="8"/>
      <c r="AA422" s="8"/>
      <c r="AB422" s="8"/>
      <c r="AC422" s="8"/>
      <c r="AD422" s="8"/>
      <c r="AE422" s="8"/>
      <c r="AF422" s="8"/>
      <c r="AG422" s="8"/>
      <c r="AH422" s="8"/>
      <c r="AI422" s="8"/>
      <c r="AJ422" s="8"/>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c r="BN422" s="8"/>
      <c r="BO422" s="8"/>
      <c r="BP422" s="8"/>
      <c r="BQ422" s="8"/>
      <c r="BR422" s="8"/>
    </row>
    <row r="423" spans="1:70" s="9" customFormat="1">
      <c r="A423" s="13"/>
      <c r="B423" s="13"/>
      <c r="C423" s="13"/>
      <c r="D423" s="12"/>
      <c r="E423" s="11"/>
      <c r="F423" s="11"/>
      <c r="G423" s="11"/>
      <c r="H423" s="136"/>
      <c r="I423" s="137"/>
      <c r="J423" s="136"/>
      <c r="K423" s="136"/>
      <c r="L423" s="138"/>
      <c r="M423" s="140"/>
      <c r="N423" s="140"/>
      <c r="O423" s="8"/>
      <c r="P423" s="251"/>
      <c r="Q423" s="8"/>
      <c r="R423" s="8"/>
      <c r="S423" s="8"/>
      <c r="T423" s="8"/>
      <c r="U423" s="8"/>
      <c r="V423" s="8"/>
      <c r="W423" s="8"/>
      <c r="X423" s="8"/>
      <c r="Y423" s="8"/>
      <c r="Z423" s="8"/>
      <c r="AA423" s="8"/>
      <c r="AB423" s="8"/>
      <c r="AC423" s="8"/>
      <c r="AD423" s="8"/>
      <c r="AE423" s="8"/>
      <c r="AF423" s="8"/>
      <c r="AG423" s="8"/>
      <c r="AH423" s="8"/>
      <c r="AI423" s="8"/>
      <c r="AJ423" s="8"/>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c r="BN423" s="8"/>
      <c r="BO423" s="8"/>
      <c r="BP423" s="8"/>
      <c r="BQ423" s="8"/>
      <c r="BR423" s="8"/>
    </row>
    <row r="424" spans="1:70" s="9" customFormat="1">
      <c r="A424" s="13"/>
      <c r="B424" s="13"/>
      <c r="C424" s="13"/>
      <c r="D424" s="12"/>
      <c r="E424" s="11"/>
      <c r="F424" s="11"/>
      <c r="G424" s="11"/>
      <c r="H424" s="136"/>
      <c r="I424" s="137"/>
      <c r="J424" s="136"/>
      <c r="K424" s="136"/>
      <c r="L424" s="138"/>
      <c r="M424" s="140"/>
      <c r="N424" s="140"/>
      <c r="O424" s="8"/>
      <c r="P424" s="251"/>
      <c r="Q424" s="8"/>
      <c r="R424" s="8"/>
      <c r="S424" s="8"/>
      <c r="T424" s="8"/>
      <c r="U424" s="8"/>
      <c r="V424" s="8"/>
      <c r="W424" s="8"/>
      <c r="X424" s="8"/>
      <c r="Y424" s="8"/>
      <c r="Z424" s="8"/>
      <c r="AA424" s="8"/>
      <c r="AB424" s="8"/>
      <c r="AC424" s="8"/>
      <c r="AD424" s="8"/>
      <c r="AE424" s="8"/>
      <c r="AF424" s="8"/>
      <c r="AG424" s="8"/>
      <c r="AH424" s="8"/>
      <c r="AI424" s="8"/>
      <c r="AJ424" s="8"/>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c r="BN424" s="8"/>
      <c r="BO424" s="8"/>
      <c r="BP424" s="8"/>
      <c r="BQ424" s="8"/>
      <c r="BR424" s="8"/>
    </row>
    <row r="425" spans="1:70" s="9" customFormat="1">
      <c r="A425" s="13"/>
      <c r="B425" s="13"/>
      <c r="C425" s="13"/>
      <c r="D425" s="12"/>
      <c r="E425" s="11"/>
      <c r="F425" s="11"/>
      <c r="G425" s="11"/>
      <c r="H425" s="136"/>
      <c r="I425" s="137"/>
      <c r="J425" s="136"/>
      <c r="K425" s="136"/>
      <c r="L425" s="138"/>
      <c r="M425" s="140"/>
      <c r="N425" s="140"/>
      <c r="O425" s="8"/>
      <c r="P425" s="251"/>
      <c r="Q425" s="8"/>
      <c r="R425" s="8"/>
      <c r="S425" s="8"/>
      <c r="T425" s="8"/>
      <c r="U425" s="8"/>
      <c r="V425" s="8"/>
      <c r="W425" s="8"/>
      <c r="X425" s="8"/>
      <c r="Y425" s="8"/>
      <c r="Z425" s="8"/>
      <c r="AA425" s="8"/>
      <c r="AB425" s="8"/>
      <c r="AC425" s="8"/>
      <c r="AD425" s="8"/>
      <c r="AE425" s="8"/>
      <c r="AF425" s="8"/>
      <c r="AG425" s="8"/>
      <c r="AH425" s="8"/>
      <c r="AI425" s="8"/>
      <c r="AJ425" s="8"/>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c r="BN425" s="8"/>
      <c r="BO425" s="8"/>
      <c r="BP425" s="8"/>
      <c r="BQ425" s="8"/>
      <c r="BR425" s="8"/>
    </row>
    <row r="426" spans="1:70" s="9" customFormat="1">
      <c r="A426" s="13"/>
      <c r="B426" s="13"/>
      <c r="C426" s="13"/>
      <c r="D426" s="12"/>
      <c r="E426" s="11"/>
      <c r="F426" s="11"/>
      <c r="G426" s="11"/>
      <c r="H426" s="136"/>
      <c r="I426" s="137"/>
      <c r="J426" s="136"/>
      <c r="K426" s="136"/>
      <c r="L426" s="138"/>
      <c r="M426" s="140"/>
      <c r="N426" s="140"/>
      <c r="O426" s="8"/>
      <c r="P426" s="251"/>
      <c r="Q426" s="8"/>
      <c r="R426" s="8"/>
      <c r="S426" s="8"/>
      <c r="T426" s="8"/>
      <c r="U426" s="8"/>
      <c r="V426" s="8"/>
      <c r="W426" s="8"/>
      <c r="X426" s="8"/>
      <c r="Y426" s="8"/>
      <c r="Z426" s="8"/>
      <c r="AA426" s="8"/>
      <c r="AB426" s="8"/>
      <c r="AC426" s="8"/>
      <c r="AD426" s="8"/>
      <c r="AE426" s="8"/>
      <c r="AF426" s="8"/>
      <c r="AG426" s="8"/>
      <c r="AH426" s="8"/>
      <c r="AI426" s="8"/>
      <c r="AJ426" s="8"/>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c r="BN426" s="8"/>
      <c r="BO426" s="8"/>
      <c r="BP426" s="8"/>
      <c r="BQ426" s="8"/>
      <c r="BR426" s="8"/>
    </row>
    <row r="427" spans="1:70" s="9" customFormat="1">
      <c r="A427" s="13"/>
      <c r="B427" s="13"/>
      <c r="C427" s="13"/>
      <c r="D427" s="12"/>
      <c r="E427" s="11"/>
      <c r="F427" s="11"/>
      <c r="G427" s="11"/>
      <c r="H427" s="136"/>
      <c r="I427" s="137"/>
      <c r="J427" s="136"/>
      <c r="K427" s="136"/>
      <c r="L427" s="138"/>
      <c r="M427" s="140"/>
      <c r="N427" s="140"/>
      <c r="O427" s="8"/>
      <c r="P427" s="251"/>
      <c r="Q427" s="8"/>
      <c r="R427" s="8"/>
      <c r="S427" s="8"/>
      <c r="T427" s="8"/>
      <c r="U427" s="8"/>
      <c r="V427" s="8"/>
      <c r="W427" s="8"/>
      <c r="X427" s="8"/>
      <c r="Y427" s="8"/>
      <c r="Z427" s="8"/>
      <c r="AA427" s="8"/>
      <c r="AB427" s="8"/>
      <c r="AC427" s="8"/>
      <c r="AD427" s="8"/>
      <c r="AE427" s="8"/>
      <c r="AF427" s="8"/>
      <c r="AG427" s="8"/>
      <c r="AH427" s="8"/>
      <c r="AI427" s="8"/>
      <c r="AJ427" s="8"/>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c r="BN427" s="8"/>
      <c r="BO427" s="8"/>
      <c r="BP427" s="8"/>
      <c r="BQ427" s="8"/>
      <c r="BR427" s="8"/>
    </row>
    <row r="428" spans="1:70" s="9" customFormat="1">
      <c r="A428" s="13"/>
      <c r="B428" s="13"/>
      <c r="C428" s="13"/>
      <c r="D428" s="12"/>
      <c r="E428" s="11"/>
      <c r="F428" s="11"/>
      <c r="G428" s="11"/>
      <c r="H428" s="136"/>
      <c r="I428" s="137"/>
      <c r="J428" s="136"/>
      <c r="K428" s="136"/>
      <c r="L428" s="138"/>
      <c r="M428" s="140"/>
      <c r="N428" s="140"/>
      <c r="O428" s="8"/>
      <c r="P428" s="251"/>
      <c r="Q428" s="8"/>
      <c r="R428" s="8"/>
      <c r="S428" s="8"/>
      <c r="T428" s="8"/>
      <c r="U428" s="8"/>
      <c r="V428" s="8"/>
      <c r="W428" s="8"/>
      <c r="X428" s="8"/>
      <c r="Y428" s="8"/>
      <c r="Z428" s="8"/>
      <c r="AA428" s="8"/>
      <c r="AB428" s="8"/>
      <c r="AC428" s="8"/>
      <c r="AD428" s="8"/>
      <c r="AE428" s="8"/>
      <c r="AF428" s="8"/>
      <c r="AG428" s="8"/>
      <c r="AH428" s="8"/>
      <c r="AI428" s="8"/>
      <c r="AJ428" s="8"/>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c r="BN428" s="8"/>
      <c r="BO428" s="8"/>
      <c r="BP428" s="8"/>
      <c r="BQ428" s="8"/>
      <c r="BR428" s="8"/>
    </row>
    <row r="429" spans="1:70" s="9" customFormat="1">
      <c r="A429" s="13"/>
      <c r="B429" s="13"/>
      <c r="C429" s="13"/>
      <c r="D429" s="12"/>
      <c r="E429" s="11"/>
      <c r="F429" s="11"/>
      <c r="G429" s="11"/>
      <c r="H429" s="136"/>
      <c r="I429" s="137"/>
      <c r="J429" s="136"/>
      <c r="K429" s="136"/>
      <c r="L429" s="138"/>
      <c r="M429" s="140"/>
      <c r="N429" s="140"/>
      <c r="O429" s="8"/>
      <c r="P429" s="251"/>
      <c r="Q429" s="8"/>
      <c r="R429" s="8"/>
      <c r="S429" s="8"/>
      <c r="T429" s="8"/>
      <c r="U429" s="8"/>
      <c r="V429" s="8"/>
      <c r="W429" s="8"/>
      <c r="X429" s="8"/>
      <c r="Y429" s="8"/>
      <c r="Z429" s="8"/>
      <c r="AA429" s="8"/>
      <c r="AB429" s="8"/>
      <c r="AC429" s="8"/>
      <c r="AD429" s="8"/>
      <c r="AE429" s="8"/>
      <c r="AF429" s="8"/>
      <c r="AG429" s="8"/>
      <c r="AH429" s="8"/>
      <c r="AI429" s="8"/>
      <c r="AJ429" s="8"/>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c r="BN429" s="8"/>
      <c r="BO429" s="8"/>
      <c r="BP429" s="8"/>
      <c r="BQ429" s="8"/>
      <c r="BR429" s="8"/>
    </row>
    <row r="430" spans="1:70" s="9" customFormat="1">
      <c r="A430" s="13"/>
      <c r="B430" s="13"/>
      <c r="C430" s="13"/>
      <c r="D430" s="12"/>
      <c r="E430" s="11"/>
      <c r="F430" s="11"/>
      <c r="G430" s="11"/>
      <c r="H430" s="136"/>
      <c r="I430" s="137"/>
      <c r="J430" s="136"/>
      <c r="K430" s="136"/>
      <c r="L430" s="138"/>
      <c r="M430" s="140"/>
      <c r="N430" s="140"/>
      <c r="O430" s="8"/>
      <c r="P430" s="251"/>
      <c r="Q430" s="8"/>
      <c r="R430" s="8"/>
      <c r="S430" s="8"/>
      <c r="T430" s="8"/>
      <c r="U430" s="8"/>
      <c r="V430" s="8"/>
      <c r="W430" s="8"/>
      <c r="X430" s="8"/>
      <c r="Y430" s="8"/>
      <c r="Z430" s="8"/>
      <c r="AA430" s="8"/>
      <c r="AB430" s="8"/>
      <c r="AC430" s="8"/>
      <c r="AD430" s="8"/>
      <c r="AE430" s="8"/>
      <c r="AF430" s="8"/>
      <c r="AG430" s="8"/>
      <c r="AH430" s="8"/>
      <c r="AI430" s="8"/>
      <c r="AJ430" s="8"/>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c r="BN430" s="8"/>
      <c r="BO430" s="8"/>
      <c r="BP430" s="8"/>
      <c r="BQ430" s="8"/>
      <c r="BR430" s="8"/>
    </row>
    <row r="431" spans="1:70" s="9" customFormat="1">
      <c r="A431" s="13"/>
      <c r="B431" s="13"/>
      <c r="C431" s="13"/>
      <c r="D431" s="12"/>
      <c r="E431" s="11"/>
      <c r="F431" s="11"/>
      <c r="G431" s="11"/>
      <c r="H431" s="136"/>
      <c r="I431" s="137"/>
      <c r="J431" s="136"/>
      <c r="K431" s="136"/>
      <c r="L431" s="138"/>
      <c r="M431" s="140"/>
      <c r="N431" s="140"/>
      <c r="O431" s="8"/>
      <c r="P431" s="251"/>
      <c r="Q431" s="8"/>
      <c r="R431" s="8"/>
      <c r="S431" s="8"/>
      <c r="T431" s="8"/>
      <c r="U431" s="8"/>
      <c r="V431" s="8"/>
      <c r="W431" s="8"/>
      <c r="X431" s="8"/>
      <c r="Y431" s="8"/>
      <c r="Z431" s="8"/>
      <c r="AA431" s="8"/>
      <c r="AB431" s="8"/>
      <c r="AC431" s="8"/>
      <c r="AD431" s="8"/>
      <c r="AE431" s="8"/>
      <c r="AF431" s="8"/>
      <c r="AG431" s="8"/>
      <c r="AH431" s="8"/>
      <c r="AI431" s="8"/>
      <c r="AJ431" s="8"/>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c r="BN431" s="8"/>
      <c r="BO431" s="8"/>
      <c r="BP431" s="8"/>
      <c r="BQ431" s="8"/>
      <c r="BR431" s="8"/>
    </row>
    <row r="432" spans="1:70" s="9" customFormat="1">
      <c r="A432" s="13"/>
      <c r="B432" s="13"/>
      <c r="C432" s="13"/>
      <c r="D432" s="12"/>
      <c r="E432" s="11"/>
      <c r="F432" s="11"/>
      <c r="G432" s="11"/>
      <c r="H432" s="136"/>
      <c r="I432" s="137"/>
      <c r="J432" s="136"/>
      <c r="K432" s="136"/>
      <c r="L432" s="138"/>
      <c r="M432" s="140"/>
      <c r="N432" s="140"/>
      <c r="O432" s="8"/>
      <c r="P432" s="251"/>
      <c r="Q432" s="8"/>
      <c r="R432" s="8"/>
      <c r="S432" s="8"/>
      <c r="T432" s="8"/>
      <c r="U432" s="8"/>
      <c r="V432" s="8"/>
      <c r="W432" s="8"/>
      <c r="X432" s="8"/>
      <c r="Y432" s="8"/>
      <c r="Z432" s="8"/>
      <c r="AA432" s="8"/>
      <c r="AB432" s="8"/>
      <c r="AC432" s="8"/>
      <c r="AD432" s="8"/>
      <c r="AE432" s="8"/>
      <c r="AF432" s="8"/>
      <c r="AG432" s="8"/>
      <c r="AH432" s="8"/>
      <c r="AI432" s="8"/>
      <c r="AJ432" s="8"/>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c r="BN432" s="8"/>
      <c r="BO432" s="8"/>
      <c r="BP432" s="8"/>
      <c r="BQ432" s="8"/>
      <c r="BR432" s="8"/>
    </row>
    <row r="433" spans="1:70" s="9" customFormat="1">
      <c r="A433" s="13"/>
      <c r="B433" s="13"/>
      <c r="C433" s="13"/>
      <c r="D433" s="12"/>
      <c r="E433" s="11"/>
      <c r="F433" s="11"/>
      <c r="G433" s="11"/>
      <c r="H433" s="136"/>
      <c r="I433" s="137"/>
      <c r="J433" s="136"/>
      <c r="K433" s="136"/>
      <c r="L433" s="138"/>
      <c r="M433" s="140"/>
      <c r="N433" s="140"/>
      <c r="O433" s="8"/>
      <c r="P433" s="251"/>
      <c r="Q433" s="8"/>
      <c r="R433" s="8"/>
      <c r="S433" s="8"/>
      <c r="T433" s="8"/>
      <c r="U433" s="8"/>
      <c r="V433" s="8"/>
      <c r="W433" s="8"/>
      <c r="X433" s="8"/>
      <c r="Y433" s="8"/>
      <c r="Z433" s="8"/>
      <c r="AA433" s="8"/>
      <c r="AB433" s="8"/>
      <c r="AC433" s="8"/>
      <c r="AD433" s="8"/>
      <c r="AE433" s="8"/>
      <c r="AF433" s="8"/>
      <c r="AG433" s="8"/>
      <c r="AH433" s="8"/>
      <c r="AI433" s="8"/>
      <c r="AJ433" s="8"/>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c r="BN433" s="8"/>
      <c r="BO433" s="8"/>
      <c r="BP433" s="8"/>
      <c r="BQ433" s="8"/>
      <c r="BR433" s="8"/>
    </row>
    <row r="434" spans="1:70" s="9" customFormat="1">
      <c r="A434" s="13"/>
      <c r="B434" s="13"/>
      <c r="C434" s="13"/>
      <c r="D434" s="12"/>
      <c r="E434" s="11"/>
      <c r="F434" s="11"/>
      <c r="G434" s="11"/>
      <c r="H434" s="136"/>
      <c r="I434" s="137"/>
      <c r="J434" s="136"/>
      <c r="K434" s="136"/>
      <c r="L434" s="138"/>
      <c r="M434" s="140"/>
      <c r="N434" s="140"/>
      <c r="O434" s="8"/>
      <c r="P434" s="251"/>
      <c r="Q434" s="8"/>
      <c r="R434" s="8"/>
      <c r="S434" s="8"/>
      <c r="T434" s="8"/>
      <c r="U434" s="8"/>
      <c r="V434" s="8"/>
      <c r="W434" s="8"/>
      <c r="X434" s="8"/>
      <c r="Y434" s="8"/>
      <c r="Z434" s="8"/>
      <c r="AA434" s="8"/>
      <c r="AB434" s="8"/>
      <c r="AC434" s="8"/>
      <c r="AD434" s="8"/>
      <c r="AE434" s="8"/>
      <c r="AF434" s="8"/>
      <c r="AG434" s="8"/>
      <c r="AH434" s="8"/>
      <c r="AI434" s="8"/>
      <c r="AJ434" s="8"/>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c r="BN434" s="8"/>
      <c r="BO434" s="8"/>
      <c r="BP434" s="8"/>
      <c r="BQ434" s="8"/>
      <c r="BR434" s="8"/>
    </row>
    <row r="435" spans="1:70" s="9" customFormat="1">
      <c r="A435" s="13"/>
      <c r="B435" s="13"/>
      <c r="C435" s="13"/>
      <c r="D435" s="12"/>
      <c r="E435" s="11"/>
      <c r="F435" s="11"/>
      <c r="G435" s="11"/>
      <c r="H435" s="136"/>
      <c r="I435" s="137"/>
      <c r="J435" s="136"/>
      <c r="K435" s="136"/>
      <c r="L435" s="138"/>
      <c r="M435" s="140"/>
      <c r="N435" s="140"/>
      <c r="O435" s="8"/>
      <c r="P435" s="251"/>
      <c r="Q435" s="8"/>
      <c r="R435" s="8"/>
      <c r="S435" s="8"/>
      <c r="T435" s="8"/>
      <c r="U435" s="8"/>
      <c r="V435" s="8"/>
      <c r="W435" s="8"/>
      <c r="X435" s="8"/>
      <c r="Y435" s="8"/>
      <c r="Z435" s="8"/>
      <c r="AA435" s="8"/>
      <c r="AB435" s="8"/>
      <c r="AC435" s="8"/>
      <c r="AD435" s="8"/>
      <c r="AE435" s="8"/>
      <c r="AF435" s="8"/>
      <c r="AG435" s="8"/>
      <c r="AH435" s="8"/>
      <c r="AI435" s="8"/>
      <c r="AJ435" s="8"/>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c r="BN435" s="8"/>
      <c r="BO435" s="8"/>
      <c r="BP435" s="8"/>
      <c r="BQ435" s="8"/>
      <c r="BR435" s="8"/>
    </row>
    <row r="436" spans="1:70" s="9" customFormat="1">
      <c r="A436" s="13"/>
      <c r="B436" s="13"/>
      <c r="C436" s="13"/>
      <c r="D436" s="12"/>
      <c r="E436" s="11"/>
      <c r="F436" s="11"/>
      <c r="G436" s="11"/>
      <c r="H436" s="136"/>
      <c r="I436" s="137"/>
      <c r="J436" s="136"/>
      <c r="K436" s="136"/>
      <c r="L436" s="138"/>
      <c r="M436" s="140"/>
      <c r="N436" s="140"/>
      <c r="O436" s="8"/>
      <c r="P436" s="251"/>
      <c r="Q436" s="8"/>
      <c r="R436" s="8"/>
      <c r="S436" s="8"/>
      <c r="T436" s="8"/>
      <c r="U436" s="8"/>
      <c r="V436" s="8"/>
      <c r="W436" s="8"/>
      <c r="X436" s="8"/>
      <c r="Y436" s="8"/>
      <c r="Z436" s="8"/>
      <c r="AA436" s="8"/>
      <c r="AB436" s="8"/>
      <c r="AC436" s="8"/>
      <c r="AD436" s="8"/>
      <c r="AE436" s="8"/>
      <c r="AF436" s="8"/>
      <c r="AG436" s="8"/>
      <c r="AH436" s="8"/>
      <c r="AI436" s="8"/>
      <c r="AJ436" s="8"/>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c r="BN436" s="8"/>
      <c r="BO436" s="8"/>
      <c r="BP436" s="8"/>
      <c r="BQ436" s="8"/>
      <c r="BR436" s="8"/>
    </row>
    <row r="437" spans="1:70" s="9" customFormat="1">
      <c r="A437" s="13"/>
      <c r="B437" s="13"/>
      <c r="C437" s="13"/>
      <c r="D437" s="12"/>
      <c r="E437" s="11"/>
      <c r="F437" s="11"/>
      <c r="G437" s="11"/>
      <c r="H437" s="136"/>
      <c r="I437" s="137"/>
      <c r="J437" s="136"/>
      <c r="K437" s="136"/>
      <c r="L437" s="138"/>
      <c r="M437" s="140"/>
      <c r="N437" s="140"/>
      <c r="O437" s="8"/>
      <c r="P437" s="251"/>
      <c r="Q437" s="8"/>
      <c r="R437" s="8"/>
      <c r="S437" s="8"/>
      <c r="T437" s="8"/>
      <c r="U437" s="8"/>
      <c r="V437" s="8"/>
      <c r="W437" s="8"/>
      <c r="X437" s="8"/>
      <c r="Y437" s="8"/>
      <c r="Z437" s="8"/>
      <c r="AA437" s="8"/>
      <c r="AB437" s="8"/>
      <c r="AC437" s="8"/>
      <c r="AD437" s="8"/>
      <c r="AE437" s="8"/>
      <c r="AF437" s="8"/>
      <c r="AG437" s="8"/>
      <c r="AH437" s="8"/>
      <c r="AI437" s="8"/>
      <c r="AJ437" s="8"/>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c r="BN437" s="8"/>
      <c r="BO437" s="8"/>
      <c r="BP437" s="8"/>
      <c r="BQ437" s="8"/>
      <c r="BR437" s="8"/>
    </row>
    <row r="438" spans="1:70" s="9" customFormat="1">
      <c r="A438" s="13"/>
      <c r="B438" s="13"/>
      <c r="C438" s="13"/>
      <c r="D438" s="12"/>
      <c r="E438" s="11"/>
      <c r="F438" s="11"/>
      <c r="G438" s="11"/>
      <c r="H438" s="136"/>
      <c r="I438" s="137"/>
      <c r="J438" s="136"/>
      <c r="K438" s="136"/>
      <c r="L438" s="138"/>
      <c r="M438" s="140"/>
      <c r="N438" s="140"/>
      <c r="O438" s="8"/>
      <c r="P438" s="251"/>
      <c r="Q438" s="8"/>
      <c r="R438" s="8"/>
      <c r="S438" s="8"/>
      <c r="T438" s="8"/>
      <c r="U438" s="8"/>
      <c r="V438" s="8"/>
      <c r="W438" s="8"/>
      <c r="X438" s="8"/>
      <c r="Y438" s="8"/>
      <c r="Z438" s="8"/>
      <c r="AA438" s="8"/>
      <c r="AB438" s="8"/>
      <c r="AC438" s="8"/>
      <c r="AD438" s="8"/>
      <c r="AE438" s="8"/>
      <c r="AF438" s="8"/>
      <c r="AG438" s="8"/>
      <c r="AH438" s="8"/>
      <c r="AI438" s="8"/>
      <c r="AJ438" s="8"/>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c r="BN438" s="8"/>
      <c r="BO438" s="8"/>
      <c r="BP438" s="8"/>
      <c r="BQ438" s="8"/>
      <c r="BR438" s="8"/>
    </row>
    <row r="439" spans="1:70" s="9" customFormat="1">
      <c r="A439" s="13"/>
      <c r="B439" s="13"/>
      <c r="C439" s="13"/>
      <c r="D439" s="12"/>
      <c r="E439" s="11"/>
      <c r="F439" s="11"/>
      <c r="G439" s="11"/>
      <c r="H439" s="136"/>
      <c r="I439" s="137"/>
      <c r="J439" s="136"/>
      <c r="K439" s="136"/>
      <c r="L439" s="138"/>
      <c r="M439" s="140"/>
      <c r="N439" s="140"/>
      <c r="O439" s="8"/>
      <c r="P439" s="251"/>
      <c r="Q439" s="8"/>
      <c r="R439" s="8"/>
      <c r="S439" s="8"/>
      <c r="T439" s="8"/>
      <c r="U439" s="8"/>
      <c r="V439" s="8"/>
      <c r="W439" s="8"/>
      <c r="X439" s="8"/>
      <c r="Y439" s="8"/>
      <c r="Z439" s="8"/>
      <c r="AA439" s="8"/>
      <c r="AB439" s="8"/>
      <c r="AC439" s="8"/>
      <c r="AD439" s="8"/>
      <c r="AE439" s="8"/>
      <c r="AF439" s="8"/>
      <c r="AG439" s="8"/>
      <c r="AH439" s="8"/>
      <c r="AI439" s="8"/>
      <c r="AJ439" s="8"/>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c r="BN439" s="8"/>
      <c r="BO439" s="8"/>
      <c r="BP439" s="8"/>
      <c r="BQ439" s="8"/>
      <c r="BR439" s="8"/>
    </row>
    <row r="440" spans="1:70" s="9" customFormat="1">
      <c r="A440" s="13"/>
      <c r="B440" s="13"/>
      <c r="C440" s="13"/>
      <c r="D440" s="12"/>
      <c r="E440" s="11"/>
      <c r="F440" s="11"/>
      <c r="G440" s="11"/>
      <c r="H440" s="136"/>
      <c r="I440" s="137"/>
      <c r="J440" s="136"/>
      <c r="K440" s="136"/>
      <c r="L440" s="138"/>
      <c r="M440" s="140"/>
      <c r="N440" s="140"/>
      <c r="O440" s="8"/>
      <c r="P440" s="251"/>
      <c r="Q440" s="8"/>
      <c r="R440" s="8"/>
      <c r="S440" s="8"/>
      <c r="T440" s="8"/>
      <c r="U440" s="8"/>
      <c r="V440" s="8"/>
      <c r="W440" s="8"/>
      <c r="X440" s="8"/>
      <c r="Y440" s="8"/>
      <c r="Z440" s="8"/>
      <c r="AA440" s="8"/>
      <c r="AB440" s="8"/>
      <c r="AC440" s="8"/>
      <c r="AD440" s="8"/>
      <c r="AE440" s="8"/>
      <c r="AF440" s="8"/>
      <c r="AG440" s="8"/>
      <c r="AH440" s="8"/>
      <c r="AI440" s="8"/>
      <c r="AJ440" s="8"/>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c r="BN440" s="8"/>
      <c r="BO440" s="8"/>
      <c r="BP440" s="8"/>
      <c r="BQ440" s="8"/>
      <c r="BR440" s="8"/>
    </row>
    <row r="441" spans="1:70" s="9" customFormat="1">
      <c r="A441" s="13"/>
      <c r="B441" s="13"/>
      <c r="C441" s="13"/>
      <c r="D441" s="12"/>
      <c r="E441" s="11"/>
      <c r="F441" s="11"/>
      <c r="G441" s="11"/>
      <c r="H441" s="136"/>
      <c r="I441" s="137"/>
      <c r="J441" s="136"/>
      <c r="K441" s="136"/>
      <c r="L441" s="138"/>
      <c r="M441" s="140"/>
      <c r="N441" s="140"/>
      <c r="O441" s="8"/>
      <c r="P441" s="251"/>
      <c r="Q441" s="8"/>
      <c r="R441" s="8"/>
      <c r="S441" s="8"/>
      <c r="T441" s="8"/>
      <c r="U441" s="8"/>
      <c r="V441" s="8"/>
      <c r="W441" s="8"/>
      <c r="X441" s="8"/>
      <c r="Y441" s="8"/>
      <c r="Z441" s="8"/>
      <c r="AA441" s="8"/>
      <c r="AB441" s="8"/>
      <c r="AC441" s="8"/>
      <c r="AD441" s="8"/>
      <c r="AE441" s="8"/>
      <c r="AF441" s="8"/>
      <c r="AG441" s="8"/>
      <c r="AH441" s="8"/>
      <c r="AI441" s="8"/>
      <c r="AJ441" s="8"/>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c r="BN441" s="8"/>
      <c r="BO441" s="8"/>
      <c r="BP441" s="8"/>
      <c r="BQ441" s="8"/>
      <c r="BR441" s="8"/>
    </row>
    <row r="442" spans="1:70" s="9" customFormat="1">
      <c r="A442" s="13"/>
      <c r="B442" s="13"/>
      <c r="C442" s="13"/>
      <c r="D442" s="12"/>
      <c r="E442" s="11"/>
      <c r="F442" s="11"/>
      <c r="G442" s="11"/>
      <c r="H442" s="136"/>
      <c r="I442" s="137"/>
      <c r="J442" s="136"/>
      <c r="K442" s="136"/>
      <c r="L442" s="138"/>
      <c r="M442" s="140"/>
      <c r="N442" s="140"/>
      <c r="O442" s="8"/>
      <c r="P442" s="251"/>
      <c r="Q442" s="8"/>
      <c r="R442" s="8"/>
      <c r="S442" s="8"/>
      <c r="T442" s="8"/>
      <c r="U442" s="8"/>
      <c r="V442" s="8"/>
      <c r="W442" s="8"/>
      <c r="X442" s="8"/>
      <c r="Y442" s="8"/>
      <c r="Z442" s="8"/>
      <c r="AA442" s="8"/>
      <c r="AB442" s="8"/>
      <c r="AC442" s="8"/>
      <c r="AD442" s="8"/>
      <c r="AE442" s="8"/>
      <c r="AF442" s="8"/>
      <c r="AG442" s="8"/>
      <c r="AH442" s="8"/>
      <c r="AI442" s="8"/>
      <c r="AJ442" s="8"/>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c r="BN442" s="8"/>
      <c r="BO442" s="8"/>
      <c r="BP442" s="8"/>
      <c r="BQ442" s="8"/>
      <c r="BR442" s="8"/>
    </row>
    <row r="443" spans="1:70" s="9" customFormat="1">
      <c r="A443" s="13"/>
      <c r="B443" s="13"/>
      <c r="C443" s="13"/>
      <c r="D443" s="12"/>
      <c r="E443" s="11"/>
      <c r="F443" s="11"/>
      <c r="G443" s="11"/>
      <c r="H443" s="136"/>
      <c r="I443" s="137"/>
      <c r="J443" s="136"/>
      <c r="K443" s="136"/>
      <c r="L443" s="138"/>
      <c r="M443" s="140"/>
      <c r="N443" s="140"/>
      <c r="O443" s="8"/>
      <c r="P443" s="251"/>
      <c r="Q443" s="8"/>
      <c r="R443" s="8"/>
      <c r="S443" s="8"/>
      <c r="T443" s="8"/>
      <c r="U443" s="8"/>
      <c r="V443" s="8"/>
      <c r="W443" s="8"/>
      <c r="X443" s="8"/>
      <c r="Y443" s="8"/>
      <c r="Z443" s="8"/>
      <c r="AA443" s="8"/>
      <c r="AB443" s="8"/>
      <c r="AC443" s="8"/>
      <c r="AD443" s="8"/>
      <c r="AE443" s="8"/>
      <c r="AF443" s="8"/>
      <c r="AG443" s="8"/>
      <c r="AH443" s="8"/>
      <c r="AI443" s="8"/>
      <c r="AJ443" s="8"/>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c r="BN443" s="8"/>
      <c r="BO443" s="8"/>
      <c r="BP443" s="8"/>
      <c r="BQ443" s="8"/>
      <c r="BR443" s="8"/>
    </row>
    <row r="444" spans="1:70" s="9" customFormat="1">
      <c r="A444" s="13"/>
      <c r="B444" s="13"/>
      <c r="C444" s="13"/>
      <c r="D444" s="12"/>
      <c r="E444" s="11"/>
      <c r="F444" s="11"/>
      <c r="G444" s="11"/>
      <c r="H444" s="136"/>
      <c r="I444" s="137"/>
      <c r="J444" s="136"/>
      <c r="K444" s="136"/>
      <c r="L444" s="138"/>
      <c r="M444" s="140"/>
      <c r="N444" s="140"/>
      <c r="O444" s="8"/>
      <c r="P444" s="251"/>
      <c r="Q444" s="8"/>
      <c r="R444" s="8"/>
      <c r="S444" s="8"/>
      <c r="T444" s="8"/>
      <c r="U444" s="8"/>
      <c r="V444" s="8"/>
      <c r="W444" s="8"/>
      <c r="X444" s="8"/>
      <c r="Y444" s="8"/>
      <c r="Z444" s="8"/>
      <c r="AA444" s="8"/>
      <c r="AB444" s="8"/>
      <c r="AC444" s="8"/>
      <c r="AD444" s="8"/>
      <c r="AE444" s="8"/>
      <c r="AF444" s="8"/>
      <c r="AG444" s="8"/>
      <c r="AH444" s="8"/>
      <c r="AI444" s="8"/>
      <c r="AJ444" s="8"/>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c r="BN444" s="8"/>
      <c r="BO444" s="8"/>
      <c r="BP444" s="8"/>
      <c r="BQ444" s="8"/>
      <c r="BR444" s="8"/>
    </row>
    <row r="445" spans="1:70" s="9" customFormat="1">
      <c r="A445" s="13"/>
      <c r="B445" s="13"/>
      <c r="C445" s="13"/>
      <c r="D445" s="12"/>
      <c r="E445" s="11"/>
      <c r="F445" s="11"/>
      <c r="G445" s="11"/>
      <c r="H445" s="136"/>
      <c r="I445" s="137"/>
      <c r="J445" s="136"/>
      <c r="K445" s="136"/>
      <c r="L445" s="138"/>
      <c r="M445" s="140"/>
      <c r="N445" s="140"/>
      <c r="O445" s="8"/>
      <c r="P445" s="251"/>
      <c r="Q445" s="8"/>
      <c r="R445" s="8"/>
      <c r="S445" s="8"/>
      <c r="T445" s="8"/>
      <c r="U445" s="8"/>
      <c r="V445" s="8"/>
      <c r="W445" s="8"/>
      <c r="X445" s="8"/>
      <c r="Y445" s="8"/>
      <c r="Z445" s="8"/>
      <c r="AA445" s="8"/>
      <c r="AB445" s="8"/>
      <c r="AC445" s="8"/>
      <c r="AD445" s="8"/>
      <c r="AE445" s="8"/>
      <c r="AF445" s="8"/>
      <c r="AG445" s="8"/>
      <c r="AH445" s="8"/>
      <c r="AI445" s="8"/>
      <c r="AJ445" s="8"/>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c r="BN445" s="8"/>
      <c r="BO445" s="8"/>
      <c r="BP445" s="8"/>
      <c r="BQ445" s="8"/>
      <c r="BR445" s="8"/>
    </row>
    <row r="446" spans="1:70" s="9" customFormat="1">
      <c r="A446" s="13"/>
      <c r="B446" s="13"/>
      <c r="C446" s="13"/>
      <c r="D446" s="12"/>
      <c r="E446" s="11"/>
      <c r="F446" s="11"/>
      <c r="G446" s="11"/>
      <c r="H446" s="136"/>
      <c r="I446" s="137"/>
      <c r="J446" s="136"/>
      <c r="K446" s="136"/>
      <c r="L446" s="138"/>
      <c r="M446" s="140"/>
      <c r="N446" s="140"/>
      <c r="O446" s="8"/>
      <c r="P446" s="251"/>
      <c r="Q446" s="8"/>
      <c r="R446" s="8"/>
      <c r="S446" s="8"/>
      <c r="T446" s="8"/>
      <c r="U446" s="8"/>
      <c r="V446" s="8"/>
      <c r="W446" s="8"/>
      <c r="X446" s="8"/>
      <c r="Y446" s="8"/>
      <c r="Z446" s="8"/>
      <c r="AA446" s="8"/>
      <c r="AB446" s="8"/>
      <c r="AC446" s="8"/>
      <c r="AD446" s="8"/>
      <c r="AE446" s="8"/>
      <c r="AF446" s="8"/>
      <c r="AG446" s="8"/>
      <c r="AH446" s="8"/>
      <c r="AI446" s="8"/>
      <c r="AJ446" s="8"/>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c r="BN446" s="8"/>
      <c r="BO446" s="8"/>
      <c r="BP446" s="8"/>
      <c r="BQ446" s="8"/>
      <c r="BR446" s="8"/>
    </row>
    <row r="447" spans="1:70" s="9" customFormat="1">
      <c r="A447" s="13"/>
      <c r="B447" s="13"/>
      <c r="C447" s="13"/>
      <c r="D447" s="12"/>
      <c r="E447" s="11"/>
      <c r="F447" s="11"/>
      <c r="G447" s="11"/>
      <c r="H447" s="136"/>
      <c r="I447" s="137"/>
      <c r="J447" s="136"/>
      <c r="K447" s="136"/>
      <c r="L447" s="138"/>
      <c r="M447" s="140"/>
      <c r="N447" s="140"/>
      <c r="O447" s="8"/>
      <c r="P447" s="251"/>
      <c r="Q447" s="8"/>
      <c r="R447" s="8"/>
      <c r="S447" s="8"/>
      <c r="T447" s="8"/>
      <c r="U447" s="8"/>
      <c r="V447" s="8"/>
      <c r="W447" s="8"/>
      <c r="X447" s="8"/>
      <c r="Y447" s="8"/>
      <c r="Z447" s="8"/>
      <c r="AA447" s="8"/>
      <c r="AB447" s="8"/>
      <c r="AC447" s="8"/>
      <c r="AD447" s="8"/>
      <c r="AE447" s="8"/>
      <c r="AF447" s="8"/>
      <c r="AG447" s="8"/>
      <c r="AH447" s="8"/>
      <c r="AI447" s="8"/>
      <c r="AJ447" s="8"/>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c r="BN447" s="8"/>
      <c r="BO447" s="8"/>
      <c r="BP447" s="8"/>
      <c r="BQ447" s="8"/>
      <c r="BR447" s="8"/>
    </row>
    <row r="448" spans="1:70" s="9" customFormat="1">
      <c r="A448" s="13"/>
      <c r="B448" s="13"/>
      <c r="C448" s="13"/>
      <c r="D448" s="12"/>
      <c r="E448" s="11"/>
      <c r="F448" s="11"/>
      <c r="G448" s="11"/>
      <c r="H448" s="136"/>
      <c r="I448" s="137"/>
      <c r="J448" s="136"/>
      <c r="K448" s="136"/>
      <c r="L448" s="138"/>
      <c r="M448" s="140"/>
      <c r="N448" s="140"/>
      <c r="O448" s="8"/>
      <c r="P448" s="251"/>
      <c r="Q448" s="8"/>
      <c r="R448" s="8"/>
      <c r="S448" s="8"/>
      <c r="T448" s="8"/>
      <c r="U448" s="8"/>
      <c r="V448" s="8"/>
      <c r="W448" s="8"/>
      <c r="X448" s="8"/>
      <c r="Y448" s="8"/>
      <c r="Z448" s="8"/>
      <c r="AA448" s="8"/>
      <c r="AB448" s="8"/>
      <c r="AC448" s="8"/>
      <c r="AD448" s="8"/>
      <c r="AE448" s="8"/>
      <c r="AF448" s="8"/>
      <c r="AG448" s="8"/>
      <c r="AH448" s="8"/>
      <c r="AI448" s="8"/>
      <c r="AJ448" s="8"/>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c r="BN448" s="8"/>
      <c r="BO448" s="8"/>
      <c r="BP448" s="8"/>
      <c r="BQ448" s="8"/>
      <c r="BR448" s="8"/>
    </row>
    <row r="449" spans="1:70" s="9" customFormat="1">
      <c r="A449" s="13"/>
      <c r="B449" s="13"/>
      <c r="C449" s="13"/>
      <c r="D449" s="12"/>
      <c r="E449" s="11"/>
      <c r="F449" s="11"/>
      <c r="G449" s="11"/>
      <c r="H449" s="136"/>
      <c r="I449" s="137"/>
      <c r="J449" s="136"/>
      <c r="K449" s="136"/>
      <c r="L449" s="138"/>
      <c r="M449" s="140"/>
      <c r="N449" s="140"/>
      <c r="O449" s="8"/>
      <c r="P449" s="251"/>
      <c r="Q449" s="8"/>
      <c r="R449" s="8"/>
      <c r="S449" s="8"/>
      <c r="T449" s="8"/>
      <c r="U449" s="8"/>
      <c r="V449" s="8"/>
      <c r="W449" s="8"/>
      <c r="X449" s="8"/>
      <c r="Y449" s="8"/>
      <c r="Z449" s="8"/>
      <c r="AA449" s="8"/>
      <c r="AB449" s="8"/>
      <c r="AC449" s="8"/>
      <c r="AD449" s="8"/>
      <c r="AE449" s="8"/>
      <c r="AF449" s="8"/>
      <c r="AG449" s="8"/>
      <c r="AH449" s="8"/>
      <c r="AI449" s="8"/>
      <c r="AJ449" s="8"/>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c r="BN449" s="8"/>
      <c r="BO449" s="8"/>
      <c r="BP449" s="8"/>
      <c r="BQ449" s="8"/>
      <c r="BR449" s="8"/>
    </row>
    <row r="450" spans="1:70" s="9" customFormat="1">
      <c r="A450" s="13"/>
      <c r="B450" s="13"/>
      <c r="C450" s="13"/>
      <c r="D450" s="12"/>
      <c r="E450" s="11"/>
      <c r="F450" s="11"/>
      <c r="G450" s="11"/>
      <c r="H450" s="136"/>
      <c r="I450" s="137"/>
      <c r="J450" s="136"/>
      <c r="K450" s="136"/>
      <c r="L450" s="138"/>
      <c r="M450" s="140"/>
      <c r="N450" s="140"/>
      <c r="O450" s="8"/>
      <c r="P450" s="251"/>
      <c r="Q450" s="8"/>
      <c r="R450" s="8"/>
      <c r="S450" s="8"/>
      <c r="T450" s="8"/>
      <c r="U450" s="8"/>
      <c r="V450" s="8"/>
      <c r="W450" s="8"/>
      <c r="X450" s="8"/>
      <c r="Y450" s="8"/>
      <c r="Z450" s="8"/>
      <c r="AA450" s="8"/>
      <c r="AB450" s="8"/>
      <c r="AC450" s="8"/>
      <c r="AD450" s="8"/>
      <c r="AE450" s="8"/>
      <c r="AF450" s="8"/>
      <c r="AG450" s="8"/>
      <c r="AH450" s="8"/>
      <c r="AI450" s="8"/>
      <c r="AJ450" s="8"/>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c r="BN450" s="8"/>
      <c r="BO450" s="8"/>
      <c r="BP450" s="8"/>
      <c r="BQ450" s="8"/>
      <c r="BR450" s="8"/>
    </row>
    <row r="451" spans="1:70" s="9" customFormat="1">
      <c r="A451" s="13"/>
      <c r="B451" s="13"/>
      <c r="C451" s="13"/>
      <c r="D451" s="12"/>
      <c r="E451" s="11"/>
      <c r="F451" s="11"/>
      <c r="G451" s="11"/>
      <c r="H451" s="136"/>
      <c r="I451" s="137"/>
      <c r="J451" s="136"/>
      <c r="K451" s="136"/>
      <c r="L451" s="138"/>
      <c r="M451" s="140"/>
      <c r="N451" s="140"/>
      <c r="O451" s="8"/>
      <c r="P451" s="251"/>
      <c r="Q451" s="8"/>
      <c r="R451" s="8"/>
      <c r="S451" s="8"/>
      <c r="T451" s="8"/>
      <c r="U451" s="8"/>
      <c r="V451" s="8"/>
      <c r="W451" s="8"/>
      <c r="X451" s="8"/>
      <c r="Y451" s="8"/>
      <c r="Z451" s="8"/>
      <c r="AA451" s="8"/>
      <c r="AB451" s="8"/>
      <c r="AC451" s="8"/>
      <c r="AD451" s="8"/>
      <c r="AE451" s="8"/>
      <c r="AF451" s="8"/>
      <c r="AG451" s="8"/>
      <c r="AH451" s="8"/>
      <c r="AI451" s="8"/>
      <c r="AJ451" s="8"/>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c r="BN451" s="8"/>
      <c r="BO451" s="8"/>
      <c r="BP451" s="8"/>
      <c r="BQ451" s="8"/>
      <c r="BR451" s="8"/>
    </row>
    <row r="452" spans="1:70" s="9" customFormat="1">
      <c r="A452" s="13"/>
      <c r="B452" s="13"/>
      <c r="C452" s="13"/>
      <c r="D452" s="12"/>
      <c r="E452" s="11"/>
      <c r="F452" s="11"/>
      <c r="G452" s="11"/>
      <c r="H452" s="136"/>
      <c r="I452" s="137"/>
      <c r="J452" s="136"/>
      <c r="K452" s="136"/>
      <c r="L452" s="138"/>
      <c r="M452" s="140"/>
      <c r="N452" s="140"/>
      <c r="O452" s="8"/>
      <c r="P452" s="251"/>
      <c r="Q452" s="8"/>
      <c r="R452" s="8"/>
      <c r="S452" s="8"/>
      <c r="T452" s="8"/>
      <c r="U452" s="8"/>
      <c r="V452" s="8"/>
      <c r="W452" s="8"/>
      <c r="X452" s="8"/>
      <c r="Y452" s="8"/>
      <c r="Z452" s="8"/>
      <c r="AA452" s="8"/>
      <c r="AB452" s="8"/>
      <c r="AC452" s="8"/>
      <c r="AD452" s="8"/>
      <c r="AE452" s="8"/>
      <c r="AF452" s="8"/>
      <c r="AG452" s="8"/>
      <c r="AH452" s="8"/>
      <c r="AI452" s="8"/>
      <c r="AJ452" s="8"/>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c r="BN452" s="8"/>
      <c r="BO452" s="8"/>
      <c r="BP452" s="8"/>
      <c r="BQ452" s="8"/>
      <c r="BR452" s="8"/>
    </row>
    <row r="453" spans="1:70" s="9" customFormat="1">
      <c r="A453" s="13"/>
      <c r="B453" s="13"/>
      <c r="C453" s="13"/>
      <c r="D453" s="12"/>
      <c r="E453" s="11"/>
      <c r="F453" s="11"/>
      <c r="G453" s="11"/>
      <c r="H453" s="136"/>
      <c r="I453" s="137"/>
      <c r="J453" s="136"/>
      <c r="K453" s="136"/>
      <c r="L453" s="138"/>
      <c r="M453" s="140"/>
      <c r="N453" s="140"/>
      <c r="O453" s="8"/>
      <c r="P453" s="251"/>
      <c r="Q453" s="8"/>
      <c r="R453" s="8"/>
      <c r="S453" s="8"/>
      <c r="T453" s="8"/>
      <c r="U453" s="8"/>
      <c r="V453" s="8"/>
      <c r="W453" s="8"/>
      <c r="X453" s="8"/>
      <c r="Y453" s="8"/>
      <c r="Z453" s="8"/>
      <c r="AA453" s="8"/>
      <c r="AB453" s="8"/>
      <c r="AC453" s="8"/>
      <c r="AD453" s="8"/>
      <c r="AE453" s="8"/>
      <c r="AF453" s="8"/>
      <c r="AG453" s="8"/>
      <c r="AH453" s="8"/>
      <c r="AI453" s="8"/>
      <c r="AJ453" s="8"/>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c r="BN453" s="8"/>
      <c r="BO453" s="8"/>
      <c r="BP453" s="8"/>
      <c r="BQ453" s="8"/>
      <c r="BR453" s="8"/>
    </row>
    <row r="454" spans="1:70" s="9" customFormat="1">
      <c r="A454" s="13"/>
      <c r="B454" s="13"/>
      <c r="C454" s="13"/>
      <c r="D454" s="12"/>
      <c r="E454" s="11"/>
      <c r="F454" s="11"/>
      <c r="G454" s="11"/>
      <c r="H454" s="136"/>
      <c r="I454" s="137"/>
      <c r="J454" s="136"/>
      <c r="K454" s="136"/>
      <c r="L454" s="138"/>
      <c r="M454" s="140"/>
      <c r="N454" s="140"/>
      <c r="O454" s="8"/>
      <c r="P454" s="251"/>
      <c r="Q454" s="8"/>
      <c r="R454" s="8"/>
      <c r="S454" s="8"/>
      <c r="T454" s="8"/>
      <c r="U454" s="8"/>
      <c r="V454" s="8"/>
      <c r="W454" s="8"/>
      <c r="X454" s="8"/>
      <c r="Y454" s="8"/>
      <c r="Z454" s="8"/>
      <c r="AA454" s="8"/>
      <c r="AB454" s="8"/>
      <c r="AC454" s="8"/>
      <c r="AD454" s="8"/>
      <c r="AE454" s="8"/>
      <c r="AF454" s="8"/>
      <c r="AG454" s="8"/>
      <c r="AH454" s="8"/>
      <c r="AI454" s="8"/>
      <c r="AJ454" s="8"/>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c r="BN454" s="8"/>
      <c r="BO454" s="8"/>
      <c r="BP454" s="8"/>
      <c r="BQ454" s="8"/>
      <c r="BR454" s="8"/>
    </row>
    <row r="455" spans="1:70" s="9" customFormat="1">
      <c r="A455" s="13"/>
      <c r="B455" s="13"/>
      <c r="C455" s="13"/>
      <c r="D455" s="12"/>
      <c r="E455" s="11"/>
      <c r="F455" s="11"/>
      <c r="G455" s="11"/>
      <c r="H455" s="136"/>
      <c r="I455" s="137"/>
      <c r="J455" s="136"/>
      <c r="K455" s="136"/>
      <c r="L455" s="138"/>
      <c r="M455" s="140"/>
      <c r="N455" s="140"/>
      <c r="O455" s="8"/>
      <c r="P455" s="251"/>
      <c r="Q455" s="8"/>
      <c r="R455" s="8"/>
      <c r="S455" s="8"/>
      <c r="T455" s="8"/>
      <c r="U455" s="8"/>
      <c r="V455" s="8"/>
      <c r="W455" s="8"/>
      <c r="X455" s="8"/>
      <c r="Y455" s="8"/>
      <c r="Z455" s="8"/>
      <c r="AA455" s="8"/>
      <c r="AB455" s="8"/>
      <c r="AC455" s="8"/>
      <c r="AD455" s="8"/>
      <c r="AE455" s="8"/>
      <c r="AF455" s="8"/>
      <c r="AG455" s="8"/>
      <c r="AH455" s="8"/>
      <c r="AI455" s="8"/>
      <c r="AJ455" s="8"/>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c r="BN455" s="8"/>
      <c r="BO455" s="8"/>
      <c r="BP455" s="8"/>
      <c r="BQ455" s="8"/>
      <c r="BR455" s="8"/>
    </row>
    <row r="456" spans="1:70" s="9" customFormat="1">
      <c r="A456" s="13"/>
      <c r="B456" s="13"/>
      <c r="C456" s="13"/>
      <c r="D456" s="12"/>
      <c r="E456" s="11"/>
      <c r="F456" s="11"/>
      <c r="G456" s="11"/>
      <c r="H456" s="136"/>
      <c r="I456" s="137"/>
      <c r="J456" s="136"/>
      <c r="K456" s="136"/>
      <c r="L456" s="138"/>
      <c r="M456" s="140"/>
      <c r="N456" s="140"/>
      <c r="O456" s="8"/>
      <c r="P456" s="251"/>
      <c r="Q456" s="8"/>
      <c r="R456" s="8"/>
      <c r="S456" s="8"/>
      <c r="T456" s="8"/>
      <c r="U456" s="8"/>
      <c r="V456" s="8"/>
      <c r="W456" s="8"/>
      <c r="X456" s="8"/>
      <c r="Y456" s="8"/>
      <c r="Z456" s="8"/>
      <c r="AA456" s="8"/>
      <c r="AB456" s="8"/>
      <c r="AC456" s="8"/>
      <c r="AD456" s="8"/>
      <c r="AE456" s="8"/>
      <c r="AF456" s="8"/>
      <c r="AG456" s="8"/>
      <c r="AH456" s="8"/>
      <c r="AI456" s="8"/>
      <c r="AJ456" s="8"/>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c r="BN456" s="8"/>
      <c r="BO456" s="8"/>
      <c r="BP456" s="8"/>
      <c r="BQ456" s="8"/>
      <c r="BR456" s="8"/>
    </row>
    <row r="457" spans="1:70" s="9" customFormat="1">
      <c r="A457" s="13"/>
      <c r="B457" s="13"/>
      <c r="C457" s="13"/>
      <c r="D457" s="12"/>
      <c r="E457" s="11"/>
      <c r="F457" s="11"/>
      <c r="G457" s="11"/>
      <c r="H457" s="136"/>
      <c r="I457" s="137"/>
      <c r="J457" s="136"/>
      <c r="K457" s="136"/>
      <c r="L457" s="138"/>
      <c r="M457" s="140"/>
      <c r="N457" s="140"/>
      <c r="O457" s="8"/>
      <c r="P457" s="251"/>
      <c r="Q457" s="8"/>
      <c r="R457" s="8"/>
      <c r="S457" s="8"/>
      <c r="T457" s="8"/>
      <c r="U457" s="8"/>
      <c r="V457" s="8"/>
      <c r="W457" s="8"/>
      <c r="X457" s="8"/>
      <c r="Y457" s="8"/>
      <c r="Z457" s="8"/>
      <c r="AA457" s="8"/>
      <c r="AB457" s="8"/>
      <c r="AC457" s="8"/>
      <c r="AD457" s="8"/>
      <c r="AE457" s="8"/>
      <c r="AF457" s="8"/>
      <c r="AG457" s="8"/>
      <c r="AH457" s="8"/>
      <c r="AI457" s="8"/>
      <c r="AJ457" s="8"/>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c r="BN457" s="8"/>
      <c r="BO457" s="8"/>
      <c r="BP457" s="8"/>
      <c r="BQ457" s="8"/>
      <c r="BR457" s="8"/>
    </row>
    <row r="458" spans="1:70" s="9" customFormat="1">
      <c r="A458" s="13"/>
      <c r="B458" s="13"/>
      <c r="C458" s="13"/>
      <c r="D458" s="12"/>
      <c r="E458" s="11"/>
      <c r="F458" s="11"/>
      <c r="G458" s="11"/>
      <c r="H458" s="136"/>
      <c r="I458" s="137"/>
      <c r="J458" s="136"/>
      <c r="K458" s="136"/>
      <c r="L458" s="138"/>
      <c r="M458" s="140"/>
      <c r="N458" s="140"/>
      <c r="O458" s="8"/>
      <c r="P458" s="251"/>
      <c r="Q458" s="8"/>
      <c r="R458" s="8"/>
      <c r="S458" s="8"/>
      <c r="T458" s="8"/>
      <c r="U458" s="8"/>
      <c r="V458" s="8"/>
      <c r="W458" s="8"/>
      <c r="X458" s="8"/>
      <c r="Y458" s="8"/>
      <c r="Z458" s="8"/>
      <c r="AA458" s="8"/>
      <c r="AB458" s="8"/>
      <c r="AC458" s="8"/>
      <c r="AD458" s="8"/>
      <c r="AE458" s="8"/>
      <c r="AF458" s="8"/>
      <c r="AG458" s="8"/>
      <c r="AH458" s="8"/>
      <c r="AI458" s="8"/>
      <c r="AJ458" s="8"/>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c r="BN458" s="8"/>
      <c r="BO458" s="8"/>
      <c r="BP458" s="8"/>
      <c r="BQ458" s="8"/>
      <c r="BR458" s="8"/>
    </row>
    <row r="459" spans="1:70" s="9" customFormat="1">
      <c r="A459" s="13"/>
      <c r="B459" s="13"/>
      <c r="C459" s="13"/>
      <c r="D459" s="12"/>
      <c r="E459" s="11"/>
      <c r="F459" s="11"/>
      <c r="G459" s="11"/>
      <c r="H459" s="136"/>
      <c r="I459" s="137"/>
      <c r="J459" s="136"/>
      <c r="K459" s="136"/>
      <c r="L459" s="138"/>
      <c r="M459" s="140"/>
      <c r="N459" s="140"/>
      <c r="O459" s="8"/>
      <c r="P459" s="251"/>
      <c r="Q459" s="8"/>
      <c r="R459" s="8"/>
      <c r="S459" s="8"/>
      <c r="T459" s="8"/>
      <c r="U459" s="8"/>
      <c r="V459" s="8"/>
      <c r="W459" s="8"/>
      <c r="X459" s="8"/>
      <c r="Y459" s="8"/>
      <c r="Z459" s="8"/>
      <c r="AA459" s="8"/>
      <c r="AB459" s="8"/>
      <c r="AC459" s="8"/>
      <c r="AD459" s="8"/>
      <c r="AE459" s="8"/>
      <c r="AF459" s="8"/>
      <c r="AG459" s="8"/>
      <c r="AH459" s="8"/>
      <c r="AI459" s="8"/>
      <c r="AJ459" s="8"/>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c r="BN459" s="8"/>
      <c r="BO459" s="8"/>
      <c r="BP459" s="8"/>
      <c r="BQ459" s="8"/>
      <c r="BR459" s="8"/>
    </row>
    <row r="460" spans="1:70" s="9" customFormat="1">
      <c r="A460" s="13"/>
      <c r="B460" s="13"/>
      <c r="C460" s="13"/>
      <c r="D460" s="12"/>
      <c r="E460" s="11"/>
      <c r="F460" s="11"/>
      <c r="G460" s="11"/>
      <c r="H460" s="136"/>
      <c r="I460" s="137"/>
      <c r="J460" s="136"/>
      <c r="K460" s="136"/>
      <c r="L460" s="138"/>
      <c r="M460" s="140"/>
      <c r="N460" s="140"/>
      <c r="O460" s="8"/>
      <c r="P460" s="251"/>
      <c r="Q460" s="8"/>
      <c r="R460" s="8"/>
      <c r="S460" s="8"/>
      <c r="T460" s="8"/>
      <c r="U460" s="8"/>
      <c r="V460" s="8"/>
      <c r="W460" s="8"/>
      <c r="X460" s="8"/>
      <c r="Y460" s="8"/>
      <c r="Z460" s="8"/>
      <c r="AA460" s="8"/>
      <c r="AB460" s="8"/>
      <c r="AC460" s="8"/>
      <c r="AD460" s="8"/>
      <c r="AE460" s="8"/>
      <c r="AF460" s="8"/>
      <c r="AG460" s="8"/>
      <c r="AH460" s="8"/>
      <c r="AI460" s="8"/>
      <c r="AJ460" s="8"/>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c r="BN460" s="8"/>
      <c r="BO460" s="8"/>
      <c r="BP460" s="8"/>
      <c r="BQ460" s="8"/>
      <c r="BR460" s="8"/>
    </row>
    <row r="461" spans="1:70" s="9" customFormat="1">
      <c r="A461" s="13"/>
      <c r="B461" s="13"/>
      <c r="C461" s="13"/>
      <c r="D461" s="12"/>
      <c r="E461" s="11"/>
      <c r="F461" s="11"/>
      <c r="G461" s="11"/>
      <c r="H461" s="136"/>
      <c r="I461" s="137"/>
      <c r="J461" s="136"/>
      <c r="K461" s="136"/>
      <c r="L461" s="138"/>
      <c r="M461" s="140"/>
      <c r="N461" s="140"/>
      <c r="O461" s="8"/>
      <c r="P461" s="251"/>
      <c r="Q461" s="8"/>
      <c r="R461" s="8"/>
      <c r="S461" s="8"/>
      <c r="T461" s="8"/>
      <c r="U461" s="8"/>
      <c r="V461" s="8"/>
      <c r="W461" s="8"/>
      <c r="X461" s="8"/>
      <c r="Y461" s="8"/>
      <c r="Z461" s="8"/>
      <c r="AA461" s="8"/>
      <c r="AB461" s="8"/>
      <c r="AC461" s="8"/>
      <c r="AD461" s="8"/>
      <c r="AE461" s="8"/>
      <c r="AF461" s="8"/>
      <c r="AG461" s="8"/>
      <c r="AH461" s="8"/>
      <c r="AI461" s="8"/>
      <c r="AJ461" s="8"/>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c r="BN461" s="8"/>
      <c r="BO461" s="8"/>
      <c r="BP461" s="8"/>
      <c r="BQ461" s="8"/>
      <c r="BR461" s="8"/>
    </row>
    <row r="462" spans="1:70" s="9" customFormat="1">
      <c r="A462" s="13"/>
      <c r="B462" s="13"/>
      <c r="C462" s="13"/>
      <c r="D462" s="12"/>
      <c r="E462" s="11"/>
      <c r="F462" s="11"/>
      <c r="G462" s="11"/>
      <c r="H462" s="136"/>
      <c r="I462" s="137"/>
      <c r="J462" s="136"/>
      <c r="K462" s="136"/>
      <c r="L462" s="138"/>
      <c r="M462" s="140"/>
      <c r="N462" s="140"/>
      <c r="O462" s="8"/>
      <c r="P462" s="251"/>
      <c r="Q462" s="8"/>
      <c r="R462" s="8"/>
      <c r="S462" s="8"/>
      <c r="T462" s="8"/>
      <c r="U462" s="8"/>
      <c r="V462" s="8"/>
      <c r="W462" s="8"/>
      <c r="X462" s="8"/>
      <c r="Y462" s="8"/>
      <c r="Z462" s="8"/>
      <c r="AA462" s="8"/>
      <c r="AB462" s="8"/>
      <c r="AC462" s="8"/>
      <c r="AD462" s="8"/>
      <c r="AE462" s="8"/>
      <c r="AF462" s="8"/>
      <c r="AG462" s="8"/>
      <c r="AH462" s="8"/>
      <c r="AI462" s="8"/>
      <c r="AJ462" s="8"/>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c r="BN462" s="8"/>
      <c r="BO462" s="8"/>
      <c r="BP462" s="8"/>
      <c r="BQ462" s="8"/>
      <c r="BR462" s="8"/>
    </row>
    <row r="463" spans="1:70" s="9" customFormat="1">
      <c r="A463" s="13"/>
      <c r="B463" s="13"/>
      <c r="C463" s="13"/>
      <c r="D463" s="12"/>
      <c r="E463" s="11"/>
      <c r="F463" s="11"/>
      <c r="G463" s="11"/>
      <c r="H463" s="136"/>
      <c r="I463" s="137"/>
      <c r="J463" s="136"/>
      <c r="K463" s="136"/>
      <c r="L463" s="138"/>
      <c r="M463" s="140"/>
      <c r="N463" s="140"/>
      <c r="O463" s="8"/>
      <c r="P463" s="251"/>
      <c r="Q463" s="8"/>
      <c r="R463" s="8"/>
      <c r="S463" s="8"/>
      <c r="T463" s="8"/>
      <c r="U463" s="8"/>
      <c r="V463" s="8"/>
      <c r="W463" s="8"/>
      <c r="X463" s="8"/>
      <c r="Y463" s="8"/>
      <c r="Z463" s="8"/>
      <c r="AA463" s="8"/>
      <c r="AB463" s="8"/>
      <c r="AC463" s="8"/>
      <c r="AD463" s="8"/>
      <c r="AE463" s="8"/>
      <c r="AF463" s="8"/>
      <c r="AG463" s="8"/>
      <c r="AH463" s="8"/>
      <c r="AI463" s="8"/>
      <c r="AJ463" s="8"/>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c r="BN463" s="8"/>
      <c r="BO463" s="8"/>
      <c r="BP463" s="8"/>
      <c r="BQ463" s="8"/>
      <c r="BR463" s="8"/>
    </row>
    <row r="464" spans="1:70" s="9" customFormat="1">
      <c r="A464" s="13"/>
      <c r="B464" s="13"/>
      <c r="C464" s="13"/>
      <c r="D464" s="12"/>
      <c r="E464" s="11"/>
      <c r="F464" s="11"/>
      <c r="G464" s="11"/>
      <c r="H464" s="136"/>
      <c r="I464" s="137"/>
      <c r="J464" s="136"/>
      <c r="K464" s="136"/>
      <c r="L464" s="138"/>
      <c r="M464" s="140"/>
      <c r="N464" s="140"/>
      <c r="O464" s="8"/>
      <c r="P464" s="251"/>
      <c r="Q464" s="8"/>
      <c r="R464" s="8"/>
      <c r="S464" s="8"/>
      <c r="T464" s="8"/>
      <c r="U464" s="8"/>
      <c r="V464" s="8"/>
      <c r="W464" s="8"/>
      <c r="X464" s="8"/>
      <c r="Y464" s="8"/>
      <c r="Z464" s="8"/>
      <c r="AA464" s="8"/>
      <c r="AB464" s="8"/>
      <c r="AC464" s="8"/>
      <c r="AD464" s="8"/>
      <c r="AE464" s="8"/>
      <c r="AF464" s="8"/>
      <c r="AG464" s="8"/>
      <c r="AH464" s="8"/>
      <c r="AI464" s="8"/>
      <c r="AJ464" s="8"/>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c r="BN464" s="8"/>
      <c r="BO464" s="8"/>
      <c r="BP464" s="8"/>
      <c r="BQ464" s="8"/>
      <c r="BR464" s="8"/>
    </row>
    <row r="465" spans="1:70" s="9" customFormat="1">
      <c r="A465" s="13"/>
      <c r="B465" s="13"/>
      <c r="C465" s="13"/>
      <c r="D465" s="12"/>
      <c r="E465" s="11"/>
      <c r="F465" s="11"/>
      <c r="G465" s="11"/>
      <c r="H465" s="136"/>
      <c r="I465" s="137"/>
      <c r="J465" s="136"/>
      <c r="K465" s="136"/>
      <c r="L465" s="138"/>
      <c r="M465" s="140"/>
      <c r="N465" s="140"/>
      <c r="O465" s="8"/>
      <c r="P465" s="251"/>
      <c r="Q465" s="8"/>
      <c r="R465" s="8"/>
      <c r="S465" s="8"/>
      <c r="T465" s="8"/>
      <c r="U465" s="8"/>
      <c r="V465" s="8"/>
      <c r="W465" s="8"/>
      <c r="X465" s="8"/>
      <c r="Y465" s="8"/>
      <c r="Z465" s="8"/>
      <c r="AA465" s="8"/>
      <c r="AB465" s="8"/>
      <c r="AC465" s="8"/>
      <c r="AD465" s="8"/>
      <c r="AE465" s="8"/>
      <c r="AF465" s="8"/>
      <c r="AG465" s="8"/>
      <c r="AH465" s="8"/>
      <c r="AI465" s="8"/>
      <c r="AJ465" s="8"/>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c r="BN465" s="8"/>
      <c r="BO465" s="8"/>
      <c r="BP465" s="8"/>
      <c r="BQ465" s="8"/>
      <c r="BR465" s="8"/>
    </row>
    <row r="466" spans="1:70" s="9" customFormat="1">
      <c r="A466" s="13"/>
      <c r="B466" s="13"/>
      <c r="C466" s="13"/>
      <c r="D466" s="12"/>
      <c r="E466" s="11"/>
      <c r="F466" s="11"/>
      <c r="G466" s="11"/>
      <c r="H466" s="136"/>
      <c r="I466" s="137"/>
      <c r="J466" s="136"/>
      <c r="K466" s="136"/>
      <c r="L466" s="138"/>
      <c r="M466" s="140"/>
      <c r="N466" s="140"/>
      <c r="O466" s="8"/>
      <c r="P466" s="251"/>
      <c r="Q466" s="8"/>
      <c r="R466" s="8"/>
      <c r="S466" s="8"/>
      <c r="T466" s="8"/>
      <c r="U466" s="8"/>
      <c r="V466" s="8"/>
      <c r="W466" s="8"/>
      <c r="X466" s="8"/>
      <c r="Y466" s="8"/>
      <c r="Z466" s="8"/>
      <c r="AA466" s="8"/>
      <c r="AB466" s="8"/>
      <c r="AC466" s="8"/>
      <c r="AD466" s="8"/>
      <c r="AE466" s="8"/>
      <c r="AF466" s="8"/>
      <c r="AG466" s="8"/>
      <c r="AH466" s="8"/>
      <c r="AI466" s="8"/>
      <c r="AJ466" s="8"/>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c r="BN466" s="8"/>
      <c r="BO466" s="8"/>
      <c r="BP466" s="8"/>
      <c r="BQ466" s="8"/>
      <c r="BR466" s="8"/>
    </row>
    <row r="467" spans="1:70" s="9" customFormat="1">
      <c r="A467" s="13"/>
      <c r="B467" s="13"/>
      <c r="C467" s="13"/>
      <c r="D467" s="12"/>
      <c r="E467" s="11"/>
      <c r="F467" s="11"/>
      <c r="G467" s="11"/>
      <c r="H467" s="136"/>
      <c r="I467" s="137"/>
      <c r="J467" s="136"/>
      <c r="K467" s="136"/>
      <c r="L467" s="138"/>
      <c r="M467" s="140"/>
      <c r="N467" s="140"/>
      <c r="O467" s="8"/>
      <c r="P467" s="251"/>
      <c r="Q467" s="8"/>
      <c r="R467" s="8"/>
      <c r="S467" s="8"/>
      <c r="T467" s="8"/>
      <c r="U467" s="8"/>
      <c r="V467" s="8"/>
      <c r="W467" s="8"/>
      <c r="X467" s="8"/>
      <c r="Y467" s="8"/>
      <c r="Z467" s="8"/>
      <c r="AA467" s="8"/>
      <c r="AB467" s="8"/>
      <c r="AC467" s="8"/>
      <c r="AD467" s="8"/>
      <c r="AE467" s="8"/>
      <c r="AF467" s="8"/>
      <c r="AG467" s="8"/>
      <c r="AH467" s="8"/>
      <c r="AI467" s="8"/>
      <c r="AJ467" s="8"/>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c r="BN467" s="8"/>
      <c r="BO467" s="8"/>
      <c r="BP467" s="8"/>
      <c r="BQ467" s="8"/>
      <c r="BR467" s="8"/>
    </row>
    <row r="468" spans="1:70" s="9" customFormat="1">
      <c r="A468" s="13"/>
      <c r="B468" s="13"/>
      <c r="C468" s="13"/>
      <c r="D468" s="12"/>
      <c r="E468" s="11"/>
      <c r="F468" s="11"/>
      <c r="G468" s="11"/>
      <c r="H468" s="136"/>
      <c r="I468" s="137"/>
      <c r="J468" s="136"/>
      <c r="K468" s="136"/>
      <c r="L468" s="138"/>
      <c r="M468" s="140"/>
      <c r="N468" s="140"/>
      <c r="O468" s="8"/>
      <c r="P468" s="251"/>
      <c r="Q468" s="8"/>
      <c r="R468" s="8"/>
      <c r="S468" s="8"/>
      <c r="T468" s="8"/>
      <c r="U468" s="8"/>
      <c r="V468" s="8"/>
      <c r="W468" s="8"/>
      <c r="X468" s="8"/>
      <c r="Y468" s="8"/>
      <c r="Z468" s="8"/>
      <c r="AA468" s="8"/>
      <c r="AB468" s="8"/>
      <c r="AC468" s="8"/>
      <c r="AD468" s="8"/>
      <c r="AE468" s="8"/>
      <c r="AF468" s="8"/>
      <c r="AG468" s="8"/>
      <c r="AH468" s="8"/>
      <c r="AI468" s="8"/>
      <c r="AJ468" s="8"/>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c r="BN468" s="8"/>
      <c r="BO468" s="8"/>
      <c r="BP468" s="8"/>
      <c r="BQ468" s="8"/>
      <c r="BR468" s="8"/>
    </row>
    <row r="469" spans="1:70" s="9" customFormat="1">
      <c r="A469" s="13"/>
      <c r="B469" s="13"/>
      <c r="C469" s="13"/>
      <c r="D469" s="12"/>
      <c r="E469" s="11"/>
      <c r="F469" s="11"/>
      <c r="G469" s="11"/>
      <c r="H469" s="136"/>
      <c r="I469" s="137"/>
      <c r="J469" s="136"/>
      <c r="K469" s="136"/>
      <c r="L469" s="138"/>
      <c r="M469" s="140"/>
      <c r="N469" s="140"/>
      <c r="O469" s="8"/>
      <c r="P469" s="251"/>
      <c r="Q469" s="8"/>
      <c r="R469" s="8"/>
      <c r="S469" s="8"/>
      <c r="T469" s="8"/>
      <c r="U469" s="8"/>
      <c r="V469" s="8"/>
      <c r="W469" s="8"/>
      <c r="X469" s="8"/>
      <c r="Y469" s="8"/>
      <c r="Z469" s="8"/>
      <c r="AA469" s="8"/>
      <c r="AB469" s="8"/>
      <c r="AC469" s="8"/>
      <c r="AD469" s="8"/>
      <c r="AE469" s="8"/>
      <c r="AF469" s="8"/>
      <c r="AG469" s="8"/>
      <c r="AH469" s="8"/>
      <c r="AI469" s="8"/>
      <c r="AJ469" s="8"/>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c r="BN469" s="8"/>
      <c r="BO469" s="8"/>
      <c r="BP469" s="8"/>
      <c r="BQ469" s="8"/>
      <c r="BR469" s="8"/>
    </row>
    <row r="470" spans="1:70" s="9" customFormat="1">
      <c r="A470" s="13"/>
      <c r="B470" s="13"/>
      <c r="C470" s="13"/>
      <c r="D470" s="12"/>
      <c r="E470" s="11"/>
      <c r="F470" s="11"/>
      <c r="G470" s="11"/>
      <c r="H470" s="136"/>
      <c r="I470" s="137"/>
      <c r="J470" s="136"/>
      <c r="K470" s="136"/>
      <c r="L470" s="138"/>
      <c r="M470" s="140"/>
      <c r="N470" s="140"/>
      <c r="O470" s="8"/>
      <c r="P470" s="251"/>
      <c r="Q470" s="8"/>
      <c r="R470" s="8"/>
      <c r="S470" s="8"/>
      <c r="T470" s="8"/>
      <c r="U470" s="8"/>
      <c r="V470" s="8"/>
      <c r="W470" s="8"/>
      <c r="X470" s="8"/>
      <c r="Y470" s="8"/>
      <c r="Z470" s="8"/>
      <c r="AA470" s="8"/>
      <c r="AB470" s="8"/>
      <c r="AC470" s="8"/>
      <c r="AD470" s="8"/>
      <c r="AE470" s="8"/>
      <c r="AF470" s="8"/>
      <c r="AG470" s="8"/>
      <c r="AH470" s="8"/>
      <c r="AI470" s="8"/>
      <c r="AJ470" s="8"/>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c r="BN470" s="8"/>
      <c r="BO470" s="8"/>
      <c r="BP470" s="8"/>
      <c r="BQ470" s="8"/>
      <c r="BR470" s="8"/>
    </row>
    <row r="471" spans="1:70" s="9" customFormat="1">
      <c r="A471" s="13"/>
      <c r="B471" s="13"/>
      <c r="C471" s="13"/>
      <c r="D471" s="12"/>
      <c r="E471" s="11"/>
      <c r="F471" s="11"/>
      <c r="G471" s="11"/>
      <c r="H471" s="136"/>
      <c r="I471" s="137"/>
      <c r="J471" s="136"/>
      <c r="K471" s="136"/>
      <c r="L471" s="138"/>
      <c r="M471" s="140"/>
      <c r="N471" s="140"/>
      <c r="O471" s="8"/>
      <c r="P471" s="251"/>
      <c r="Q471" s="8"/>
      <c r="R471" s="8"/>
      <c r="S471" s="8"/>
      <c r="T471" s="8"/>
      <c r="U471" s="8"/>
      <c r="V471" s="8"/>
      <c r="W471" s="8"/>
      <c r="X471" s="8"/>
      <c r="Y471" s="8"/>
      <c r="Z471" s="8"/>
      <c r="AA471" s="8"/>
      <c r="AB471" s="8"/>
      <c r="AC471" s="8"/>
      <c r="AD471" s="8"/>
      <c r="AE471" s="8"/>
      <c r="AF471" s="8"/>
      <c r="AG471" s="8"/>
      <c r="AH471" s="8"/>
      <c r="AI471" s="8"/>
      <c r="AJ471" s="8"/>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c r="BN471" s="8"/>
      <c r="BO471" s="8"/>
      <c r="BP471" s="8"/>
      <c r="BQ471" s="8"/>
      <c r="BR471" s="8"/>
    </row>
    <row r="472" spans="1:70" s="9" customFormat="1">
      <c r="A472" s="13"/>
      <c r="B472" s="13"/>
      <c r="C472" s="13"/>
      <c r="D472" s="12"/>
      <c r="E472" s="11"/>
      <c r="F472" s="11"/>
      <c r="G472" s="11"/>
      <c r="H472" s="136"/>
      <c r="I472" s="137"/>
      <c r="J472" s="136"/>
      <c r="K472" s="136"/>
      <c r="L472" s="138"/>
      <c r="M472" s="140"/>
      <c r="N472" s="140"/>
      <c r="O472" s="8"/>
      <c r="P472" s="251"/>
      <c r="Q472" s="8"/>
      <c r="R472" s="8"/>
      <c r="S472" s="8"/>
      <c r="T472" s="8"/>
      <c r="U472" s="8"/>
      <c r="V472" s="8"/>
      <c r="W472" s="8"/>
      <c r="X472" s="8"/>
      <c r="Y472" s="8"/>
      <c r="Z472" s="8"/>
      <c r="AA472" s="8"/>
      <c r="AB472" s="8"/>
      <c r="AC472" s="8"/>
      <c r="AD472" s="8"/>
      <c r="AE472" s="8"/>
      <c r="AF472" s="8"/>
      <c r="AG472" s="8"/>
      <c r="AH472" s="8"/>
      <c r="AI472" s="8"/>
      <c r="AJ472" s="8"/>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c r="BN472" s="8"/>
      <c r="BO472" s="8"/>
      <c r="BP472" s="8"/>
      <c r="BQ472" s="8"/>
      <c r="BR472" s="8"/>
    </row>
    <row r="473" spans="1:70" s="9" customFormat="1">
      <c r="A473" s="13"/>
      <c r="B473" s="13"/>
      <c r="C473" s="13"/>
      <c r="D473" s="12"/>
      <c r="E473" s="11"/>
      <c r="F473" s="11"/>
      <c r="G473" s="11"/>
      <c r="H473" s="136"/>
      <c r="I473" s="137"/>
      <c r="J473" s="136"/>
      <c r="K473" s="136"/>
      <c r="L473" s="138"/>
      <c r="M473" s="140"/>
      <c r="N473" s="140"/>
      <c r="O473" s="8"/>
      <c r="P473" s="251"/>
      <c r="Q473" s="8"/>
      <c r="R473" s="8"/>
      <c r="S473" s="8"/>
      <c r="T473" s="8"/>
      <c r="U473" s="8"/>
      <c r="V473" s="8"/>
      <c r="W473" s="8"/>
      <c r="X473" s="8"/>
      <c r="Y473" s="8"/>
      <c r="Z473" s="8"/>
      <c r="AA473" s="8"/>
      <c r="AB473" s="8"/>
      <c r="AC473" s="8"/>
      <c r="AD473" s="8"/>
      <c r="AE473" s="8"/>
      <c r="AF473" s="8"/>
      <c r="AG473" s="8"/>
      <c r="AH473" s="8"/>
      <c r="AI473" s="8"/>
      <c r="AJ473" s="8"/>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c r="BN473" s="8"/>
      <c r="BO473" s="8"/>
      <c r="BP473" s="8"/>
      <c r="BQ473" s="8"/>
      <c r="BR473" s="8"/>
    </row>
    <row r="474" spans="1:70" s="9" customFormat="1">
      <c r="A474" s="13"/>
      <c r="B474" s="13"/>
      <c r="C474" s="13"/>
      <c r="D474" s="12"/>
      <c r="E474" s="11"/>
      <c r="F474" s="11"/>
      <c r="G474" s="11"/>
      <c r="H474" s="136"/>
      <c r="I474" s="137"/>
      <c r="J474" s="136"/>
      <c r="K474" s="136"/>
      <c r="L474" s="138"/>
      <c r="M474" s="140"/>
      <c r="N474" s="140"/>
      <c r="O474" s="8"/>
      <c r="P474" s="251"/>
      <c r="Q474" s="8"/>
      <c r="R474" s="8"/>
      <c r="S474" s="8"/>
      <c r="T474" s="8"/>
      <c r="U474" s="8"/>
      <c r="V474" s="8"/>
      <c r="W474" s="8"/>
      <c r="X474" s="8"/>
      <c r="Y474" s="8"/>
      <c r="Z474" s="8"/>
      <c r="AA474" s="8"/>
      <c r="AB474" s="8"/>
      <c r="AC474" s="8"/>
      <c r="AD474" s="8"/>
      <c r="AE474" s="8"/>
      <c r="AF474" s="8"/>
      <c r="AG474" s="8"/>
      <c r="AH474" s="8"/>
      <c r="AI474" s="8"/>
      <c r="AJ474" s="8"/>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c r="BN474" s="8"/>
      <c r="BO474" s="8"/>
      <c r="BP474" s="8"/>
      <c r="BQ474" s="8"/>
      <c r="BR474" s="8"/>
    </row>
    <row r="475" spans="1:70" s="9" customFormat="1">
      <c r="A475" s="13"/>
      <c r="B475" s="13"/>
      <c r="C475" s="13"/>
      <c r="D475" s="12"/>
      <c r="E475" s="11"/>
      <c r="F475" s="11"/>
      <c r="G475" s="11"/>
      <c r="H475" s="136"/>
      <c r="I475" s="137"/>
      <c r="J475" s="136"/>
      <c r="K475" s="136"/>
      <c r="L475" s="138"/>
      <c r="M475" s="140"/>
      <c r="N475" s="140"/>
      <c r="O475" s="8"/>
      <c r="P475" s="251"/>
      <c r="Q475" s="8"/>
      <c r="R475" s="8"/>
      <c r="S475" s="8"/>
      <c r="T475" s="8"/>
      <c r="U475" s="8"/>
      <c r="V475" s="8"/>
      <c r="W475" s="8"/>
      <c r="X475" s="8"/>
      <c r="Y475" s="8"/>
      <c r="Z475" s="8"/>
      <c r="AA475" s="8"/>
      <c r="AB475" s="8"/>
      <c r="AC475" s="8"/>
      <c r="AD475" s="8"/>
      <c r="AE475" s="8"/>
      <c r="AF475" s="8"/>
      <c r="AG475" s="8"/>
      <c r="AH475" s="8"/>
      <c r="AI475" s="8"/>
      <c r="AJ475" s="8"/>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c r="BN475" s="8"/>
      <c r="BO475" s="8"/>
      <c r="BP475" s="8"/>
      <c r="BQ475" s="8"/>
      <c r="BR475" s="8"/>
    </row>
    <row r="476" spans="1:70" s="9" customFormat="1">
      <c r="A476" s="13"/>
      <c r="B476" s="13"/>
      <c r="C476" s="13"/>
      <c r="D476" s="12"/>
      <c r="E476" s="11"/>
      <c r="F476" s="11"/>
      <c r="G476" s="11"/>
      <c r="H476" s="136"/>
      <c r="I476" s="137"/>
      <c r="J476" s="136"/>
      <c r="K476" s="136"/>
      <c r="L476" s="138"/>
      <c r="M476" s="140"/>
      <c r="N476" s="140"/>
      <c r="O476" s="8"/>
      <c r="P476" s="251"/>
      <c r="Q476" s="8"/>
      <c r="R476" s="8"/>
      <c r="S476" s="8"/>
      <c r="T476" s="8"/>
      <c r="U476" s="8"/>
      <c r="V476" s="8"/>
      <c r="W476" s="8"/>
      <c r="X476" s="8"/>
      <c r="Y476" s="8"/>
      <c r="Z476" s="8"/>
      <c r="AA476" s="8"/>
      <c r="AB476" s="8"/>
      <c r="AC476" s="8"/>
      <c r="AD476" s="8"/>
      <c r="AE476" s="8"/>
      <c r="AF476" s="8"/>
      <c r="AG476" s="8"/>
      <c r="AH476" s="8"/>
      <c r="AI476" s="8"/>
      <c r="AJ476" s="8"/>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c r="BN476" s="8"/>
      <c r="BO476" s="8"/>
      <c r="BP476" s="8"/>
      <c r="BQ476" s="8"/>
      <c r="BR476" s="8"/>
    </row>
    <row r="477" spans="1:70" s="9" customFormat="1">
      <c r="A477" s="13"/>
      <c r="B477" s="13"/>
      <c r="C477" s="13"/>
      <c r="D477" s="12"/>
      <c r="E477" s="11"/>
      <c r="F477" s="11"/>
      <c r="G477" s="11"/>
      <c r="H477" s="136"/>
      <c r="I477" s="137"/>
      <c r="J477" s="136"/>
      <c r="K477" s="136"/>
      <c r="L477" s="138"/>
      <c r="M477" s="140"/>
      <c r="N477" s="140"/>
      <c r="O477" s="8"/>
      <c r="P477" s="251"/>
      <c r="Q477" s="8"/>
      <c r="R477" s="8"/>
      <c r="S477" s="8"/>
      <c r="T477" s="8"/>
      <c r="U477" s="8"/>
      <c r="V477" s="8"/>
      <c r="W477" s="8"/>
      <c r="X477" s="8"/>
      <c r="Y477" s="8"/>
      <c r="Z477" s="8"/>
      <c r="AA477" s="8"/>
      <c r="AB477" s="8"/>
      <c r="AC477" s="8"/>
      <c r="AD477" s="8"/>
      <c r="AE477" s="8"/>
      <c r="AF477" s="8"/>
      <c r="AG477" s="8"/>
      <c r="AH477" s="8"/>
      <c r="AI477" s="8"/>
      <c r="AJ477" s="8"/>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c r="BN477" s="8"/>
      <c r="BO477" s="8"/>
      <c r="BP477" s="8"/>
      <c r="BQ477" s="8"/>
      <c r="BR477" s="8"/>
    </row>
    <row r="478" spans="1:70" s="9" customFormat="1">
      <c r="A478" s="13"/>
      <c r="B478" s="13"/>
      <c r="C478" s="13"/>
      <c r="D478" s="12"/>
      <c r="E478" s="11"/>
      <c r="F478" s="11"/>
      <c r="G478" s="11"/>
      <c r="H478" s="136"/>
      <c r="I478" s="137"/>
      <c r="J478" s="136"/>
      <c r="K478" s="136"/>
      <c r="L478" s="138"/>
      <c r="M478" s="140"/>
      <c r="N478" s="140"/>
      <c r="O478" s="8"/>
      <c r="P478" s="251"/>
      <c r="Q478" s="8"/>
      <c r="R478" s="8"/>
      <c r="S478" s="8"/>
      <c r="T478" s="8"/>
      <c r="U478" s="8"/>
      <c r="V478" s="8"/>
      <c r="W478" s="8"/>
      <c r="X478" s="8"/>
      <c r="Y478" s="8"/>
      <c r="Z478" s="8"/>
      <c r="AA478" s="8"/>
      <c r="AB478" s="8"/>
      <c r="AC478" s="8"/>
      <c r="AD478" s="8"/>
      <c r="AE478" s="8"/>
      <c r="AF478" s="8"/>
      <c r="AG478" s="8"/>
      <c r="AH478" s="8"/>
      <c r="AI478" s="8"/>
      <c r="AJ478" s="8"/>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c r="BN478" s="8"/>
      <c r="BO478" s="8"/>
      <c r="BP478" s="8"/>
      <c r="BQ478" s="8"/>
      <c r="BR478" s="8"/>
    </row>
    <row r="479" spans="1:70" s="9" customFormat="1">
      <c r="A479" s="13"/>
      <c r="B479" s="13"/>
      <c r="C479" s="13"/>
      <c r="D479" s="12"/>
      <c r="E479" s="11"/>
      <c r="F479" s="11"/>
      <c r="G479" s="11"/>
      <c r="H479" s="136"/>
      <c r="I479" s="137"/>
      <c r="J479" s="136"/>
      <c r="K479" s="136"/>
      <c r="L479" s="138"/>
      <c r="M479" s="140"/>
      <c r="N479" s="140"/>
      <c r="O479" s="8"/>
      <c r="P479" s="251"/>
      <c r="Q479" s="8"/>
      <c r="R479" s="8"/>
      <c r="S479" s="8"/>
      <c r="T479" s="8"/>
      <c r="U479" s="8"/>
      <c r="V479" s="8"/>
      <c r="W479" s="8"/>
      <c r="X479" s="8"/>
      <c r="Y479" s="8"/>
      <c r="Z479" s="8"/>
      <c r="AA479" s="8"/>
      <c r="AB479" s="8"/>
      <c r="AC479" s="8"/>
      <c r="AD479" s="8"/>
      <c r="AE479" s="8"/>
      <c r="AF479" s="8"/>
      <c r="AG479" s="8"/>
      <c r="AH479" s="8"/>
      <c r="AI479" s="8"/>
      <c r="AJ479" s="8"/>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c r="BN479" s="8"/>
      <c r="BO479" s="8"/>
      <c r="BP479" s="8"/>
      <c r="BQ479" s="8"/>
      <c r="BR479" s="8"/>
    </row>
    <row r="480" spans="1:70" s="9" customFormat="1">
      <c r="A480" s="13"/>
      <c r="B480" s="13"/>
      <c r="C480" s="13"/>
      <c r="D480" s="12"/>
      <c r="E480" s="11"/>
      <c r="F480" s="11"/>
      <c r="G480" s="11"/>
      <c r="H480" s="136"/>
      <c r="I480" s="137"/>
      <c r="J480" s="136"/>
      <c r="K480" s="136"/>
      <c r="L480" s="138"/>
      <c r="M480" s="140"/>
      <c r="N480" s="140"/>
      <c r="O480" s="8"/>
      <c r="P480" s="251"/>
      <c r="Q480" s="8"/>
      <c r="R480" s="8"/>
      <c r="S480" s="8"/>
      <c r="T480" s="8"/>
      <c r="U480" s="8"/>
      <c r="V480" s="8"/>
      <c r="W480" s="8"/>
      <c r="X480" s="8"/>
      <c r="Y480" s="8"/>
      <c r="Z480" s="8"/>
      <c r="AA480" s="8"/>
      <c r="AB480" s="8"/>
      <c r="AC480" s="8"/>
      <c r="AD480" s="8"/>
      <c r="AE480" s="8"/>
      <c r="AF480" s="8"/>
      <c r="AG480" s="8"/>
      <c r="AH480" s="8"/>
      <c r="AI480" s="8"/>
      <c r="AJ480" s="8"/>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c r="BN480" s="8"/>
      <c r="BO480" s="8"/>
      <c r="BP480" s="8"/>
      <c r="BQ480" s="8"/>
      <c r="BR480" s="8"/>
    </row>
    <row r="481" spans="1:70" s="9" customFormat="1">
      <c r="A481" s="13"/>
      <c r="B481" s="13"/>
      <c r="C481" s="13"/>
      <c r="D481" s="12"/>
      <c r="E481" s="11"/>
      <c r="F481" s="11"/>
      <c r="G481" s="11"/>
      <c r="H481" s="136"/>
      <c r="I481" s="137"/>
      <c r="J481" s="136"/>
      <c r="K481" s="136"/>
      <c r="L481" s="138"/>
      <c r="M481" s="140"/>
      <c r="N481" s="140"/>
      <c r="O481" s="8"/>
      <c r="P481" s="251"/>
      <c r="Q481" s="8"/>
      <c r="R481" s="8"/>
      <c r="S481" s="8"/>
      <c r="T481" s="8"/>
      <c r="U481" s="8"/>
      <c r="V481" s="8"/>
      <c r="W481" s="8"/>
      <c r="X481" s="8"/>
      <c r="Y481" s="8"/>
      <c r="Z481" s="8"/>
      <c r="AA481" s="8"/>
      <c r="AB481" s="8"/>
      <c r="AC481" s="8"/>
      <c r="AD481" s="8"/>
      <c r="AE481" s="8"/>
      <c r="AF481" s="8"/>
      <c r="AG481" s="8"/>
      <c r="AH481" s="8"/>
      <c r="AI481" s="8"/>
      <c r="AJ481" s="8"/>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c r="BN481" s="8"/>
      <c r="BO481" s="8"/>
      <c r="BP481" s="8"/>
      <c r="BQ481" s="8"/>
      <c r="BR481" s="8"/>
    </row>
    <row r="482" spans="1:70" s="9" customFormat="1">
      <c r="A482" s="13"/>
      <c r="B482" s="13"/>
      <c r="C482" s="13"/>
      <c r="D482" s="12"/>
      <c r="E482" s="11"/>
      <c r="F482" s="11"/>
      <c r="G482" s="11"/>
      <c r="H482" s="136"/>
      <c r="I482" s="137"/>
      <c r="J482" s="136"/>
      <c r="K482" s="136"/>
      <c r="L482" s="138"/>
      <c r="M482" s="140"/>
      <c r="N482" s="140"/>
      <c r="O482" s="8"/>
      <c r="P482" s="251"/>
      <c r="Q482" s="8"/>
      <c r="R482" s="8"/>
      <c r="S482" s="8"/>
      <c r="T482" s="8"/>
      <c r="U482" s="8"/>
      <c r="V482" s="8"/>
      <c r="W482" s="8"/>
      <c r="X482" s="8"/>
      <c r="Y482" s="8"/>
      <c r="Z482" s="8"/>
      <c r="AA482" s="8"/>
      <c r="AB482" s="8"/>
      <c r="AC482" s="8"/>
      <c r="AD482" s="8"/>
      <c r="AE482" s="8"/>
      <c r="AF482" s="8"/>
      <c r="AG482" s="8"/>
      <c r="AH482" s="8"/>
      <c r="AI482" s="8"/>
      <c r="AJ482" s="8"/>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c r="BN482" s="8"/>
      <c r="BO482" s="8"/>
      <c r="BP482" s="8"/>
      <c r="BQ482" s="8"/>
      <c r="BR482" s="8"/>
    </row>
    <row r="483" spans="1:70" s="9" customFormat="1">
      <c r="A483" s="13"/>
      <c r="B483" s="13"/>
      <c r="C483" s="13"/>
      <c r="D483" s="12"/>
      <c r="E483" s="11"/>
      <c r="F483" s="11"/>
      <c r="G483" s="11"/>
      <c r="H483" s="136"/>
      <c r="I483" s="137"/>
      <c r="J483" s="136"/>
      <c r="K483" s="136"/>
      <c r="L483" s="138"/>
      <c r="M483" s="140"/>
      <c r="N483" s="140"/>
      <c r="O483" s="8"/>
      <c r="P483" s="251"/>
      <c r="Q483" s="8"/>
      <c r="R483" s="8"/>
      <c r="S483" s="8"/>
      <c r="T483" s="8"/>
      <c r="U483" s="8"/>
      <c r="V483" s="8"/>
      <c r="W483" s="8"/>
      <c r="X483" s="8"/>
      <c r="Y483" s="8"/>
      <c r="Z483" s="8"/>
      <c r="AA483" s="8"/>
      <c r="AB483" s="8"/>
      <c r="AC483" s="8"/>
      <c r="AD483" s="8"/>
      <c r="AE483" s="8"/>
      <c r="AF483" s="8"/>
      <c r="AG483" s="8"/>
      <c r="AH483" s="8"/>
      <c r="AI483" s="8"/>
      <c r="AJ483" s="8"/>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c r="BN483" s="8"/>
      <c r="BO483" s="8"/>
      <c r="BP483" s="8"/>
      <c r="BQ483" s="8"/>
      <c r="BR483" s="8"/>
    </row>
    <row r="484" spans="1:70" s="9" customFormat="1">
      <c r="A484" s="13"/>
      <c r="B484" s="13"/>
      <c r="C484" s="13"/>
      <c r="D484" s="12"/>
      <c r="E484" s="11"/>
      <c r="F484" s="11"/>
      <c r="G484" s="11"/>
      <c r="H484" s="136"/>
      <c r="I484" s="137"/>
      <c r="J484" s="136"/>
      <c r="K484" s="136"/>
      <c r="L484" s="138"/>
      <c r="M484" s="140"/>
      <c r="N484" s="140"/>
      <c r="O484" s="8"/>
      <c r="P484" s="251"/>
      <c r="Q484" s="8"/>
      <c r="R484" s="8"/>
      <c r="S484" s="8"/>
      <c r="T484" s="8"/>
      <c r="U484" s="8"/>
      <c r="V484" s="8"/>
      <c r="W484" s="8"/>
      <c r="X484" s="8"/>
      <c r="Y484" s="8"/>
      <c r="Z484" s="8"/>
      <c r="AA484" s="8"/>
      <c r="AB484" s="8"/>
      <c r="AC484" s="8"/>
      <c r="AD484" s="8"/>
      <c r="AE484" s="8"/>
      <c r="AF484" s="8"/>
      <c r="AG484" s="8"/>
      <c r="AH484" s="8"/>
      <c r="AI484" s="8"/>
      <c r="AJ484" s="8"/>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c r="BN484" s="8"/>
      <c r="BO484" s="8"/>
      <c r="BP484" s="8"/>
      <c r="BQ484" s="8"/>
      <c r="BR484" s="8"/>
    </row>
    <row r="485" spans="1:70" s="9" customFormat="1">
      <c r="A485" s="13"/>
      <c r="B485" s="13"/>
      <c r="C485" s="13"/>
      <c r="D485" s="12"/>
      <c r="E485" s="11"/>
      <c r="F485" s="11"/>
      <c r="G485" s="11"/>
      <c r="H485" s="136"/>
      <c r="I485" s="137"/>
      <c r="J485" s="136"/>
      <c r="K485" s="136"/>
      <c r="L485" s="138"/>
      <c r="M485" s="140"/>
      <c r="N485" s="140"/>
      <c r="O485" s="8"/>
      <c r="P485" s="251"/>
      <c r="Q485" s="8"/>
      <c r="R485" s="8"/>
      <c r="S485" s="8"/>
      <c r="T485" s="8"/>
      <c r="U485" s="8"/>
      <c r="V485" s="8"/>
      <c r="W485" s="8"/>
      <c r="X485" s="8"/>
      <c r="Y485" s="8"/>
      <c r="Z485" s="8"/>
      <c r="AA485" s="8"/>
      <c r="AB485" s="8"/>
      <c r="AC485" s="8"/>
      <c r="AD485" s="8"/>
      <c r="AE485" s="8"/>
      <c r="AF485" s="8"/>
      <c r="AG485" s="8"/>
      <c r="AH485" s="8"/>
      <c r="AI485" s="8"/>
      <c r="AJ485" s="8"/>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c r="BN485" s="8"/>
      <c r="BO485" s="8"/>
      <c r="BP485" s="8"/>
      <c r="BQ485" s="8"/>
      <c r="BR485" s="8"/>
    </row>
    <row r="486" spans="1:70" s="9" customFormat="1">
      <c r="A486" s="13"/>
      <c r="B486" s="13"/>
      <c r="C486" s="13"/>
      <c r="D486" s="12"/>
      <c r="E486" s="11"/>
      <c r="F486" s="11"/>
      <c r="G486" s="11"/>
      <c r="H486" s="136"/>
      <c r="I486" s="137"/>
      <c r="J486" s="136"/>
      <c r="K486" s="136"/>
      <c r="L486" s="138"/>
      <c r="M486" s="140"/>
      <c r="N486" s="140"/>
      <c r="O486" s="8"/>
      <c r="P486" s="251"/>
      <c r="Q486" s="8"/>
      <c r="R486" s="8"/>
      <c r="S486" s="8"/>
      <c r="T486" s="8"/>
      <c r="U486" s="8"/>
      <c r="V486" s="8"/>
      <c r="W486" s="8"/>
      <c r="X486" s="8"/>
      <c r="Y486" s="8"/>
      <c r="Z486" s="8"/>
      <c r="AA486" s="8"/>
      <c r="AB486" s="8"/>
      <c r="AC486" s="8"/>
      <c r="AD486" s="8"/>
      <c r="AE486" s="8"/>
      <c r="AF486" s="8"/>
      <c r="AG486" s="8"/>
      <c r="AH486" s="8"/>
      <c r="AI486" s="8"/>
      <c r="AJ486" s="8"/>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c r="BN486" s="8"/>
      <c r="BO486" s="8"/>
      <c r="BP486" s="8"/>
      <c r="BQ486" s="8"/>
      <c r="BR486" s="8"/>
    </row>
    <row r="487" spans="1:70" s="9" customFormat="1">
      <c r="A487" s="13"/>
      <c r="B487" s="13"/>
      <c r="C487" s="13"/>
      <c r="D487" s="12"/>
      <c r="E487" s="11"/>
      <c r="F487" s="11"/>
      <c r="G487" s="11"/>
      <c r="H487" s="136"/>
      <c r="I487" s="137"/>
      <c r="J487" s="136"/>
      <c r="K487" s="136"/>
      <c r="L487" s="138"/>
      <c r="M487" s="140"/>
      <c r="N487" s="140"/>
      <c r="O487" s="8"/>
      <c r="P487" s="251"/>
      <c r="Q487" s="8"/>
      <c r="R487" s="8"/>
      <c r="S487" s="8"/>
      <c r="T487" s="8"/>
      <c r="U487" s="8"/>
      <c r="V487" s="8"/>
      <c r="W487" s="8"/>
      <c r="X487" s="8"/>
      <c r="Y487" s="8"/>
      <c r="Z487" s="8"/>
      <c r="AA487" s="8"/>
      <c r="AB487" s="8"/>
      <c r="AC487" s="8"/>
      <c r="AD487" s="8"/>
      <c r="AE487" s="8"/>
      <c r="AF487" s="8"/>
      <c r="AG487" s="8"/>
      <c r="AH487" s="8"/>
      <c r="AI487" s="8"/>
      <c r="AJ487" s="8"/>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c r="BN487" s="8"/>
      <c r="BO487" s="8"/>
      <c r="BP487" s="8"/>
      <c r="BQ487" s="8"/>
      <c r="BR487" s="8"/>
    </row>
    <row r="488" spans="1:70" s="9" customFormat="1">
      <c r="A488" s="13"/>
      <c r="B488" s="13"/>
      <c r="C488" s="13"/>
      <c r="D488" s="12"/>
      <c r="E488" s="11"/>
      <c r="F488" s="11"/>
      <c r="G488" s="11"/>
      <c r="H488" s="136"/>
      <c r="I488" s="137"/>
      <c r="J488" s="136"/>
      <c r="K488" s="136"/>
      <c r="L488" s="138"/>
      <c r="M488" s="140"/>
      <c r="N488" s="140"/>
      <c r="O488" s="8"/>
      <c r="P488" s="251"/>
      <c r="Q488" s="8"/>
      <c r="R488" s="8"/>
      <c r="S488" s="8"/>
      <c r="T488" s="8"/>
      <c r="U488" s="8"/>
      <c r="V488" s="8"/>
      <c r="W488" s="8"/>
      <c r="X488" s="8"/>
      <c r="Y488" s="8"/>
      <c r="Z488" s="8"/>
      <c r="AA488" s="8"/>
      <c r="AB488" s="8"/>
      <c r="AC488" s="8"/>
      <c r="AD488" s="8"/>
      <c r="AE488" s="8"/>
      <c r="AF488" s="8"/>
      <c r="AG488" s="8"/>
      <c r="AH488" s="8"/>
      <c r="AI488" s="8"/>
      <c r="AJ488" s="8"/>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c r="BN488" s="8"/>
      <c r="BO488" s="8"/>
      <c r="BP488" s="8"/>
      <c r="BQ488" s="8"/>
      <c r="BR488" s="8"/>
    </row>
    <row r="489" spans="1:70" s="9" customFormat="1">
      <c r="A489" s="13"/>
      <c r="B489" s="13"/>
      <c r="C489" s="13"/>
      <c r="D489" s="12"/>
      <c r="E489" s="11"/>
      <c r="F489" s="11"/>
      <c r="G489" s="11"/>
      <c r="H489" s="136"/>
      <c r="I489" s="137"/>
      <c r="J489" s="136"/>
      <c r="K489" s="136"/>
      <c r="L489" s="138"/>
      <c r="M489" s="140"/>
      <c r="N489" s="140"/>
      <c r="O489" s="8"/>
      <c r="P489" s="251"/>
      <c r="Q489" s="8"/>
      <c r="R489" s="8"/>
      <c r="S489" s="8"/>
      <c r="T489" s="8"/>
      <c r="U489" s="8"/>
      <c r="V489" s="8"/>
      <c r="W489" s="8"/>
      <c r="X489" s="8"/>
      <c r="Y489" s="8"/>
      <c r="Z489" s="8"/>
      <c r="AA489" s="8"/>
      <c r="AB489" s="8"/>
      <c r="AC489" s="8"/>
      <c r="AD489" s="8"/>
      <c r="AE489" s="8"/>
      <c r="AF489" s="8"/>
      <c r="AG489" s="8"/>
      <c r="AH489" s="8"/>
      <c r="AI489" s="8"/>
      <c r="AJ489" s="8"/>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c r="BN489" s="8"/>
      <c r="BO489" s="8"/>
      <c r="BP489" s="8"/>
      <c r="BQ489" s="8"/>
      <c r="BR489" s="8"/>
    </row>
    <row r="490" spans="1:70" s="9" customFormat="1">
      <c r="A490" s="13"/>
      <c r="B490" s="13"/>
      <c r="C490" s="13"/>
      <c r="D490" s="12"/>
      <c r="E490" s="11"/>
      <c r="F490" s="11"/>
      <c r="G490" s="11"/>
      <c r="H490" s="136"/>
      <c r="I490" s="137"/>
      <c r="J490" s="136"/>
      <c r="K490" s="136"/>
      <c r="L490" s="138"/>
      <c r="M490" s="140"/>
      <c r="N490" s="140"/>
      <c r="O490" s="8"/>
      <c r="P490" s="251"/>
      <c r="Q490" s="8"/>
      <c r="R490" s="8"/>
      <c r="S490" s="8"/>
      <c r="T490" s="8"/>
      <c r="U490" s="8"/>
      <c r="V490" s="8"/>
      <c r="W490" s="8"/>
      <c r="X490" s="8"/>
      <c r="Y490" s="8"/>
      <c r="Z490" s="8"/>
      <c r="AA490" s="8"/>
      <c r="AB490" s="8"/>
      <c r="AC490" s="8"/>
      <c r="AD490" s="8"/>
      <c r="AE490" s="8"/>
      <c r="AF490" s="8"/>
      <c r="AG490" s="8"/>
      <c r="AH490" s="8"/>
      <c r="AI490" s="8"/>
      <c r="AJ490" s="8"/>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c r="BN490" s="8"/>
      <c r="BO490" s="8"/>
      <c r="BP490" s="8"/>
      <c r="BQ490" s="8"/>
      <c r="BR490" s="8"/>
    </row>
    <row r="491" spans="1:70" s="9" customFormat="1">
      <c r="A491" s="13"/>
      <c r="B491" s="13"/>
      <c r="C491" s="13"/>
      <c r="D491" s="12"/>
      <c r="E491" s="11"/>
      <c r="F491" s="11"/>
      <c r="G491" s="11"/>
      <c r="H491" s="136"/>
      <c r="I491" s="137"/>
      <c r="J491" s="136"/>
      <c r="K491" s="136"/>
      <c r="L491" s="138"/>
      <c r="M491" s="140"/>
      <c r="N491" s="140"/>
      <c r="O491" s="8"/>
      <c r="P491" s="251"/>
      <c r="Q491" s="8"/>
      <c r="R491" s="8"/>
      <c r="S491" s="8"/>
      <c r="T491" s="8"/>
      <c r="U491" s="8"/>
      <c r="V491" s="8"/>
      <c r="W491" s="8"/>
      <c r="X491" s="8"/>
      <c r="Y491" s="8"/>
      <c r="Z491" s="8"/>
      <c r="AA491" s="8"/>
      <c r="AB491" s="8"/>
      <c r="AC491" s="8"/>
      <c r="AD491" s="8"/>
      <c r="AE491" s="8"/>
      <c r="AF491" s="8"/>
      <c r="AG491" s="8"/>
      <c r="AH491" s="8"/>
      <c r="AI491" s="8"/>
      <c r="AJ491" s="8"/>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c r="BN491" s="8"/>
      <c r="BO491" s="8"/>
      <c r="BP491" s="8"/>
      <c r="BQ491" s="8"/>
      <c r="BR491" s="8"/>
    </row>
    <row r="492" spans="1:70" s="9" customFormat="1">
      <c r="A492" s="13"/>
      <c r="B492" s="13"/>
      <c r="C492" s="13"/>
      <c r="D492" s="12"/>
      <c r="E492" s="11"/>
      <c r="F492" s="11"/>
      <c r="G492" s="11"/>
      <c r="H492" s="136"/>
      <c r="I492" s="137"/>
      <c r="J492" s="136"/>
      <c r="K492" s="136"/>
      <c r="L492" s="138"/>
      <c r="M492" s="140"/>
      <c r="N492" s="140"/>
      <c r="O492" s="8"/>
      <c r="P492" s="251"/>
      <c r="Q492" s="8"/>
      <c r="R492" s="8"/>
      <c r="S492" s="8"/>
      <c r="T492" s="8"/>
      <c r="U492" s="8"/>
      <c r="V492" s="8"/>
      <c r="W492" s="8"/>
      <c r="X492" s="8"/>
      <c r="Y492" s="8"/>
      <c r="Z492" s="8"/>
      <c r="AA492" s="8"/>
      <c r="AB492" s="8"/>
      <c r="AC492" s="8"/>
      <c r="AD492" s="8"/>
      <c r="AE492" s="8"/>
      <c r="AF492" s="8"/>
      <c r="AG492" s="8"/>
      <c r="AH492" s="8"/>
      <c r="AI492" s="8"/>
      <c r="AJ492" s="8"/>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c r="BN492" s="8"/>
      <c r="BO492" s="8"/>
      <c r="BP492" s="8"/>
      <c r="BQ492" s="8"/>
      <c r="BR492" s="8"/>
    </row>
    <row r="493" spans="1:70" s="9" customFormat="1">
      <c r="A493" s="13"/>
      <c r="B493" s="13"/>
      <c r="C493" s="13"/>
      <c r="D493" s="12"/>
      <c r="E493" s="11"/>
      <c r="F493" s="11"/>
      <c r="G493" s="11"/>
      <c r="H493" s="136"/>
      <c r="I493" s="137"/>
      <c r="J493" s="136"/>
      <c r="K493" s="136"/>
      <c r="L493" s="138"/>
      <c r="M493" s="140"/>
      <c r="N493" s="140"/>
      <c r="O493" s="8"/>
      <c r="P493" s="251"/>
      <c r="Q493" s="8"/>
      <c r="R493" s="8"/>
      <c r="S493" s="8"/>
      <c r="T493" s="8"/>
      <c r="U493" s="8"/>
      <c r="V493" s="8"/>
      <c r="W493" s="8"/>
      <c r="X493" s="8"/>
      <c r="Y493" s="8"/>
      <c r="Z493" s="8"/>
      <c r="AA493" s="8"/>
      <c r="AB493" s="8"/>
      <c r="AC493" s="8"/>
      <c r="AD493" s="8"/>
      <c r="AE493" s="8"/>
      <c r="AF493" s="8"/>
      <c r="AG493" s="8"/>
      <c r="AH493" s="8"/>
      <c r="AI493" s="8"/>
      <c r="AJ493" s="8"/>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c r="BN493" s="8"/>
      <c r="BO493" s="8"/>
      <c r="BP493" s="8"/>
      <c r="BQ493" s="8"/>
      <c r="BR493" s="8"/>
    </row>
    <row r="494" spans="1:70" s="9" customFormat="1">
      <c r="A494" s="13"/>
      <c r="B494" s="13"/>
      <c r="C494" s="13"/>
      <c r="D494" s="12"/>
      <c r="E494" s="11"/>
      <c r="F494" s="11"/>
      <c r="G494" s="11"/>
      <c r="H494" s="136"/>
      <c r="I494" s="137"/>
      <c r="J494" s="136"/>
      <c r="K494" s="136"/>
      <c r="L494" s="138"/>
      <c r="M494" s="140"/>
      <c r="N494" s="140"/>
      <c r="O494" s="8"/>
      <c r="P494" s="251"/>
      <c r="Q494" s="8"/>
      <c r="R494" s="8"/>
      <c r="S494" s="8"/>
      <c r="T494" s="8"/>
      <c r="U494" s="8"/>
      <c r="V494" s="8"/>
      <c r="W494" s="8"/>
      <c r="X494" s="8"/>
      <c r="Y494" s="8"/>
      <c r="Z494" s="8"/>
      <c r="AA494" s="8"/>
      <c r="AB494" s="8"/>
      <c r="AC494" s="8"/>
      <c r="AD494" s="8"/>
      <c r="AE494" s="8"/>
      <c r="AF494" s="8"/>
      <c r="AG494" s="8"/>
      <c r="AH494" s="8"/>
      <c r="AI494" s="8"/>
      <c r="AJ494" s="8"/>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c r="BN494" s="8"/>
      <c r="BO494" s="8"/>
      <c r="BP494" s="8"/>
      <c r="BQ494" s="8"/>
      <c r="BR494" s="8"/>
    </row>
    <row r="495" spans="1:70" s="9" customFormat="1">
      <c r="A495" s="13"/>
      <c r="B495" s="13"/>
      <c r="C495" s="13"/>
      <c r="D495" s="12"/>
      <c r="E495" s="11"/>
      <c r="F495" s="11"/>
      <c r="G495" s="11"/>
      <c r="H495" s="136"/>
      <c r="I495" s="137"/>
      <c r="J495" s="136"/>
      <c r="K495" s="136"/>
      <c r="L495" s="138"/>
      <c r="M495" s="140"/>
      <c r="N495" s="140"/>
      <c r="O495" s="8"/>
      <c r="P495" s="251"/>
      <c r="Q495" s="8"/>
      <c r="R495" s="8"/>
      <c r="S495" s="8"/>
      <c r="T495" s="8"/>
      <c r="U495" s="8"/>
      <c r="V495" s="8"/>
      <c r="W495" s="8"/>
      <c r="X495" s="8"/>
      <c r="Y495" s="8"/>
      <c r="Z495" s="8"/>
      <c r="AA495" s="8"/>
      <c r="AB495" s="8"/>
      <c r="AC495" s="8"/>
      <c r="AD495" s="8"/>
      <c r="AE495" s="8"/>
      <c r="AF495" s="8"/>
      <c r="AG495" s="8"/>
      <c r="AH495" s="8"/>
      <c r="AI495" s="8"/>
      <c r="AJ495" s="8"/>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c r="BN495" s="8"/>
      <c r="BO495" s="8"/>
      <c r="BP495" s="8"/>
      <c r="BQ495" s="8"/>
      <c r="BR495" s="8"/>
    </row>
    <row r="496" spans="1:70" s="9" customFormat="1">
      <c r="A496" s="13"/>
      <c r="B496" s="13"/>
      <c r="C496" s="13"/>
      <c r="D496" s="12"/>
      <c r="E496" s="11"/>
      <c r="F496" s="11"/>
      <c r="G496" s="11"/>
      <c r="H496" s="136"/>
      <c r="I496" s="137"/>
      <c r="J496" s="136"/>
      <c r="K496" s="136"/>
      <c r="L496" s="138"/>
      <c r="M496" s="140"/>
      <c r="N496" s="140"/>
      <c r="O496" s="8"/>
      <c r="P496" s="251"/>
      <c r="Q496" s="8"/>
      <c r="R496" s="8"/>
      <c r="S496" s="8"/>
      <c r="T496" s="8"/>
      <c r="U496" s="8"/>
      <c r="V496" s="8"/>
      <c r="W496" s="8"/>
      <c r="X496" s="8"/>
      <c r="Y496" s="8"/>
      <c r="Z496" s="8"/>
      <c r="AA496" s="8"/>
      <c r="AB496" s="8"/>
      <c r="AC496" s="8"/>
      <c r="AD496" s="8"/>
      <c r="AE496" s="8"/>
      <c r="AF496" s="8"/>
      <c r="AG496" s="8"/>
      <c r="AH496" s="8"/>
      <c r="AI496" s="8"/>
      <c r="AJ496" s="8"/>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c r="BN496" s="8"/>
      <c r="BO496" s="8"/>
      <c r="BP496" s="8"/>
      <c r="BQ496" s="8"/>
      <c r="BR496" s="8"/>
    </row>
    <row r="497" spans="1:70" s="9" customFormat="1">
      <c r="A497" s="13"/>
      <c r="B497" s="13"/>
      <c r="C497" s="13"/>
      <c r="D497" s="12"/>
      <c r="E497" s="11"/>
      <c r="F497" s="11"/>
      <c r="G497" s="11"/>
      <c r="H497" s="136"/>
      <c r="I497" s="137"/>
      <c r="J497" s="136"/>
      <c r="K497" s="136"/>
      <c r="L497" s="138"/>
      <c r="M497" s="140"/>
      <c r="N497" s="140"/>
      <c r="O497" s="8"/>
      <c r="P497" s="251"/>
      <c r="Q497" s="8"/>
      <c r="R497" s="8"/>
      <c r="S497" s="8"/>
      <c r="T497" s="8"/>
      <c r="U497" s="8"/>
      <c r="V497" s="8"/>
      <c r="W497" s="8"/>
      <c r="X497" s="8"/>
      <c r="Y497" s="8"/>
      <c r="Z497" s="8"/>
      <c r="AA497" s="8"/>
      <c r="AB497" s="8"/>
      <c r="AC497" s="8"/>
      <c r="AD497" s="8"/>
      <c r="AE497" s="8"/>
      <c r="AF497" s="8"/>
      <c r="AG497" s="8"/>
      <c r="AH497" s="8"/>
      <c r="AI497" s="8"/>
      <c r="AJ497" s="8"/>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c r="BN497" s="8"/>
      <c r="BO497" s="8"/>
      <c r="BP497" s="8"/>
      <c r="BQ497" s="8"/>
      <c r="BR497" s="8"/>
    </row>
    <row r="498" spans="1:70" s="9" customFormat="1">
      <c r="A498" s="13"/>
      <c r="B498" s="13"/>
      <c r="C498" s="13"/>
      <c r="D498" s="12"/>
      <c r="E498" s="11"/>
      <c r="F498" s="11"/>
      <c r="G498" s="11"/>
      <c r="H498" s="136"/>
      <c r="I498" s="137"/>
      <c r="J498" s="136"/>
      <c r="K498" s="136"/>
      <c r="L498" s="138"/>
      <c r="M498" s="140"/>
      <c r="N498" s="140"/>
      <c r="O498" s="8"/>
      <c r="P498" s="251"/>
      <c r="Q498" s="8"/>
      <c r="R498" s="8"/>
      <c r="S498" s="8"/>
      <c r="T498" s="8"/>
      <c r="U498" s="8"/>
      <c r="V498" s="8"/>
      <c r="W498" s="8"/>
      <c r="X498" s="8"/>
      <c r="Y498" s="8"/>
      <c r="Z498" s="8"/>
      <c r="AA498" s="8"/>
      <c r="AB498" s="8"/>
      <c r="AC498" s="8"/>
      <c r="AD498" s="8"/>
      <c r="AE498" s="8"/>
      <c r="AF498" s="8"/>
      <c r="AG498" s="8"/>
      <c r="AH498" s="8"/>
      <c r="AI498" s="8"/>
      <c r="AJ498" s="8"/>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c r="BN498" s="8"/>
      <c r="BO498" s="8"/>
      <c r="BP498" s="8"/>
      <c r="BQ498" s="8"/>
      <c r="BR498" s="8"/>
    </row>
    <row r="499" spans="1:70" s="9" customFormat="1">
      <c r="A499" s="13"/>
      <c r="B499" s="13"/>
      <c r="C499" s="13"/>
      <c r="D499" s="12"/>
      <c r="E499" s="11"/>
      <c r="F499" s="11"/>
      <c r="G499" s="11"/>
      <c r="H499" s="136"/>
      <c r="I499" s="137"/>
      <c r="J499" s="136"/>
      <c r="K499" s="136"/>
      <c r="L499" s="138"/>
      <c r="M499" s="140"/>
      <c r="N499" s="140"/>
      <c r="O499" s="8"/>
      <c r="P499" s="251"/>
      <c r="Q499" s="8"/>
      <c r="R499" s="8"/>
      <c r="S499" s="8"/>
      <c r="T499" s="8"/>
      <c r="U499" s="8"/>
      <c r="V499" s="8"/>
      <c r="W499" s="8"/>
      <c r="X499" s="8"/>
      <c r="Y499" s="8"/>
      <c r="Z499" s="8"/>
      <c r="AA499" s="8"/>
      <c r="AB499" s="8"/>
      <c r="AC499" s="8"/>
      <c r="AD499" s="8"/>
      <c r="AE499" s="8"/>
      <c r="AF499" s="8"/>
      <c r="AG499" s="8"/>
      <c r="AH499" s="8"/>
      <c r="AI499" s="8"/>
      <c r="AJ499" s="8"/>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c r="BN499" s="8"/>
      <c r="BO499" s="8"/>
      <c r="BP499" s="8"/>
      <c r="BQ499" s="8"/>
      <c r="BR499" s="8"/>
    </row>
    <row r="500" spans="1:70" s="9" customFormat="1">
      <c r="A500" s="13"/>
      <c r="B500" s="13"/>
      <c r="C500" s="13"/>
      <c r="D500" s="12"/>
      <c r="E500" s="11"/>
      <c r="F500" s="11"/>
      <c r="G500" s="11"/>
      <c r="H500" s="136"/>
      <c r="I500" s="137"/>
      <c r="J500" s="136"/>
      <c r="K500" s="136"/>
      <c r="L500" s="138"/>
      <c r="M500" s="140"/>
      <c r="N500" s="140"/>
      <c r="O500" s="8"/>
      <c r="P500" s="251"/>
      <c r="Q500" s="8"/>
      <c r="R500" s="8"/>
      <c r="S500" s="8"/>
      <c r="T500" s="8"/>
      <c r="U500" s="8"/>
      <c r="V500" s="8"/>
      <c r="W500" s="8"/>
      <c r="X500" s="8"/>
      <c r="Y500" s="8"/>
      <c r="Z500" s="8"/>
      <c r="AA500" s="8"/>
      <c r="AB500" s="8"/>
      <c r="AC500" s="8"/>
      <c r="AD500" s="8"/>
      <c r="AE500" s="8"/>
      <c r="AF500" s="8"/>
      <c r="AG500" s="8"/>
      <c r="AH500" s="8"/>
      <c r="AI500" s="8"/>
      <c r="AJ500" s="8"/>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c r="BN500" s="8"/>
      <c r="BO500" s="8"/>
      <c r="BP500" s="8"/>
      <c r="BQ500" s="8"/>
      <c r="BR500" s="8"/>
    </row>
    <row r="501" spans="1:70" s="9" customFormat="1">
      <c r="A501" s="13"/>
      <c r="B501" s="13"/>
      <c r="C501" s="13"/>
      <c r="D501" s="12"/>
      <c r="E501" s="11"/>
      <c r="F501" s="11"/>
      <c r="G501" s="11"/>
      <c r="H501" s="136"/>
      <c r="I501" s="137"/>
      <c r="J501" s="136"/>
      <c r="K501" s="136"/>
      <c r="L501" s="138"/>
      <c r="M501" s="140"/>
      <c r="N501" s="140"/>
      <c r="O501" s="8"/>
      <c r="P501" s="251"/>
      <c r="Q501" s="8"/>
      <c r="R501" s="8"/>
      <c r="S501" s="8"/>
      <c r="T501" s="8"/>
      <c r="U501" s="8"/>
      <c r="V501" s="8"/>
      <c r="W501" s="8"/>
      <c r="X501" s="8"/>
      <c r="Y501" s="8"/>
      <c r="Z501" s="8"/>
      <c r="AA501" s="8"/>
      <c r="AB501" s="8"/>
      <c r="AC501" s="8"/>
      <c r="AD501" s="8"/>
      <c r="AE501" s="8"/>
      <c r="AF501" s="8"/>
      <c r="AG501" s="8"/>
      <c r="AH501" s="8"/>
      <c r="AI501" s="8"/>
      <c r="AJ501" s="8"/>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c r="BN501" s="8"/>
      <c r="BO501" s="8"/>
      <c r="BP501" s="8"/>
      <c r="BQ501" s="8"/>
      <c r="BR501" s="8"/>
    </row>
    <row r="502" spans="1:70" s="9" customFormat="1">
      <c r="A502" s="13"/>
      <c r="B502" s="13"/>
      <c r="C502" s="13"/>
      <c r="D502" s="12"/>
      <c r="E502" s="11"/>
      <c r="F502" s="11"/>
      <c r="G502" s="11"/>
      <c r="H502" s="136"/>
      <c r="I502" s="137"/>
      <c r="J502" s="136"/>
      <c r="K502" s="136"/>
      <c r="L502" s="138"/>
      <c r="M502" s="140"/>
      <c r="N502" s="140"/>
      <c r="O502" s="8"/>
      <c r="P502" s="251"/>
      <c r="Q502" s="8"/>
      <c r="R502" s="8"/>
      <c r="S502" s="8"/>
      <c r="T502" s="8"/>
      <c r="U502" s="8"/>
      <c r="V502" s="8"/>
      <c r="W502" s="8"/>
      <c r="X502" s="8"/>
      <c r="Y502" s="8"/>
      <c r="Z502" s="8"/>
      <c r="AA502" s="8"/>
      <c r="AB502" s="8"/>
      <c r="AC502" s="8"/>
      <c r="AD502" s="8"/>
      <c r="AE502" s="8"/>
      <c r="AF502" s="8"/>
      <c r="AG502" s="8"/>
      <c r="AH502" s="8"/>
      <c r="AI502" s="8"/>
      <c r="AJ502" s="8"/>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c r="BN502" s="8"/>
      <c r="BO502" s="8"/>
      <c r="BP502" s="8"/>
      <c r="BQ502" s="8"/>
      <c r="BR502" s="8"/>
    </row>
    <row r="503" spans="1:70" s="9" customFormat="1">
      <c r="A503" s="13"/>
      <c r="B503" s="13"/>
      <c r="C503" s="13"/>
      <c r="D503" s="12"/>
      <c r="E503" s="11"/>
      <c r="F503" s="11"/>
      <c r="G503" s="11"/>
      <c r="H503" s="136"/>
      <c r="I503" s="137"/>
      <c r="J503" s="136"/>
      <c r="K503" s="136"/>
      <c r="L503" s="138"/>
      <c r="M503" s="140"/>
      <c r="N503" s="140"/>
      <c r="O503" s="8"/>
      <c r="P503" s="251"/>
      <c r="Q503" s="8"/>
      <c r="R503" s="8"/>
      <c r="S503" s="8"/>
      <c r="T503" s="8"/>
      <c r="U503" s="8"/>
      <c r="V503" s="8"/>
      <c r="W503" s="8"/>
      <c r="X503" s="8"/>
      <c r="Y503" s="8"/>
      <c r="Z503" s="8"/>
      <c r="AA503" s="8"/>
      <c r="AB503" s="8"/>
      <c r="AC503" s="8"/>
      <c r="AD503" s="8"/>
      <c r="AE503" s="8"/>
      <c r="AF503" s="8"/>
      <c r="AG503" s="8"/>
      <c r="AH503" s="8"/>
      <c r="AI503" s="8"/>
      <c r="AJ503" s="8"/>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c r="BN503" s="8"/>
      <c r="BO503" s="8"/>
      <c r="BP503" s="8"/>
      <c r="BQ503" s="8"/>
      <c r="BR503" s="8"/>
    </row>
    <row r="504" spans="1:70" s="9" customFormat="1">
      <c r="A504" s="13"/>
      <c r="B504" s="13"/>
      <c r="C504" s="13"/>
      <c r="D504" s="12"/>
      <c r="E504" s="11"/>
      <c r="F504" s="11"/>
      <c r="G504" s="11"/>
      <c r="H504" s="136"/>
      <c r="I504" s="137"/>
      <c r="J504" s="136"/>
      <c r="K504" s="136"/>
      <c r="L504" s="138"/>
      <c r="M504" s="140"/>
      <c r="N504" s="140"/>
      <c r="O504" s="8"/>
      <c r="P504" s="251"/>
      <c r="Q504" s="8"/>
      <c r="R504" s="8"/>
      <c r="S504" s="8"/>
      <c r="T504" s="8"/>
      <c r="U504" s="8"/>
      <c r="V504" s="8"/>
      <c r="W504" s="8"/>
      <c r="X504" s="8"/>
      <c r="Y504" s="8"/>
      <c r="Z504" s="8"/>
      <c r="AA504" s="8"/>
      <c r="AB504" s="8"/>
      <c r="AC504" s="8"/>
      <c r="AD504" s="8"/>
      <c r="AE504" s="8"/>
      <c r="AF504" s="8"/>
      <c r="AG504" s="8"/>
      <c r="AH504" s="8"/>
      <c r="AI504" s="8"/>
      <c r="AJ504" s="8"/>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c r="BN504" s="8"/>
      <c r="BO504" s="8"/>
      <c r="BP504" s="8"/>
      <c r="BQ504" s="8"/>
      <c r="BR504" s="8"/>
    </row>
    <row r="505" spans="1:70" s="9" customFormat="1">
      <c r="A505" s="13"/>
      <c r="B505" s="13"/>
      <c r="C505" s="13"/>
      <c r="D505" s="12"/>
      <c r="E505" s="11"/>
      <c r="F505" s="11"/>
      <c r="G505" s="11"/>
      <c r="H505" s="136"/>
      <c r="I505" s="137"/>
      <c r="J505" s="136"/>
      <c r="K505" s="136"/>
      <c r="L505" s="138"/>
      <c r="M505" s="140"/>
      <c r="N505" s="140"/>
      <c r="O505" s="8"/>
      <c r="P505" s="251"/>
      <c r="Q505" s="8"/>
      <c r="R505" s="8"/>
      <c r="S505" s="8"/>
      <c r="T505" s="8"/>
      <c r="U505" s="8"/>
      <c r="V505" s="8"/>
      <c r="W505" s="8"/>
      <c r="X505" s="8"/>
      <c r="Y505" s="8"/>
      <c r="Z505" s="8"/>
      <c r="AA505" s="8"/>
      <c r="AB505" s="8"/>
      <c r="AC505" s="8"/>
      <c r="AD505" s="8"/>
      <c r="AE505" s="8"/>
      <c r="AF505" s="8"/>
      <c r="AG505" s="8"/>
      <c r="AH505" s="8"/>
      <c r="AI505" s="8"/>
      <c r="AJ505" s="8"/>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c r="BN505" s="8"/>
      <c r="BO505" s="8"/>
      <c r="BP505" s="8"/>
      <c r="BQ505" s="8"/>
      <c r="BR505" s="8"/>
    </row>
    <row r="506" spans="1:70" s="9" customFormat="1">
      <c r="A506" s="13"/>
      <c r="B506" s="13"/>
      <c r="C506" s="13"/>
      <c r="D506" s="12"/>
      <c r="E506" s="11"/>
      <c r="F506" s="11"/>
      <c r="G506" s="11"/>
      <c r="H506" s="136"/>
      <c r="I506" s="137"/>
      <c r="J506" s="136"/>
      <c r="K506" s="136"/>
      <c r="L506" s="138"/>
      <c r="M506" s="140"/>
      <c r="N506" s="140"/>
      <c r="O506" s="8"/>
      <c r="P506" s="251"/>
      <c r="Q506" s="8"/>
      <c r="R506" s="8"/>
      <c r="S506" s="8"/>
      <c r="T506" s="8"/>
      <c r="U506" s="8"/>
      <c r="V506" s="8"/>
      <c r="W506" s="8"/>
      <c r="X506" s="8"/>
      <c r="Y506" s="8"/>
      <c r="Z506" s="8"/>
      <c r="AA506" s="8"/>
      <c r="AB506" s="8"/>
      <c r="AC506" s="8"/>
      <c r="AD506" s="8"/>
      <c r="AE506" s="8"/>
      <c r="AF506" s="8"/>
      <c r="AG506" s="8"/>
      <c r="AH506" s="8"/>
      <c r="AI506" s="8"/>
      <c r="AJ506" s="8"/>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c r="BN506" s="8"/>
      <c r="BO506" s="8"/>
      <c r="BP506" s="8"/>
      <c r="BQ506" s="8"/>
      <c r="BR506" s="8"/>
    </row>
    <row r="507" spans="1:70" s="9" customFormat="1">
      <c r="A507" s="13"/>
      <c r="B507" s="13"/>
      <c r="C507" s="13"/>
      <c r="D507" s="12"/>
      <c r="E507" s="11"/>
      <c r="F507" s="11"/>
      <c r="G507" s="11"/>
      <c r="H507" s="136"/>
      <c r="I507" s="137"/>
      <c r="J507" s="136"/>
      <c r="K507" s="136"/>
      <c r="L507" s="138"/>
      <c r="M507" s="140"/>
      <c r="N507" s="140"/>
      <c r="O507" s="8"/>
      <c r="P507" s="251"/>
      <c r="Q507" s="8"/>
      <c r="R507" s="8"/>
      <c r="S507" s="8"/>
      <c r="T507" s="8"/>
      <c r="U507" s="8"/>
      <c r="V507" s="8"/>
      <c r="W507" s="8"/>
      <c r="X507" s="8"/>
      <c r="Y507" s="8"/>
      <c r="Z507" s="8"/>
      <c r="AA507" s="8"/>
      <c r="AB507" s="8"/>
      <c r="AC507" s="8"/>
      <c r="AD507" s="8"/>
      <c r="AE507" s="8"/>
      <c r="AF507" s="8"/>
      <c r="AG507" s="8"/>
      <c r="AH507" s="8"/>
      <c r="AI507" s="8"/>
      <c r="AJ507" s="8"/>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c r="BN507" s="8"/>
      <c r="BO507" s="8"/>
      <c r="BP507" s="8"/>
      <c r="BQ507" s="8"/>
      <c r="BR507" s="8"/>
    </row>
    <row r="508" spans="1:70" s="9" customFormat="1">
      <c r="A508" s="13"/>
      <c r="B508" s="13"/>
      <c r="C508" s="13"/>
      <c r="D508" s="12"/>
      <c r="E508" s="11"/>
      <c r="F508" s="11"/>
      <c r="G508" s="11"/>
      <c r="H508" s="136"/>
      <c r="I508" s="137"/>
      <c r="J508" s="136"/>
      <c r="K508" s="136"/>
      <c r="L508" s="138"/>
      <c r="M508" s="140"/>
      <c r="N508" s="140"/>
      <c r="O508" s="8"/>
      <c r="P508" s="251"/>
      <c r="Q508" s="8"/>
      <c r="R508" s="8"/>
      <c r="S508" s="8"/>
      <c r="T508" s="8"/>
      <c r="U508" s="8"/>
      <c r="V508" s="8"/>
      <c r="W508" s="8"/>
      <c r="X508" s="8"/>
      <c r="Y508" s="8"/>
      <c r="Z508" s="8"/>
      <c r="AA508" s="8"/>
      <c r="AB508" s="8"/>
      <c r="AC508" s="8"/>
      <c r="AD508" s="8"/>
      <c r="AE508" s="8"/>
      <c r="AF508" s="8"/>
      <c r="AG508" s="8"/>
      <c r="AH508" s="8"/>
      <c r="AI508" s="8"/>
      <c r="AJ508" s="8"/>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c r="BN508" s="8"/>
      <c r="BO508" s="8"/>
      <c r="BP508" s="8"/>
      <c r="BQ508" s="8"/>
      <c r="BR508" s="8"/>
    </row>
    <row r="509" spans="1:70" s="9" customFormat="1">
      <c r="A509" s="13"/>
      <c r="B509" s="13"/>
      <c r="C509" s="13"/>
      <c r="D509" s="12"/>
      <c r="E509" s="11"/>
      <c r="F509" s="11"/>
      <c r="G509" s="11"/>
      <c r="H509" s="136"/>
      <c r="I509" s="137"/>
      <c r="J509" s="136"/>
      <c r="K509" s="136"/>
      <c r="L509" s="138"/>
      <c r="M509" s="140"/>
      <c r="N509" s="140"/>
      <c r="O509" s="8"/>
      <c r="P509" s="251"/>
      <c r="Q509" s="8"/>
      <c r="R509" s="8"/>
      <c r="S509" s="8"/>
      <c r="T509" s="8"/>
      <c r="U509" s="8"/>
      <c r="V509" s="8"/>
      <c r="W509" s="8"/>
      <c r="X509" s="8"/>
      <c r="Y509" s="8"/>
      <c r="Z509" s="8"/>
      <c r="AA509" s="8"/>
      <c r="AB509" s="8"/>
      <c r="AC509" s="8"/>
      <c r="AD509" s="8"/>
      <c r="AE509" s="8"/>
      <c r="AF509" s="8"/>
      <c r="AG509" s="8"/>
      <c r="AH509" s="8"/>
      <c r="AI509" s="8"/>
      <c r="AJ509" s="8"/>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c r="BN509" s="8"/>
      <c r="BO509" s="8"/>
      <c r="BP509" s="8"/>
      <c r="BQ509" s="8"/>
      <c r="BR509" s="8"/>
    </row>
    <row r="510" spans="1:70" s="9" customFormat="1">
      <c r="A510" s="13"/>
      <c r="B510" s="13"/>
      <c r="C510" s="13"/>
      <c r="D510" s="12"/>
      <c r="E510" s="11"/>
      <c r="F510" s="11"/>
      <c r="G510" s="11"/>
      <c r="H510" s="136"/>
      <c r="I510" s="137"/>
      <c r="J510" s="136"/>
      <c r="K510" s="136"/>
      <c r="L510" s="138"/>
      <c r="M510" s="140"/>
      <c r="N510" s="140"/>
      <c r="O510" s="8"/>
      <c r="P510" s="251"/>
      <c r="Q510" s="8"/>
      <c r="R510" s="8"/>
      <c r="S510" s="8"/>
      <c r="T510" s="8"/>
      <c r="U510" s="8"/>
      <c r="V510" s="8"/>
      <c r="W510" s="8"/>
      <c r="X510" s="8"/>
      <c r="Y510" s="8"/>
      <c r="Z510" s="8"/>
      <c r="AA510" s="8"/>
      <c r="AB510" s="8"/>
      <c r="AC510" s="8"/>
      <c r="AD510" s="8"/>
      <c r="AE510" s="8"/>
      <c r="AF510" s="8"/>
      <c r="AG510" s="8"/>
      <c r="AH510" s="8"/>
      <c r="AI510" s="8"/>
      <c r="AJ510" s="8"/>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c r="BN510" s="8"/>
      <c r="BO510" s="8"/>
      <c r="BP510" s="8"/>
      <c r="BQ510" s="8"/>
      <c r="BR510" s="8"/>
    </row>
    <row r="511" spans="1:70" s="9" customFormat="1">
      <c r="A511" s="13"/>
      <c r="B511" s="13"/>
      <c r="C511" s="13"/>
      <c r="D511" s="12"/>
      <c r="E511" s="11"/>
      <c r="F511" s="11"/>
      <c r="G511" s="11"/>
      <c r="H511" s="136"/>
      <c r="I511" s="137"/>
      <c r="J511" s="136"/>
      <c r="K511" s="136"/>
      <c r="L511" s="138"/>
      <c r="M511" s="140"/>
      <c r="N511" s="140"/>
      <c r="O511" s="8"/>
      <c r="P511" s="251"/>
      <c r="Q511" s="8"/>
      <c r="R511" s="8"/>
      <c r="S511" s="8"/>
      <c r="T511" s="8"/>
      <c r="U511" s="8"/>
      <c r="V511" s="8"/>
      <c r="W511" s="8"/>
      <c r="X511" s="8"/>
      <c r="Y511" s="8"/>
      <c r="Z511" s="8"/>
      <c r="AA511" s="8"/>
      <c r="AB511" s="8"/>
      <c r="AC511" s="8"/>
      <c r="AD511" s="8"/>
      <c r="AE511" s="8"/>
      <c r="AF511" s="8"/>
      <c r="AG511" s="8"/>
      <c r="AH511" s="8"/>
      <c r="AI511" s="8"/>
      <c r="AJ511" s="8"/>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c r="BN511" s="8"/>
      <c r="BO511" s="8"/>
      <c r="BP511" s="8"/>
      <c r="BQ511" s="8"/>
      <c r="BR511" s="8"/>
    </row>
    <row r="512" spans="1:70" s="9" customFormat="1">
      <c r="A512" s="13"/>
      <c r="B512" s="13"/>
      <c r="C512" s="13"/>
      <c r="D512" s="12"/>
      <c r="E512" s="11"/>
      <c r="F512" s="11"/>
      <c r="G512" s="11"/>
      <c r="H512" s="136"/>
      <c r="I512" s="137"/>
      <c r="J512" s="136"/>
      <c r="K512" s="136"/>
      <c r="L512" s="138"/>
      <c r="M512" s="140"/>
      <c r="N512" s="140"/>
      <c r="O512" s="8"/>
      <c r="P512" s="251"/>
      <c r="Q512" s="8"/>
      <c r="R512" s="8"/>
      <c r="S512" s="8"/>
      <c r="T512" s="8"/>
      <c r="U512" s="8"/>
      <c r="V512" s="8"/>
      <c r="W512" s="8"/>
      <c r="X512" s="8"/>
      <c r="Y512" s="8"/>
      <c r="Z512" s="8"/>
      <c r="AA512" s="8"/>
      <c r="AB512" s="8"/>
      <c r="AC512" s="8"/>
      <c r="AD512" s="8"/>
      <c r="AE512" s="8"/>
      <c r="AF512" s="8"/>
      <c r="AG512" s="8"/>
      <c r="AH512" s="8"/>
      <c r="AI512" s="8"/>
      <c r="AJ512" s="8"/>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c r="BN512" s="8"/>
      <c r="BO512" s="8"/>
      <c r="BP512" s="8"/>
      <c r="BQ512" s="8"/>
      <c r="BR512" s="8"/>
    </row>
    <row r="513" spans="1:70" s="9" customFormat="1">
      <c r="A513" s="13"/>
      <c r="B513" s="13"/>
      <c r="C513" s="13"/>
      <c r="D513" s="12"/>
      <c r="E513" s="11"/>
      <c r="F513" s="11"/>
      <c r="G513" s="11"/>
      <c r="H513" s="136"/>
      <c r="I513" s="137"/>
      <c r="J513" s="136"/>
      <c r="K513" s="136"/>
      <c r="L513" s="138"/>
      <c r="M513" s="140"/>
      <c r="N513" s="140"/>
      <c r="O513" s="8"/>
      <c r="P513" s="251"/>
      <c r="Q513" s="8"/>
      <c r="R513" s="8"/>
      <c r="S513" s="8"/>
      <c r="T513" s="8"/>
      <c r="U513" s="8"/>
      <c r="V513" s="8"/>
      <c r="W513" s="8"/>
      <c r="X513" s="8"/>
      <c r="Y513" s="8"/>
      <c r="Z513" s="8"/>
      <c r="AA513" s="8"/>
      <c r="AB513" s="8"/>
      <c r="AC513" s="8"/>
      <c r="AD513" s="8"/>
      <c r="AE513" s="8"/>
      <c r="AF513" s="8"/>
      <c r="AG513" s="8"/>
      <c r="AH513" s="8"/>
      <c r="AI513" s="8"/>
      <c r="AJ513" s="8"/>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c r="BN513" s="8"/>
      <c r="BO513" s="8"/>
      <c r="BP513" s="8"/>
      <c r="BQ513" s="8"/>
      <c r="BR513" s="8"/>
    </row>
    <row r="514" spans="1:70" s="9" customFormat="1">
      <c r="A514" s="13"/>
      <c r="B514" s="13"/>
      <c r="C514" s="13"/>
      <c r="D514" s="12"/>
      <c r="E514" s="11"/>
      <c r="F514" s="11"/>
      <c r="G514" s="11"/>
      <c r="H514" s="136"/>
      <c r="I514" s="137"/>
      <c r="J514" s="136"/>
      <c r="K514" s="136"/>
      <c r="L514" s="138"/>
      <c r="M514" s="140"/>
      <c r="N514" s="140"/>
      <c r="O514" s="8"/>
      <c r="P514" s="251"/>
      <c r="Q514" s="8"/>
      <c r="R514" s="8"/>
      <c r="S514" s="8"/>
      <c r="T514" s="8"/>
      <c r="U514" s="8"/>
      <c r="V514" s="8"/>
      <c r="W514" s="8"/>
      <c r="X514" s="8"/>
      <c r="Y514" s="8"/>
      <c r="Z514" s="8"/>
      <c r="AA514" s="8"/>
      <c r="AB514" s="8"/>
      <c r="AC514" s="8"/>
      <c r="AD514" s="8"/>
      <c r="AE514" s="8"/>
      <c r="AF514" s="8"/>
      <c r="AG514" s="8"/>
      <c r="AH514" s="8"/>
      <c r="AI514" s="8"/>
      <c r="AJ514" s="8"/>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c r="BN514" s="8"/>
      <c r="BO514" s="8"/>
      <c r="BP514" s="8"/>
      <c r="BQ514" s="8"/>
      <c r="BR514" s="8"/>
    </row>
    <row r="515" spans="1:70" s="9" customFormat="1">
      <c r="A515" s="13"/>
      <c r="B515" s="13"/>
      <c r="C515" s="13"/>
      <c r="D515" s="12"/>
      <c r="E515" s="11"/>
      <c r="F515" s="11"/>
      <c r="G515" s="11"/>
      <c r="H515" s="136"/>
      <c r="I515" s="137"/>
      <c r="J515" s="136"/>
      <c r="K515" s="136"/>
      <c r="L515" s="138"/>
      <c r="M515" s="140"/>
      <c r="N515" s="140"/>
      <c r="O515" s="8"/>
      <c r="P515" s="251"/>
      <c r="Q515" s="8"/>
      <c r="R515" s="8"/>
      <c r="S515" s="8"/>
      <c r="T515" s="8"/>
      <c r="U515" s="8"/>
      <c r="V515" s="8"/>
      <c r="W515" s="8"/>
      <c r="X515" s="8"/>
      <c r="Y515" s="8"/>
      <c r="Z515" s="8"/>
      <c r="AA515" s="8"/>
      <c r="AB515" s="8"/>
      <c r="AC515" s="8"/>
      <c r="AD515" s="8"/>
      <c r="AE515" s="8"/>
      <c r="AF515" s="8"/>
      <c r="AG515" s="8"/>
      <c r="AH515" s="8"/>
      <c r="AI515" s="8"/>
      <c r="AJ515" s="8"/>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c r="BN515" s="8"/>
      <c r="BO515" s="8"/>
      <c r="BP515" s="8"/>
      <c r="BQ515" s="8"/>
      <c r="BR515" s="8"/>
    </row>
    <row r="516" spans="1:70" s="9" customFormat="1">
      <c r="A516" s="13"/>
      <c r="B516" s="13"/>
      <c r="C516" s="13"/>
      <c r="D516" s="12"/>
      <c r="E516" s="11"/>
      <c r="F516" s="11"/>
      <c r="G516" s="11"/>
      <c r="H516" s="136"/>
      <c r="I516" s="137"/>
      <c r="J516" s="136"/>
      <c r="K516" s="136"/>
      <c r="L516" s="138"/>
      <c r="M516" s="140"/>
      <c r="N516" s="140"/>
      <c r="O516" s="8"/>
      <c r="P516" s="251"/>
      <c r="Q516" s="8"/>
      <c r="R516" s="8"/>
      <c r="S516" s="8"/>
      <c r="T516" s="8"/>
      <c r="U516" s="8"/>
      <c r="V516" s="8"/>
      <c r="W516" s="8"/>
      <c r="X516" s="8"/>
      <c r="Y516" s="8"/>
      <c r="Z516" s="8"/>
      <c r="AA516" s="8"/>
      <c r="AB516" s="8"/>
      <c r="AC516" s="8"/>
      <c r="AD516" s="8"/>
      <c r="AE516" s="8"/>
      <c r="AF516" s="8"/>
      <c r="AG516" s="8"/>
      <c r="AH516" s="8"/>
      <c r="AI516" s="8"/>
      <c r="AJ516" s="8"/>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c r="BN516" s="8"/>
      <c r="BO516" s="8"/>
      <c r="BP516" s="8"/>
      <c r="BQ516" s="8"/>
      <c r="BR516" s="8"/>
    </row>
    <row r="517" spans="1:70" s="9" customFormat="1">
      <c r="A517" s="13"/>
      <c r="B517" s="13"/>
      <c r="C517" s="13"/>
      <c r="D517" s="12"/>
      <c r="E517" s="11"/>
      <c r="F517" s="11"/>
      <c r="G517" s="11"/>
      <c r="H517" s="136"/>
      <c r="I517" s="137"/>
      <c r="J517" s="136"/>
      <c r="K517" s="136"/>
      <c r="L517" s="138"/>
      <c r="M517" s="140"/>
      <c r="N517" s="140"/>
      <c r="O517" s="8"/>
      <c r="P517" s="251"/>
      <c r="Q517" s="8"/>
      <c r="R517" s="8"/>
      <c r="S517" s="8"/>
      <c r="T517" s="8"/>
      <c r="U517" s="8"/>
      <c r="V517" s="8"/>
      <c r="W517" s="8"/>
      <c r="X517" s="8"/>
      <c r="Y517" s="8"/>
      <c r="Z517" s="8"/>
      <c r="AA517" s="8"/>
      <c r="AB517" s="8"/>
      <c r="AC517" s="8"/>
      <c r="AD517" s="8"/>
      <c r="AE517" s="8"/>
      <c r="AF517" s="8"/>
      <c r="AG517" s="8"/>
      <c r="AH517" s="8"/>
      <c r="AI517" s="8"/>
      <c r="AJ517" s="8"/>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c r="BN517" s="8"/>
      <c r="BO517" s="8"/>
      <c r="BP517" s="8"/>
      <c r="BQ517" s="8"/>
      <c r="BR517" s="8"/>
    </row>
    <row r="518" spans="1:70" s="9" customFormat="1">
      <c r="A518" s="13"/>
      <c r="B518" s="13"/>
      <c r="C518" s="13"/>
      <c r="D518" s="12"/>
      <c r="E518" s="11"/>
      <c r="F518" s="11"/>
      <c r="G518" s="11"/>
      <c r="H518" s="136"/>
      <c r="I518" s="137"/>
      <c r="J518" s="136"/>
      <c r="K518" s="136"/>
      <c r="L518" s="138"/>
      <c r="M518" s="140"/>
      <c r="N518" s="140"/>
      <c r="O518" s="8"/>
      <c r="P518" s="251"/>
      <c r="Q518" s="8"/>
      <c r="R518" s="8"/>
      <c r="S518" s="8"/>
      <c r="T518" s="8"/>
      <c r="U518" s="8"/>
      <c r="V518" s="8"/>
      <c r="W518" s="8"/>
      <c r="X518" s="8"/>
      <c r="Y518" s="8"/>
      <c r="Z518" s="8"/>
      <c r="AA518" s="8"/>
      <c r="AB518" s="8"/>
      <c r="AC518" s="8"/>
      <c r="AD518" s="8"/>
      <c r="AE518" s="8"/>
      <c r="AF518" s="8"/>
      <c r="AG518" s="8"/>
      <c r="AH518" s="8"/>
      <c r="AI518" s="8"/>
      <c r="AJ518" s="8"/>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c r="BN518" s="8"/>
      <c r="BO518" s="8"/>
      <c r="BP518" s="8"/>
      <c r="BQ518" s="8"/>
      <c r="BR518" s="8"/>
    </row>
    <row r="519" spans="1:70" s="9" customFormat="1">
      <c r="A519" s="13"/>
      <c r="B519" s="13"/>
      <c r="C519" s="13"/>
      <c r="D519" s="12"/>
      <c r="E519" s="11"/>
      <c r="F519" s="11"/>
      <c r="G519" s="11"/>
      <c r="H519" s="136"/>
      <c r="I519" s="137"/>
      <c r="J519" s="136"/>
      <c r="K519" s="136"/>
      <c r="L519" s="138"/>
      <c r="M519" s="140"/>
      <c r="N519" s="140"/>
      <c r="O519" s="8"/>
      <c r="P519" s="251"/>
      <c r="Q519" s="8"/>
      <c r="R519" s="8"/>
      <c r="S519" s="8"/>
      <c r="T519" s="8"/>
      <c r="U519" s="8"/>
      <c r="V519" s="8"/>
      <c r="W519" s="8"/>
      <c r="X519" s="8"/>
      <c r="Y519" s="8"/>
      <c r="Z519" s="8"/>
      <c r="AA519" s="8"/>
      <c r="AB519" s="8"/>
      <c r="AC519" s="8"/>
      <c r="AD519" s="8"/>
      <c r="AE519" s="8"/>
      <c r="AF519" s="8"/>
      <c r="AG519" s="8"/>
      <c r="AH519" s="8"/>
      <c r="AI519" s="8"/>
      <c r="AJ519" s="8"/>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c r="BN519" s="8"/>
      <c r="BO519" s="8"/>
      <c r="BP519" s="8"/>
      <c r="BQ519" s="8"/>
      <c r="BR519" s="8"/>
    </row>
    <row r="520" spans="1:70" s="9" customFormat="1">
      <c r="A520" s="13"/>
      <c r="B520" s="13"/>
      <c r="C520" s="13"/>
      <c r="D520" s="12"/>
      <c r="E520" s="11"/>
      <c r="F520" s="11"/>
      <c r="G520" s="11"/>
      <c r="H520" s="136"/>
      <c r="I520" s="137"/>
      <c r="J520" s="136"/>
      <c r="K520" s="136"/>
      <c r="L520" s="138"/>
      <c r="M520" s="140"/>
      <c r="N520" s="140"/>
      <c r="O520" s="8"/>
      <c r="P520" s="251"/>
      <c r="Q520" s="8"/>
      <c r="R520" s="8"/>
      <c r="S520" s="8"/>
      <c r="T520" s="8"/>
      <c r="U520" s="8"/>
      <c r="V520" s="8"/>
      <c r="W520" s="8"/>
      <c r="X520" s="8"/>
      <c r="Y520" s="8"/>
      <c r="Z520" s="8"/>
      <c r="AA520" s="8"/>
      <c r="AB520" s="8"/>
      <c r="AC520" s="8"/>
      <c r="AD520" s="8"/>
      <c r="AE520" s="8"/>
      <c r="AF520" s="8"/>
      <c r="AG520" s="8"/>
      <c r="AH520" s="8"/>
      <c r="AI520" s="8"/>
      <c r="AJ520" s="8"/>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c r="BN520" s="8"/>
      <c r="BO520" s="8"/>
      <c r="BP520" s="8"/>
      <c r="BQ520" s="8"/>
      <c r="BR520" s="8"/>
    </row>
    <row r="521" spans="1:70" s="9" customFormat="1">
      <c r="A521" s="13"/>
      <c r="B521" s="13"/>
      <c r="C521" s="13"/>
      <c r="D521" s="12"/>
      <c r="E521" s="11"/>
      <c r="F521" s="11"/>
      <c r="G521" s="11"/>
      <c r="H521" s="136"/>
      <c r="I521" s="137"/>
      <c r="J521" s="136"/>
      <c r="K521" s="136"/>
      <c r="L521" s="138"/>
      <c r="M521" s="140"/>
      <c r="N521" s="140"/>
      <c r="O521" s="8"/>
      <c r="P521" s="251"/>
      <c r="Q521" s="8"/>
      <c r="R521" s="8"/>
      <c r="S521" s="8"/>
      <c r="T521" s="8"/>
      <c r="U521" s="8"/>
      <c r="V521" s="8"/>
      <c r="W521" s="8"/>
      <c r="X521" s="8"/>
      <c r="Y521" s="8"/>
      <c r="Z521" s="8"/>
      <c r="AA521" s="8"/>
      <c r="AB521" s="8"/>
      <c r="AC521" s="8"/>
      <c r="AD521" s="8"/>
      <c r="AE521" s="8"/>
      <c r="AF521" s="8"/>
      <c r="AG521" s="8"/>
      <c r="AH521" s="8"/>
      <c r="AI521" s="8"/>
      <c r="AJ521" s="8"/>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c r="BN521" s="8"/>
      <c r="BO521" s="8"/>
      <c r="BP521" s="8"/>
      <c r="BQ521" s="8"/>
      <c r="BR521" s="8"/>
    </row>
    <row r="522" spans="1:70" s="9" customFormat="1">
      <c r="A522" s="13"/>
      <c r="B522" s="13"/>
      <c r="C522" s="13"/>
      <c r="D522" s="12"/>
      <c r="E522" s="11"/>
      <c r="F522" s="11"/>
      <c r="G522" s="11"/>
      <c r="H522" s="136"/>
      <c r="I522" s="137"/>
      <c r="J522" s="136"/>
      <c r="K522" s="136"/>
      <c r="L522" s="138"/>
      <c r="M522" s="140"/>
      <c r="N522" s="140"/>
      <c r="O522" s="8"/>
      <c r="P522" s="251"/>
      <c r="Q522" s="8"/>
      <c r="R522" s="8"/>
      <c r="S522" s="8"/>
      <c r="T522" s="8"/>
      <c r="U522" s="8"/>
      <c r="V522" s="8"/>
      <c r="W522" s="8"/>
      <c r="X522" s="8"/>
      <c r="Y522" s="8"/>
      <c r="Z522" s="8"/>
      <c r="AA522" s="8"/>
      <c r="AB522" s="8"/>
      <c r="AC522" s="8"/>
      <c r="AD522" s="8"/>
      <c r="AE522" s="8"/>
      <c r="AF522" s="8"/>
      <c r="AG522" s="8"/>
      <c r="AH522" s="8"/>
      <c r="AI522" s="8"/>
      <c r="AJ522" s="8"/>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c r="BN522" s="8"/>
      <c r="BO522" s="8"/>
      <c r="BP522" s="8"/>
      <c r="BQ522" s="8"/>
      <c r="BR522" s="8"/>
    </row>
    <row r="523" spans="1:70" s="9" customFormat="1">
      <c r="A523" s="13"/>
      <c r="B523" s="13"/>
      <c r="C523" s="13"/>
      <c r="D523" s="12"/>
      <c r="E523" s="11"/>
      <c r="F523" s="11"/>
      <c r="G523" s="11"/>
      <c r="H523" s="136"/>
      <c r="I523" s="137"/>
      <c r="J523" s="136"/>
      <c r="K523" s="136"/>
      <c r="L523" s="138"/>
      <c r="M523" s="140"/>
      <c r="N523" s="140"/>
      <c r="O523" s="8"/>
      <c r="P523" s="251"/>
      <c r="Q523" s="8"/>
      <c r="R523" s="8"/>
      <c r="S523" s="8"/>
      <c r="T523" s="8"/>
      <c r="U523" s="8"/>
      <c r="V523" s="8"/>
      <c r="W523" s="8"/>
      <c r="X523" s="8"/>
      <c r="Y523" s="8"/>
      <c r="Z523" s="8"/>
      <c r="AA523" s="8"/>
      <c r="AB523" s="8"/>
      <c r="AC523" s="8"/>
      <c r="AD523" s="8"/>
      <c r="AE523" s="8"/>
      <c r="AF523" s="8"/>
      <c r="AG523" s="8"/>
      <c r="AH523" s="8"/>
      <c r="AI523" s="8"/>
      <c r="AJ523" s="8"/>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c r="BN523" s="8"/>
      <c r="BO523" s="8"/>
      <c r="BP523" s="8"/>
      <c r="BQ523" s="8"/>
      <c r="BR523" s="8"/>
    </row>
    <row r="524" spans="1:70" s="9" customFormat="1">
      <c r="A524" s="13"/>
      <c r="B524" s="13"/>
      <c r="C524" s="13"/>
      <c r="D524" s="12"/>
      <c r="E524" s="11"/>
      <c r="F524" s="11"/>
      <c r="G524" s="11"/>
      <c r="H524" s="136"/>
      <c r="I524" s="137"/>
      <c r="J524" s="136"/>
      <c r="K524" s="136"/>
      <c r="L524" s="138"/>
      <c r="M524" s="140"/>
      <c r="N524" s="140"/>
      <c r="O524" s="8"/>
      <c r="P524" s="251"/>
      <c r="Q524" s="8"/>
      <c r="R524" s="8"/>
      <c r="S524" s="8"/>
      <c r="T524" s="8"/>
      <c r="U524" s="8"/>
      <c r="V524" s="8"/>
      <c r="W524" s="8"/>
      <c r="X524" s="8"/>
      <c r="Y524" s="8"/>
      <c r="Z524" s="8"/>
      <c r="AA524" s="8"/>
      <c r="AB524" s="8"/>
      <c r="AC524" s="8"/>
      <c r="AD524" s="8"/>
      <c r="AE524" s="8"/>
      <c r="AF524" s="8"/>
      <c r="AG524" s="8"/>
      <c r="AH524" s="8"/>
      <c r="AI524" s="8"/>
      <c r="AJ524" s="8"/>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c r="BN524" s="8"/>
      <c r="BO524" s="8"/>
      <c r="BP524" s="8"/>
      <c r="BQ524" s="8"/>
      <c r="BR524" s="8"/>
    </row>
    <row r="525" spans="1:70" s="9" customFormat="1">
      <c r="A525" s="13"/>
      <c r="B525" s="13"/>
      <c r="C525" s="13"/>
      <c r="D525" s="12"/>
      <c r="E525" s="11"/>
      <c r="F525" s="11"/>
      <c r="G525" s="11"/>
      <c r="H525" s="136"/>
      <c r="I525" s="137"/>
      <c r="J525" s="136"/>
      <c r="K525" s="136"/>
      <c r="L525" s="138"/>
      <c r="M525" s="140"/>
      <c r="N525" s="140"/>
      <c r="O525" s="8"/>
      <c r="P525" s="251"/>
      <c r="Q525" s="8"/>
      <c r="R525" s="8"/>
      <c r="S525" s="8"/>
      <c r="T525" s="8"/>
      <c r="U525" s="8"/>
      <c r="V525" s="8"/>
      <c r="W525" s="8"/>
      <c r="X525" s="8"/>
      <c r="Y525" s="8"/>
      <c r="Z525" s="8"/>
      <c r="AA525" s="8"/>
      <c r="AB525" s="8"/>
      <c r="AC525" s="8"/>
      <c r="AD525" s="8"/>
      <c r="AE525" s="8"/>
      <c r="AF525" s="8"/>
      <c r="AG525" s="8"/>
      <c r="AH525" s="8"/>
      <c r="AI525" s="8"/>
      <c r="AJ525" s="8"/>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c r="BN525" s="8"/>
      <c r="BO525" s="8"/>
      <c r="BP525" s="8"/>
      <c r="BQ525" s="8"/>
      <c r="BR525" s="8"/>
    </row>
    <row r="526" spans="1:70" s="9" customFormat="1">
      <c r="A526" s="13"/>
      <c r="B526" s="13"/>
      <c r="C526" s="13"/>
      <c r="D526" s="12"/>
      <c r="E526" s="11"/>
      <c r="F526" s="11"/>
      <c r="G526" s="11"/>
      <c r="H526" s="136"/>
      <c r="I526" s="137"/>
      <c r="J526" s="136"/>
      <c r="K526" s="136"/>
      <c r="L526" s="138"/>
      <c r="M526" s="140"/>
      <c r="N526" s="140"/>
      <c r="O526" s="8"/>
      <c r="P526" s="251"/>
      <c r="Q526" s="8"/>
      <c r="R526" s="8"/>
      <c r="S526" s="8"/>
      <c r="T526" s="8"/>
      <c r="U526" s="8"/>
      <c r="V526" s="8"/>
      <c r="W526" s="8"/>
      <c r="X526" s="8"/>
      <c r="Y526" s="8"/>
      <c r="Z526" s="8"/>
      <c r="AA526" s="8"/>
      <c r="AB526" s="8"/>
      <c r="AC526" s="8"/>
      <c r="AD526" s="8"/>
      <c r="AE526" s="8"/>
      <c r="AF526" s="8"/>
      <c r="AG526" s="8"/>
      <c r="AH526" s="8"/>
      <c r="AI526" s="8"/>
      <c r="AJ526" s="8"/>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c r="BN526" s="8"/>
      <c r="BO526" s="8"/>
      <c r="BP526" s="8"/>
      <c r="BQ526" s="8"/>
      <c r="BR526" s="8"/>
    </row>
    <row r="527" spans="1:70" s="9" customFormat="1">
      <c r="A527" s="13"/>
      <c r="B527" s="13"/>
      <c r="C527" s="13"/>
      <c r="D527" s="12"/>
      <c r="E527" s="11"/>
      <c r="F527" s="11"/>
      <c r="G527" s="11"/>
      <c r="H527" s="136"/>
      <c r="I527" s="137"/>
      <c r="J527" s="136"/>
      <c r="K527" s="136"/>
      <c r="L527" s="138"/>
      <c r="M527" s="140"/>
      <c r="N527" s="140"/>
      <c r="O527" s="8"/>
      <c r="P527" s="251"/>
      <c r="Q527" s="8"/>
      <c r="R527" s="8"/>
      <c r="S527" s="8"/>
      <c r="T527" s="8"/>
      <c r="U527" s="8"/>
      <c r="V527" s="8"/>
      <c r="W527" s="8"/>
      <c r="X527" s="8"/>
      <c r="Y527" s="8"/>
      <c r="Z527" s="8"/>
      <c r="AA527" s="8"/>
      <c r="AB527" s="8"/>
      <c r="AC527" s="8"/>
      <c r="AD527" s="8"/>
      <c r="AE527" s="8"/>
      <c r="AF527" s="8"/>
      <c r="AG527" s="8"/>
      <c r="AH527" s="8"/>
      <c r="AI527" s="8"/>
      <c r="AJ527" s="8"/>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c r="BN527" s="8"/>
      <c r="BO527" s="8"/>
      <c r="BP527" s="8"/>
      <c r="BQ527" s="8"/>
      <c r="BR527" s="8"/>
    </row>
    <row r="528" spans="1:70" s="9" customFormat="1">
      <c r="A528" s="13"/>
      <c r="B528" s="13"/>
      <c r="C528" s="13"/>
      <c r="D528" s="12"/>
      <c r="E528" s="11"/>
      <c r="F528" s="11"/>
      <c r="G528" s="11"/>
      <c r="H528" s="136"/>
      <c r="I528" s="137"/>
      <c r="J528" s="136"/>
      <c r="K528" s="136"/>
      <c r="L528" s="138"/>
      <c r="M528" s="140"/>
      <c r="N528" s="140"/>
      <c r="O528" s="8"/>
      <c r="P528" s="251"/>
      <c r="Q528" s="8"/>
      <c r="R528" s="8"/>
      <c r="S528" s="8"/>
      <c r="T528" s="8"/>
      <c r="U528" s="8"/>
      <c r="V528" s="8"/>
      <c r="W528" s="8"/>
      <c r="X528" s="8"/>
      <c r="Y528" s="8"/>
      <c r="Z528" s="8"/>
      <c r="AA528" s="8"/>
      <c r="AB528" s="8"/>
      <c r="AC528" s="8"/>
      <c r="AD528" s="8"/>
      <c r="AE528" s="8"/>
      <c r="AF528" s="8"/>
      <c r="AG528" s="8"/>
      <c r="AH528" s="8"/>
      <c r="AI528" s="8"/>
      <c r="AJ528" s="8"/>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c r="BN528" s="8"/>
      <c r="BO528" s="8"/>
      <c r="BP528" s="8"/>
      <c r="BQ528" s="8"/>
      <c r="BR528" s="8"/>
    </row>
    <row r="529" spans="1:70" s="9" customFormat="1">
      <c r="A529" s="13"/>
      <c r="B529" s="13"/>
      <c r="C529" s="13"/>
      <c r="D529" s="12"/>
      <c r="E529" s="11"/>
      <c r="F529" s="11"/>
      <c r="G529" s="11"/>
      <c r="H529" s="136"/>
      <c r="I529" s="137"/>
      <c r="J529" s="136"/>
      <c r="K529" s="136"/>
      <c r="L529" s="138"/>
      <c r="M529" s="140"/>
      <c r="N529" s="140"/>
      <c r="O529" s="8"/>
      <c r="P529" s="251"/>
      <c r="Q529" s="8"/>
      <c r="R529" s="8"/>
      <c r="S529" s="8"/>
      <c r="T529" s="8"/>
      <c r="U529" s="8"/>
      <c r="V529" s="8"/>
      <c r="W529" s="8"/>
      <c r="X529" s="8"/>
      <c r="Y529" s="8"/>
      <c r="Z529" s="8"/>
      <c r="AA529" s="8"/>
      <c r="AB529" s="8"/>
      <c r="AC529" s="8"/>
      <c r="AD529" s="8"/>
      <c r="AE529" s="8"/>
      <c r="AF529" s="8"/>
      <c r="AG529" s="8"/>
      <c r="AH529" s="8"/>
      <c r="AI529" s="8"/>
      <c r="AJ529" s="8"/>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c r="BN529" s="8"/>
      <c r="BO529" s="8"/>
      <c r="BP529" s="8"/>
      <c r="BQ529" s="8"/>
      <c r="BR529" s="8"/>
    </row>
    <row r="530" spans="1:70" s="9" customFormat="1">
      <c r="A530" s="13"/>
      <c r="B530" s="13"/>
      <c r="C530" s="13"/>
      <c r="D530" s="12"/>
      <c r="E530" s="11"/>
      <c r="F530" s="11"/>
      <c r="G530" s="11"/>
      <c r="H530" s="136"/>
      <c r="I530" s="137"/>
      <c r="J530" s="136"/>
      <c r="K530" s="136"/>
      <c r="L530" s="138"/>
      <c r="M530" s="140"/>
      <c r="N530" s="140"/>
      <c r="O530" s="8"/>
      <c r="P530" s="251"/>
      <c r="Q530" s="8"/>
      <c r="R530" s="8"/>
      <c r="S530" s="8"/>
      <c r="T530" s="8"/>
      <c r="U530" s="8"/>
      <c r="V530" s="8"/>
      <c r="W530" s="8"/>
      <c r="X530" s="8"/>
      <c r="Y530" s="8"/>
      <c r="Z530" s="8"/>
      <c r="AA530" s="8"/>
      <c r="AB530" s="8"/>
      <c r="AC530" s="8"/>
      <c r="AD530" s="8"/>
      <c r="AE530" s="8"/>
      <c r="AF530" s="8"/>
      <c r="AG530" s="8"/>
      <c r="AH530" s="8"/>
      <c r="AI530" s="8"/>
      <c r="AJ530" s="8"/>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c r="BN530" s="8"/>
      <c r="BO530" s="8"/>
      <c r="BP530" s="8"/>
      <c r="BQ530" s="8"/>
      <c r="BR530" s="8"/>
    </row>
    <row r="531" spans="1:70" s="9" customFormat="1">
      <c r="A531" s="13"/>
      <c r="B531" s="13"/>
      <c r="C531" s="13"/>
      <c r="D531" s="12"/>
      <c r="E531" s="11"/>
      <c r="F531" s="11"/>
      <c r="G531" s="11"/>
      <c r="H531" s="136"/>
      <c r="I531" s="137"/>
      <c r="J531" s="136"/>
      <c r="K531" s="136"/>
      <c r="L531" s="138"/>
      <c r="M531" s="140"/>
      <c r="N531" s="140"/>
      <c r="O531" s="8"/>
      <c r="P531" s="251"/>
      <c r="Q531" s="8"/>
      <c r="R531" s="8"/>
      <c r="S531" s="8"/>
      <c r="T531" s="8"/>
      <c r="U531" s="8"/>
      <c r="V531" s="8"/>
      <c r="W531" s="8"/>
      <c r="X531" s="8"/>
      <c r="Y531" s="8"/>
      <c r="Z531" s="8"/>
      <c r="AA531" s="8"/>
      <c r="AB531" s="8"/>
      <c r="AC531" s="8"/>
      <c r="AD531" s="8"/>
      <c r="AE531" s="8"/>
      <c r="AF531" s="8"/>
      <c r="AG531" s="8"/>
      <c r="AH531" s="8"/>
      <c r="AI531" s="8"/>
      <c r="AJ531" s="8"/>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c r="BN531" s="8"/>
      <c r="BO531" s="8"/>
      <c r="BP531" s="8"/>
      <c r="BQ531" s="8"/>
      <c r="BR531" s="8"/>
    </row>
    <row r="532" spans="1:70" s="9" customFormat="1">
      <c r="A532" s="13"/>
      <c r="B532" s="13"/>
      <c r="C532" s="13"/>
      <c r="D532" s="12"/>
      <c r="E532" s="11"/>
      <c r="F532" s="11"/>
      <c r="G532" s="11"/>
      <c r="H532" s="136"/>
      <c r="I532" s="137"/>
      <c r="J532" s="136"/>
      <c r="K532" s="136"/>
      <c r="L532" s="138"/>
      <c r="M532" s="140"/>
      <c r="N532" s="140"/>
      <c r="O532" s="8"/>
      <c r="P532" s="251"/>
      <c r="Q532" s="8"/>
      <c r="R532" s="8"/>
      <c r="S532" s="8"/>
      <c r="T532" s="8"/>
      <c r="U532" s="8"/>
      <c r="V532" s="8"/>
      <c r="W532" s="8"/>
      <c r="X532" s="8"/>
      <c r="Y532" s="8"/>
      <c r="Z532" s="8"/>
      <c r="AA532" s="8"/>
      <c r="AB532" s="8"/>
      <c r="AC532" s="8"/>
      <c r="AD532" s="8"/>
      <c r="AE532" s="8"/>
      <c r="AF532" s="8"/>
      <c r="AG532" s="8"/>
      <c r="AH532" s="8"/>
      <c r="AI532" s="8"/>
      <c r="AJ532" s="8"/>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c r="BN532" s="8"/>
      <c r="BO532" s="8"/>
      <c r="BP532" s="8"/>
      <c r="BQ532" s="8"/>
      <c r="BR532" s="8"/>
    </row>
    <row r="533" spans="1:70" s="9" customFormat="1">
      <c r="A533" s="13"/>
      <c r="B533" s="13"/>
      <c r="C533" s="13"/>
      <c r="D533" s="12"/>
      <c r="E533" s="11"/>
      <c r="F533" s="11"/>
      <c r="G533" s="11"/>
      <c r="H533" s="136"/>
      <c r="I533" s="137"/>
      <c r="J533" s="136"/>
      <c r="K533" s="136"/>
      <c r="L533" s="138"/>
      <c r="M533" s="140"/>
      <c r="N533" s="140"/>
      <c r="O533" s="8"/>
      <c r="P533" s="251"/>
      <c r="Q533" s="8"/>
      <c r="R533" s="8"/>
      <c r="S533" s="8"/>
      <c r="T533" s="8"/>
      <c r="U533" s="8"/>
      <c r="V533" s="8"/>
      <c r="W533" s="8"/>
      <c r="X533" s="8"/>
      <c r="Y533" s="8"/>
      <c r="Z533" s="8"/>
      <c r="AA533" s="8"/>
      <c r="AB533" s="8"/>
      <c r="AC533" s="8"/>
      <c r="AD533" s="8"/>
      <c r="AE533" s="8"/>
      <c r="AF533" s="8"/>
      <c r="AG533" s="8"/>
      <c r="AH533" s="8"/>
      <c r="AI533" s="8"/>
      <c r="AJ533" s="8"/>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c r="BN533" s="8"/>
      <c r="BO533" s="8"/>
      <c r="BP533" s="8"/>
      <c r="BQ533" s="8"/>
      <c r="BR533" s="8"/>
    </row>
    <row r="534" spans="1:70" s="9" customFormat="1">
      <c r="A534" s="13"/>
      <c r="B534" s="13"/>
      <c r="C534" s="13"/>
      <c r="D534" s="12"/>
      <c r="E534" s="11"/>
      <c r="F534" s="11"/>
      <c r="G534" s="11"/>
      <c r="H534" s="136"/>
      <c r="I534" s="137"/>
      <c r="J534" s="136"/>
      <c r="K534" s="136"/>
      <c r="L534" s="138"/>
      <c r="M534" s="140"/>
      <c r="N534" s="140"/>
      <c r="O534" s="8"/>
      <c r="P534" s="251"/>
      <c r="Q534" s="8"/>
      <c r="R534" s="8"/>
      <c r="S534" s="8"/>
      <c r="T534" s="8"/>
      <c r="U534" s="8"/>
      <c r="V534" s="8"/>
      <c r="W534" s="8"/>
      <c r="X534" s="8"/>
      <c r="Y534" s="8"/>
      <c r="Z534" s="8"/>
      <c r="AA534" s="8"/>
      <c r="AB534" s="8"/>
      <c r="AC534" s="8"/>
      <c r="AD534" s="8"/>
      <c r="AE534" s="8"/>
      <c r="AF534" s="8"/>
      <c r="AG534" s="8"/>
      <c r="AH534" s="8"/>
      <c r="AI534" s="8"/>
      <c r="AJ534" s="8"/>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c r="BN534" s="8"/>
      <c r="BO534" s="8"/>
      <c r="BP534" s="8"/>
      <c r="BQ534" s="8"/>
      <c r="BR534" s="8"/>
    </row>
    <row r="535" spans="1:70" s="9" customFormat="1">
      <c r="A535" s="13"/>
      <c r="B535" s="13"/>
      <c r="C535" s="13"/>
      <c r="D535" s="12"/>
      <c r="E535" s="11"/>
      <c r="F535" s="11"/>
      <c r="G535" s="11"/>
      <c r="H535" s="136"/>
      <c r="I535" s="137"/>
      <c r="J535" s="136"/>
      <c r="K535" s="136"/>
      <c r="L535" s="138"/>
      <c r="M535" s="140"/>
      <c r="N535" s="140"/>
      <c r="O535" s="8"/>
      <c r="P535" s="251"/>
      <c r="Q535" s="8"/>
      <c r="R535" s="8"/>
      <c r="S535" s="8"/>
      <c r="T535" s="8"/>
      <c r="U535" s="8"/>
      <c r="V535" s="8"/>
      <c r="W535" s="8"/>
      <c r="X535" s="8"/>
      <c r="Y535" s="8"/>
      <c r="Z535" s="8"/>
      <c r="AA535" s="8"/>
      <c r="AB535" s="8"/>
      <c r="AC535" s="8"/>
      <c r="AD535" s="8"/>
      <c r="AE535" s="8"/>
      <c r="AF535" s="8"/>
      <c r="AG535" s="8"/>
      <c r="AH535" s="8"/>
      <c r="AI535" s="8"/>
      <c r="AJ535" s="8"/>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c r="BN535" s="8"/>
      <c r="BO535" s="8"/>
      <c r="BP535" s="8"/>
      <c r="BQ535" s="8"/>
      <c r="BR535" s="8"/>
    </row>
    <row r="536" spans="1:70" s="9" customFormat="1">
      <c r="A536" s="13"/>
      <c r="B536" s="13"/>
      <c r="C536" s="13"/>
      <c r="D536" s="12"/>
      <c r="E536" s="11"/>
      <c r="F536" s="11"/>
      <c r="G536" s="11"/>
      <c r="H536" s="136"/>
      <c r="I536" s="137"/>
      <c r="J536" s="136"/>
      <c r="K536" s="136"/>
      <c r="L536" s="138"/>
      <c r="M536" s="140"/>
      <c r="N536" s="140"/>
      <c r="O536" s="8"/>
      <c r="P536" s="251"/>
      <c r="Q536" s="8"/>
      <c r="R536" s="8"/>
      <c r="S536" s="8"/>
      <c r="T536" s="8"/>
      <c r="U536" s="8"/>
      <c r="V536" s="8"/>
      <c r="W536" s="8"/>
      <c r="X536" s="8"/>
      <c r="Y536" s="8"/>
      <c r="Z536" s="8"/>
      <c r="AA536" s="8"/>
      <c r="AB536" s="8"/>
      <c r="AC536" s="8"/>
      <c r="AD536" s="8"/>
      <c r="AE536" s="8"/>
      <c r="AF536" s="8"/>
      <c r="AG536" s="8"/>
      <c r="AH536" s="8"/>
      <c r="AI536" s="8"/>
      <c r="AJ536" s="8"/>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c r="BN536" s="8"/>
      <c r="BO536" s="8"/>
      <c r="BP536" s="8"/>
      <c r="BQ536" s="8"/>
      <c r="BR536" s="8"/>
    </row>
    <row r="537" spans="1:70" s="9" customFormat="1">
      <c r="A537" s="13"/>
      <c r="B537" s="13"/>
      <c r="C537" s="13"/>
      <c r="D537" s="12"/>
      <c r="E537" s="11"/>
      <c r="F537" s="11"/>
      <c r="G537" s="11"/>
      <c r="H537" s="136"/>
      <c r="I537" s="137"/>
      <c r="J537" s="136"/>
      <c r="K537" s="136"/>
      <c r="L537" s="138"/>
      <c r="M537" s="140"/>
      <c r="N537" s="140"/>
      <c r="O537" s="8"/>
      <c r="P537" s="251"/>
      <c r="Q537" s="8"/>
      <c r="R537" s="8"/>
      <c r="S537" s="8"/>
      <c r="T537" s="8"/>
      <c r="U537" s="8"/>
      <c r="V537" s="8"/>
      <c r="W537" s="8"/>
      <c r="X537" s="8"/>
      <c r="Y537" s="8"/>
      <c r="Z537" s="8"/>
      <c r="AA537" s="8"/>
      <c r="AB537" s="8"/>
      <c r="AC537" s="8"/>
      <c r="AD537" s="8"/>
      <c r="AE537" s="8"/>
      <c r="AF537" s="8"/>
      <c r="AG537" s="8"/>
      <c r="AH537" s="8"/>
      <c r="AI537" s="8"/>
      <c r="AJ537" s="8"/>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c r="BN537" s="8"/>
      <c r="BO537" s="8"/>
      <c r="BP537" s="8"/>
      <c r="BQ537" s="8"/>
      <c r="BR537" s="8"/>
    </row>
    <row r="538" spans="1:70" s="9" customFormat="1">
      <c r="A538" s="13"/>
      <c r="B538" s="13"/>
      <c r="C538" s="13"/>
      <c r="D538" s="12"/>
      <c r="E538" s="11"/>
      <c r="F538" s="11"/>
      <c r="G538" s="11"/>
      <c r="H538" s="136"/>
      <c r="I538" s="137"/>
      <c r="J538" s="136"/>
      <c r="K538" s="136"/>
      <c r="L538" s="138"/>
      <c r="M538" s="140"/>
      <c r="N538" s="140"/>
      <c r="O538" s="8"/>
      <c r="P538" s="251"/>
      <c r="Q538" s="8"/>
      <c r="R538" s="8"/>
      <c r="S538" s="8"/>
      <c r="T538" s="8"/>
      <c r="U538" s="8"/>
      <c r="V538" s="8"/>
      <c r="W538" s="8"/>
      <c r="X538" s="8"/>
      <c r="Y538" s="8"/>
      <c r="Z538" s="8"/>
      <c r="AA538" s="8"/>
      <c r="AB538" s="8"/>
      <c r="AC538" s="8"/>
      <c r="AD538" s="8"/>
      <c r="AE538" s="8"/>
      <c r="AF538" s="8"/>
      <c r="AG538" s="8"/>
      <c r="AH538" s="8"/>
      <c r="AI538" s="8"/>
      <c r="AJ538" s="8"/>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c r="BN538" s="8"/>
      <c r="BO538" s="8"/>
      <c r="BP538" s="8"/>
      <c r="BQ538" s="8"/>
      <c r="BR538" s="8"/>
    </row>
    <row r="539" spans="1:70" s="9" customFormat="1">
      <c r="A539" s="13"/>
      <c r="B539" s="13"/>
      <c r="C539" s="13"/>
      <c r="D539" s="12"/>
      <c r="E539" s="11"/>
      <c r="F539" s="11"/>
      <c r="G539" s="11"/>
      <c r="H539" s="136"/>
      <c r="I539" s="137"/>
      <c r="J539" s="136"/>
      <c r="K539" s="136"/>
      <c r="L539" s="138"/>
      <c r="M539" s="140"/>
      <c r="N539" s="140"/>
      <c r="O539" s="8"/>
      <c r="P539" s="251"/>
      <c r="Q539" s="8"/>
      <c r="R539" s="8"/>
      <c r="S539" s="8"/>
      <c r="T539" s="8"/>
      <c r="U539" s="8"/>
      <c r="V539" s="8"/>
      <c r="W539" s="8"/>
      <c r="X539" s="8"/>
      <c r="Y539" s="8"/>
      <c r="Z539" s="8"/>
      <c r="AA539" s="8"/>
      <c r="AB539" s="8"/>
      <c r="AC539" s="8"/>
      <c r="AD539" s="8"/>
      <c r="AE539" s="8"/>
      <c r="AF539" s="8"/>
      <c r="AG539" s="8"/>
      <c r="AH539" s="8"/>
      <c r="AI539" s="8"/>
      <c r="AJ539" s="8"/>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c r="BN539" s="8"/>
      <c r="BO539" s="8"/>
      <c r="BP539" s="8"/>
      <c r="BQ539" s="8"/>
      <c r="BR539" s="8"/>
    </row>
    <row r="540" spans="1:70" s="9" customFormat="1">
      <c r="A540" s="13"/>
      <c r="B540" s="13"/>
      <c r="C540" s="13"/>
      <c r="D540" s="12"/>
      <c r="E540" s="11"/>
      <c r="F540" s="11"/>
      <c r="G540" s="11"/>
      <c r="H540" s="136"/>
      <c r="I540" s="137"/>
      <c r="J540" s="136"/>
      <c r="K540" s="136"/>
      <c r="L540" s="138"/>
      <c r="M540" s="140"/>
      <c r="N540" s="140"/>
      <c r="O540" s="8"/>
      <c r="P540" s="251"/>
      <c r="Q540" s="8"/>
      <c r="R540" s="8"/>
      <c r="S540" s="8"/>
      <c r="T540" s="8"/>
      <c r="U540" s="8"/>
      <c r="V540" s="8"/>
      <c r="W540" s="8"/>
      <c r="X540" s="8"/>
      <c r="Y540" s="8"/>
      <c r="Z540" s="8"/>
      <c r="AA540" s="8"/>
      <c r="AB540" s="8"/>
      <c r="AC540" s="8"/>
      <c r="AD540" s="8"/>
      <c r="AE540" s="8"/>
      <c r="AF540" s="8"/>
      <c r="AG540" s="8"/>
      <c r="AH540" s="8"/>
      <c r="AI540" s="8"/>
      <c r="AJ540" s="8"/>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c r="BN540" s="8"/>
      <c r="BO540" s="8"/>
      <c r="BP540" s="8"/>
      <c r="BQ540" s="8"/>
      <c r="BR540" s="8"/>
    </row>
    <row r="541" spans="1:70" s="9" customFormat="1">
      <c r="A541" s="13"/>
      <c r="B541" s="13"/>
      <c r="C541" s="13"/>
      <c r="D541" s="12"/>
      <c r="E541" s="11"/>
      <c r="F541" s="11"/>
      <c r="G541" s="11"/>
      <c r="H541" s="136"/>
      <c r="I541" s="137"/>
      <c r="J541" s="136"/>
      <c r="K541" s="136"/>
      <c r="L541" s="138"/>
      <c r="M541" s="140"/>
      <c r="N541" s="140"/>
      <c r="O541" s="8"/>
      <c r="P541" s="251"/>
      <c r="Q541" s="8"/>
      <c r="R541" s="8"/>
      <c r="S541" s="8"/>
      <c r="T541" s="8"/>
      <c r="U541" s="8"/>
      <c r="V541" s="8"/>
      <c r="W541" s="8"/>
      <c r="X541" s="8"/>
      <c r="Y541" s="8"/>
      <c r="Z541" s="8"/>
      <c r="AA541" s="8"/>
      <c r="AB541" s="8"/>
      <c r="AC541" s="8"/>
      <c r="AD541" s="8"/>
      <c r="AE541" s="8"/>
      <c r="AF541" s="8"/>
      <c r="AG541" s="8"/>
      <c r="AH541" s="8"/>
      <c r="AI541" s="8"/>
      <c r="AJ541" s="8"/>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c r="BN541" s="8"/>
      <c r="BO541" s="8"/>
      <c r="BP541" s="8"/>
      <c r="BQ541" s="8"/>
      <c r="BR541" s="8"/>
    </row>
    <row r="542" spans="1:70" s="9" customFormat="1">
      <c r="A542" s="13"/>
      <c r="B542" s="13"/>
      <c r="C542" s="13"/>
      <c r="D542" s="12"/>
      <c r="E542" s="11"/>
      <c r="F542" s="11"/>
      <c r="G542" s="11"/>
      <c r="H542" s="136"/>
      <c r="I542" s="137"/>
      <c r="J542" s="136"/>
      <c r="K542" s="136"/>
      <c r="L542" s="138"/>
      <c r="M542" s="140"/>
      <c r="N542" s="140"/>
      <c r="O542" s="8"/>
      <c r="P542" s="251"/>
      <c r="Q542" s="8"/>
      <c r="R542" s="8"/>
      <c r="S542" s="8"/>
      <c r="T542" s="8"/>
      <c r="U542" s="8"/>
      <c r="V542" s="8"/>
      <c r="W542" s="8"/>
      <c r="X542" s="8"/>
      <c r="Y542" s="8"/>
      <c r="Z542" s="8"/>
      <c r="AA542" s="8"/>
      <c r="AB542" s="8"/>
      <c r="AC542" s="8"/>
      <c r="AD542" s="8"/>
      <c r="AE542" s="8"/>
      <c r="AF542" s="8"/>
      <c r="AG542" s="8"/>
      <c r="AH542" s="8"/>
      <c r="AI542" s="8"/>
      <c r="AJ542" s="8"/>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c r="BN542" s="8"/>
      <c r="BO542" s="8"/>
      <c r="BP542" s="8"/>
      <c r="BQ542" s="8"/>
      <c r="BR542" s="8"/>
    </row>
    <row r="543" spans="1:70" s="9" customFormat="1">
      <c r="A543" s="13"/>
      <c r="B543" s="13"/>
      <c r="C543" s="13"/>
      <c r="D543" s="12"/>
      <c r="E543" s="11"/>
      <c r="F543" s="11"/>
      <c r="G543" s="11"/>
      <c r="H543" s="136"/>
      <c r="I543" s="137"/>
      <c r="J543" s="136"/>
      <c r="K543" s="136"/>
      <c r="L543" s="138"/>
      <c r="M543" s="140"/>
      <c r="N543" s="140"/>
      <c r="O543" s="8"/>
      <c r="P543" s="251"/>
      <c r="Q543" s="8"/>
      <c r="R543" s="8"/>
      <c r="S543" s="8"/>
      <c r="T543" s="8"/>
      <c r="U543" s="8"/>
      <c r="V543" s="8"/>
      <c r="W543" s="8"/>
      <c r="X543" s="8"/>
      <c r="Y543" s="8"/>
      <c r="Z543" s="8"/>
      <c r="AA543" s="8"/>
      <c r="AB543" s="8"/>
      <c r="AC543" s="8"/>
      <c r="AD543" s="8"/>
      <c r="AE543" s="8"/>
      <c r="AF543" s="8"/>
      <c r="AG543" s="8"/>
      <c r="AH543" s="8"/>
      <c r="AI543" s="8"/>
      <c r="AJ543" s="8"/>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c r="BN543" s="8"/>
      <c r="BO543" s="8"/>
      <c r="BP543" s="8"/>
      <c r="BQ543" s="8"/>
      <c r="BR543" s="8"/>
    </row>
    <row r="544" spans="1:70" s="9" customFormat="1">
      <c r="A544" s="13"/>
      <c r="B544" s="13"/>
      <c r="C544" s="13"/>
      <c r="D544" s="12"/>
      <c r="E544" s="11"/>
      <c r="F544" s="11"/>
      <c r="G544" s="11"/>
      <c r="H544" s="136"/>
      <c r="I544" s="137"/>
      <c r="J544" s="136"/>
      <c r="K544" s="136"/>
      <c r="L544" s="138"/>
      <c r="M544" s="140"/>
      <c r="N544" s="140"/>
      <c r="O544" s="8"/>
      <c r="P544" s="251"/>
      <c r="Q544" s="8"/>
      <c r="R544" s="8"/>
      <c r="S544" s="8"/>
      <c r="T544" s="8"/>
      <c r="U544" s="8"/>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c r="BN544" s="8"/>
      <c r="BO544" s="8"/>
      <c r="BP544" s="8"/>
      <c r="BQ544" s="8"/>
      <c r="BR544" s="8"/>
    </row>
    <row r="545" spans="1:70" s="9" customFormat="1">
      <c r="A545" s="13"/>
      <c r="B545" s="13"/>
      <c r="C545" s="13"/>
      <c r="D545" s="12"/>
      <c r="E545" s="11"/>
      <c r="F545" s="11"/>
      <c r="G545" s="11"/>
      <c r="H545" s="136"/>
      <c r="I545" s="137"/>
      <c r="J545" s="136"/>
      <c r="K545" s="136"/>
      <c r="L545" s="138"/>
      <c r="M545" s="140"/>
      <c r="N545" s="140"/>
      <c r="O545" s="8"/>
      <c r="P545" s="251"/>
      <c r="Q545" s="8"/>
      <c r="R545" s="8"/>
      <c r="S545" s="8"/>
      <c r="T545" s="8"/>
      <c r="U545" s="8"/>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c r="BN545" s="8"/>
      <c r="BO545" s="8"/>
      <c r="BP545" s="8"/>
      <c r="BQ545" s="8"/>
      <c r="BR545" s="8"/>
    </row>
    <row r="546" spans="1:70" s="9" customFormat="1">
      <c r="A546" s="13"/>
      <c r="B546" s="13"/>
      <c r="C546" s="13"/>
      <c r="D546" s="12"/>
      <c r="E546" s="11"/>
      <c r="F546" s="11"/>
      <c r="G546" s="11"/>
      <c r="H546" s="136"/>
      <c r="I546" s="137"/>
      <c r="J546" s="136"/>
      <c r="K546" s="136"/>
      <c r="L546" s="138"/>
      <c r="M546" s="140"/>
      <c r="N546" s="140"/>
      <c r="O546" s="8"/>
      <c r="P546" s="251"/>
      <c r="Q546" s="8"/>
      <c r="R546" s="8"/>
      <c r="S546" s="8"/>
      <c r="T546" s="8"/>
      <c r="U546" s="8"/>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c r="BN546" s="8"/>
      <c r="BO546" s="8"/>
      <c r="BP546" s="8"/>
      <c r="BQ546" s="8"/>
      <c r="BR546" s="8"/>
    </row>
    <row r="547" spans="1:70" s="9" customFormat="1">
      <c r="A547" s="13"/>
      <c r="B547" s="13"/>
      <c r="C547" s="13"/>
      <c r="D547" s="12"/>
      <c r="E547" s="11"/>
      <c r="F547" s="11"/>
      <c r="G547" s="11"/>
      <c r="H547" s="136"/>
      <c r="I547" s="137"/>
      <c r="J547" s="136"/>
      <c r="K547" s="136"/>
      <c r="L547" s="138"/>
      <c r="M547" s="140"/>
      <c r="N547" s="140"/>
      <c r="O547" s="8"/>
      <c r="P547" s="251"/>
      <c r="Q547" s="8"/>
      <c r="R547" s="8"/>
      <c r="S547" s="8"/>
      <c r="T547" s="8"/>
      <c r="U547" s="8"/>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c r="BN547" s="8"/>
      <c r="BO547" s="8"/>
      <c r="BP547" s="8"/>
      <c r="BQ547" s="8"/>
      <c r="BR547" s="8"/>
    </row>
    <row r="548" spans="1:70" s="9" customFormat="1">
      <c r="A548" s="13"/>
      <c r="B548" s="13"/>
      <c r="C548" s="13"/>
      <c r="D548" s="12"/>
      <c r="E548" s="11"/>
      <c r="F548" s="11"/>
      <c r="G548" s="11"/>
      <c r="H548" s="136"/>
      <c r="I548" s="137"/>
      <c r="J548" s="136"/>
      <c r="K548" s="136"/>
      <c r="L548" s="138"/>
      <c r="M548" s="140"/>
      <c r="N548" s="140"/>
      <c r="O548" s="8"/>
      <c r="P548" s="251"/>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c r="BN548" s="8"/>
      <c r="BO548" s="8"/>
      <c r="BP548" s="8"/>
      <c r="BQ548" s="8"/>
      <c r="BR548" s="8"/>
    </row>
    <row r="549" spans="1:70" s="9" customFormat="1">
      <c r="A549" s="13"/>
      <c r="B549" s="13"/>
      <c r="C549" s="13"/>
      <c r="D549" s="12"/>
      <c r="E549" s="11"/>
      <c r="F549" s="11"/>
      <c r="G549" s="11"/>
      <c r="H549" s="136"/>
      <c r="I549" s="137"/>
      <c r="J549" s="136"/>
      <c r="K549" s="136"/>
      <c r="L549" s="138"/>
      <c r="M549" s="140"/>
      <c r="N549" s="140"/>
      <c r="O549" s="8"/>
      <c r="P549" s="251"/>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c r="BN549" s="8"/>
      <c r="BO549" s="8"/>
      <c r="BP549" s="8"/>
      <c r="BQ549" s="8"/>
      <c r="BR549" s="8"/>
    </row>
    <row r="550" spans="1:70" s="9" customFormat="1">
      <c r="A550" s="13"/>
      <c r="B550" s="13"/>
      <c r="C550" s="13"/>
      <c r="D550" s="12"/>
      <c r="E550" s="11"/>
      <c r="F550" s="11"/>
      <c r="G550" s="11"/>
      <c r="H550" s="136"/>
      <c r="I550" s="137"/>
      <c r="J550" s="136"/>
      <c r="K550" s="136"/>
      <c r="L550" s="138"/>
      <c r="M550" s="140"/>
      <c r="N550" s="140"/>
      <c r="O550" s="8"/>
      <c r="P550" s="251"/>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c r="BN550" s="8"/>
      <c r="BO550" s="8"/>
      <c r="BP550" s="8"/>
      <c r="BQ550" s="8"/>
      <c r="BR550" s="8"/>
    </row>
    <row r="551" spans="1:70" s="9" customFormat="1">
      <c r="A551" s="13"/>
      <c r="B551" s="13"/>
      <c r="C551" s="13"/>
      <c r="D551" s="12"/>
      <c r="E551" s="11"/>
      <c r="F551" s="11"/>
      <c r="G551" s="11"/>
      <c r="H551" s="136"/>
      <c r="I551" s="137"/>
      <c r="J551" s="136"/>
      <c r="K551" s="136"/>
      <c r="L551" s="138"/>
      <c r="M551" s="140"/>
      <c r="N551" s="140"/>
      <c r="O551" s="8"/>
      <c r="P551" s="251"/>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c r="BN551" s="8"/>
      <c r="BO551" s="8"/>
      <c r="BP551" s="8"/>
      <c r="BQ551" s="8"/>
      <c r="BR551" s="8"/>
    </row>
    <row r="552" spans="1:70" s="9" customFormat="1">
      <c r="A552" s="13"/>
      <c r="B552" s="13"/>
      <c r="C552" s="13"/>
      <c r="D552" s="12"/>
      <c r="E552" s="11"/>
      <c r="F552" s="11"/>
      <c r="G552" s="11"/>
      <c r="H552" s="136"/>
      <c r="I552" s="137"/>
      <c r="J552" s="136"/>
      <c r="K552" s="136"/>
      <c r="L552" s="138"/>
      <c r="M552" s="140"/>
      <c r="N552" s="140"/>
      <c r="O552" s="8"/>
      <c r="P552" s="251"/>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c r="BN552" s="8"/>
      <c r="BO552" s="8"/>
      <c r="BP552" s="8"/>
      <c r="BQ552" s="8"/>
      <c r="BR552" s="8"/>
    </row>
    <row r="553" spans="1:70" s="9" customFormat="1">
      <c r="A553" s="13"/>
      <c r="B553" s="13"/>
      <c r="C553" s="13"/>
      <c r="D553" s="12"/>
      <c r="E553" s="11"/>
      <c r="F553" s="11"/>
      <c r="G553" s="11"/>
      <c r="H553" s="136"/>
      <c r="I553" s="137"/>
      <c r="J553" s="136"/>
      <c r="K553" s="136"/>
      <c r="L553" s="138"/>
      <c r="M553" s="140"/>
      <c r="N553" s="140"/>
      <c r="O553" s="8"/>
      <c r="P553" s="251"/>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c r="BN553" s="8"/>
      <c r="BO553" s="8"/>
      <c r="BP553" s="8"/>
      <c r="BQ553" s="8"/>
      <c r="BR553" s="8"/>
    </row>
    <row r="554" spans="1:70" s="9" customFormat="1">
      <c r="A554" s="13"/>
      <c r="B554" s="13"/>
      <c r="C554" s="13"/>
      <c r="D554" s="12"/>
      <c r="E554" s="11"/>
      <c r="F554" s="11"/>
      <c r="G554" s="11"/>
      <c r="H554" s="136"/>
      <c r="I554" s="137"/>
      <c r="J554" s="136"/>
      <c r="K554" s="136"/>
      <c r="L554" s="138"/>
      <c r="M554" s="140"/>
      <c r="N554" s="140"/>
      <c r="O554" s="8"/>
      <c r="P554" s="251"/>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c r="BN554" s="8"/>
      <c r="BO554" s="8"/>
      <c r="BP554" s="8"/>
      <c r="BQ554" s="8"/>
      <c r="BR554" s="8"/>
    </row>
    <row r="555" spans="1:70" s="9" customFormat="1">
      <c r="A555" s="13"/>
      <c r="B555" s="13"/>
      <c r="C555" s="13"/>
      <c r="D555" s="12"/>
      <c r="E555" s="11"/>
      <c r="F555" s="11"/>
      <c r="G555" s="11"/>
      <c r="H555" s="136"/>
      <c r="I555" s="137"/>
      <c r="J555" s="136"/>
      <c r="K555" s="136"/>
      <c r="L555" s="138"/>
      <c r="M555" s="140"/>
      <c r="N555" s="140"/>
      <c r="O555" s="8"/>
      <c r="P555" s="251"/>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c r="BN555" s="8"/>
      <c r="BO555" s="8"/>
      <c r="BP555" s="8"/>
      <c r="BQ555" s="8"/>
      <c r="BR555" s="8"/>
    </row>
    <row r="556" spans="1:70" s="9" customFormat="1">
      <c r="A556" s="13"/>
      <c r="B556" s="13"/>
      <c r="C556" s="13"/>
      <c r="D556" s="12"/>
      <c r="E556" s="11"/>
      <c r="F556" s="11"/>
      <c r="G556" s="11"/>
      <c r="H556" s="136"/>
      <c r="I556" s="137"/>
      <c r="J556" s="136"/>
      <c r="K556" s="136"/>
      <c r="L556" s="138"/>
      <c r="M556" s="140"/>
      <c r="N556" s="140"/>
      <c r="O556" s="8"/>
      <c r="P556" s="251"/>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c r="BN556" s="8"/>
      <c r="BO556" s="8"/>
      <c r="BP556" s="8"/>
      <c r="BQ556" s="8"/>
      <c r="BR556" s="8"/>
    </row>
    <row r="557" spans="1:70" s="9" customFormat="1">
      <c r="A557" s="13"/>
      <c r="B557" s="13"/>
      <c r="C557" s="13"/>
      <c r="D557" s="12"/>
      <c r="E557" s="11"/>
      <c r="F557" s="11"/>
      <c r="G557" s="11"/>
      <c r="H557" s="136"/>
      <c r="I557" s="137"/>
      <c r="J557" s="136"/>
      <c r="K557" s="136"/>
      <c r="L557" s="138"/>
      <c r="M557" s="140"/>
      <c r="N557" s="140"/>
      <c r="O557" s="8"/>
      <c r="P557" s="251"/>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c r="BN557" s="8"/>
      <c r="BO557" s="8"/>
      <c r="BP557" s="8"/>
      <c r="BQ557" s="8"/>
      <c r="BR557" s="8"/>
    </row>
    <row r="558" spans="1:70" s="9" customFormat="1">
      <c r="A558" s="13"/>
      <c r="B558" s="13"/>
      <c r="C558" s="13"/>
      <c r="D558" s="12"/>
      <c r="E558" s="11"/>
      <c r="F558" s="11"/>
      <c r="G558" s="11"/>
      <c r="H558" s="136"/>
      <c r="I558" s="137"/>
      <c r="J558" s="136"/>
      <c r="K558" s="136"/>
      <c r="L558" s="138"/>
      <c r="M558" s="140"/>
      <c r="N558" s="140"/>
      <c r="O558" s="8"/>
      <c r="P558" s="251"/>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c r="BN558" s="8"/>
      <c r="BO558" s="8"/>
      <c r="BP558" s="8"/>
      <c r="BQ558" s="8"/>
      <c r="BR558" s="8"/>
    </row>
    <row r="559" spans="1:70" s="9" customFormat="1">
      <c r="A559" s="13"/>
      <c r="B559" s="13"/>
      <c r="C559" s="13"/>
      <c r="D559" s="12"/>
      <c r="E559" s="11"/>
      <c r="F559" s="11"/>
      <c r="G559" s="11"/>
      <c r="H559" s="136"/>
      <c r="I559" s="137"/>
      <c r="J559" s="136"/>
      <c r="K559" s="136"/>
      <c r="L559" s="138"/>
      <c r="M559" s="140"/>
      <c r="N559" s="140"/>
      <c r="O559" s="8"/>
      <c r="P559" s="251"/>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c r="BN559" s="8"/>
      <c r="BO559" s="8"/>
      <c r="BP559" s="8"/>
      <c r="BQ559" s="8"/>
      <c r="BR559" s="8"/>
    </row>
    <row r="560" spans="1:70" s="9" customFormat="1">
      <c r="A560" s="13"/>
      <c r="B560" s="13"/>
      <c r="C560" s="13"/>
      <c r="D560" s="12"/>
      <c r="E560" s="11"/>
      <c r="F560" s="11"/>
      <c r="G560" s="11"/>
      <c r="H560" s="136"/>
      <c r="I560" s="137"/>
      <c r="J560" s="136"/>
      <c r="K560" s="136"/>
      <c r="L560" s="138"/>
      <c r="M560" s="140"/>
      <c r="N560" s="140"/>
      <c r="O560" s="8"/>
      <c r="P560" s="251"/>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c r="BN560" s="8"/>
      <c r="BO560" s="8"/>
      <c r="BP560" s="8"/>
      <c r="BQ560" s="8"/>
      <c r="BR560" s="8"/>
    </row>
    <row r="561" spans="1:70" s="9" customFormat="1">
      <c r="A561" s="13"/>
      <c r="B561" s="13"/>
      <c r="C561" s="13"/>
      <c r="D561" s="12"/>
      <c r="E561" s="11"/>
      <c r="F561" s="11"/>
      <c r="G561" s="11"/>
      <c r="H561" s="136"/>
      <c r="I561" s="137"/>
      <c r="J561" s="136"/>
      <c r="K561" s="136"/>
      <c r="L561" s="138"/>
      <c r="M561" s="140"/>
      <c r="N561" s="140"/>
      <c r="O561" s="8"/>
      <c r="P561" s="251"/>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c r="BN561" s="8"/>
      <c r="BO561" s="8"/>
      <c r="BP561" s="8"/>
      <c r="BQ561" s="8"/>
      <c r="BR561" s="8"/>
    </row>
    <row r="562" spans="1:70" s="9" customFormat="1">
      <c r="A562" s="13"/>
      <c r="B562" s="13"/>
      <c r="C562" s="13"/>
      <c r="D562" s="12"/>
      <c r="E562" s="11"/>
      <c r="F562" s="11"/>
      <c r="G562" s="11"/>
      <c r="H562" s="136"/>
      <c r="I562" s="137"/>
      <c r="J562" s="136"/>
      <c r="K562" s="136"/>
      <c r="L562" s="138"/>
      <c r="M562" s="140"/>
      <c r="N562" s="140"/>
      <c r="O562" s="8"/>
      <c r="P562" s="251"/>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c r="BN562" s="8"/>
      <c r="BO562" s="8"/>
      <c r="BP562" s="8"/>
      <c r="BQ562" s="8"/>
      <c r="BR562" s="8"/>
    </row>
    <row r="563" spans="1:70" s="9" customFormat="1">
      <c r="A563" s="13"/>
      <c r="B563" s="13"/>
      <c r="C563" s="13"/>
      <c r="D563" s="12"/>
      <c r="E563" s="11"/>
      <c r="F563" s="11"/>
      <c r="G563" s="11"/>
      <c r="H563" s="136"/>
      <c r="I563" s="137"/>
      <c r="J563" s="136"/>
      <c r="K563" s="136"/>
      <c r="L563" s="138"/>
      <c r="M563" s="140"/>
      <c r="N563" s="140"/>
      <c r="O563" s="8"/>
      <c r="P563" s="251"/>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c r="BN563" s="8"/>
      <c r="BO563" s="8"/>
      <c r="BP563" s="8"/>
      <c r="BQ563" s="8"/>
      <c r="BR563" s="8"/>
    </row>
    <row r="564" spans="1:70" s="9" customFormat="1">
      <c r="A564" s="13"/>
      <c r="B564" s="13"/>
      <c r="C564" s="13"/>
      <c r="D564" s="12"/>
      <c r="E564" s="11"/>
      <c r="F564" s="11"/>
      <c r="G564" s="11"/>
      <c r="H564" s="136"/>
      <c r="I564" s="137"/>
      <c r="J564" s="136"/>
      <c r="K564" s="136"/>
      <c r="L564" s="138"/>
      <c r="M564" s="140"/>
      <c r="N564" s="140"/>
      <c r="O564" s="8"/>
      <c r="P564" s="251"/>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c r="BN564" s="8"/>
      <c r="BO564" s="8"/>
      <c r="BP564" s="8"/>
      <c r="BQ564" s="8"/>
      <c r="BR564" s="8"/>
    </row>
    <row r="565" spans="1:70" s="9" customFormat="1">
      <c r="A565" s="13"/>
      <c r="B565" s="13"/>
      <c r="C565" s="13"/>
      <c r="D565" s="12"/>
      <c r="E565" s="11"/>
      <c r="F565" s="11"/>
      <c r="G565" s="11"/>
      <c r="H565" s="136"/>
      <c r="I565" s="137"/>
      <c r="J565" s="136"/>
      <c r="K565" s="136"/>
      <c r="L565" s="138"/>
      <c r="M565" s="140"/>
      <c r="N565" s="140"/>
      <c r="O565" s="8"/>
      <c r="P565" s="251"/>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c r="BN565" s="8"/>
      <c r="BO565" s="8"/>
      <c r="BP565" s="8"/>
      <c r="BQ565" s="8"/>
      <c r="BR565" s="8"/>
    </row>
    <row r="566" spans="1:70" s="9" customFormat="1">
      <c r="A566" s="13"/>
      <c r="B566" s="13"/>
      <c r="C566" s="13"/>
      <c r="D566" s="12"/>
      <c r="E566" s="11"/>
      <c r="F566" s="11"/>
      <c r="G566" s="11"/>
      <c r="H566" s="136"/>
      <c r="I566" s="137"/>
      <c r="J566" s="136"/>
      <c r="K566" s="136"/>
      <c r="L566" s="138"/>
      <c r="M566" s="140"/>
      <c r="N566" s="140"/>
      <c r="O566" s="8"/>
      <c r="P566" s="251"/>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c r="BN566" s="8"/>
      <c r="BO566" s="8"/>
      <c r="BP566" s="8"/>
      <c r="BQ566" s="8"/>
      <c r="BR566" s="8"/>
    </row>
    <row r="567" spans="1:70" s="9" customFormat="1">
      <c r="A567" s="13"/>
      <c r="B567" s="13"/>
      <c r="C567" s="13"/>
      <c r="D567" s="12"/>
      <c r="E567" s="11"/>
      <c r="F567" s="11"/>
      <c r="G567" s="11"/>
      <c r="H567" s="136"/>
      <c r="I567" s="137"/>
      <c r="J567" s="136"/>
      <c r="K567" s="136"/>
      <c r="L567" s="138"/>
      <c r="M567" s="140"/>
      <c r="N567" s="140"/>
      <c r="O567" s="8"/>
      <c r="P567" s="251"/>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c r="BN567" s="8"/>
      <c r="BO567" s="8"/>
      <c r="BP567" s="8"/>
      <c r="BQ567" s="8"/>
      <c r="BR567" s="8"/>
    </row>
    <row r="568" spans="1:70" s="9" customFormat="1">
      <c r="A568" s="13"/>
      <c r="B568" s="13"/>
      <c r="C568" s="13"/>
      <c r="D568" s="12"/>
      <c r="E568" s="11"/>
      <c r="F568" s="11"/>
      <c r="G568" s="11"/>
      <c r="H568" s="136"/>
      <c r="I568" s="137"/>
      <c r="J568" s="136"/>
      <c r="K568" s="136"/>
      <c r="L568" s="138"/>
      <c r="M568" s="140"/>
      <c r="N568" s="140"/>
      <c r="O568" s="8"/>
      <c r="P568" s="251"/>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c r="BN568" s="8"/>
      <c r="BO568" s="8"/>
      <c r="BP568" s="8"/>
      <c r="BQ568" s="8"/>
      <c r="BR568" s="8"/>
    </row>
    <row r="569" spans="1:70" s="9" customFormat="1">
      <c r="A569" s="13"/>
      <c r="B569" s="13"/>
      <c r="C569" s="13"/>
      <c r="D569" s="12"/>
      <c r="E569" s="11"/>
      <c r="F569" s="11"/>
      <c r="G569" s="11"/>
      <c r="H569" s="136"/>
      <c r="I569" s="137"/>
      <c r="J569" s="136"/>
      <c r="K569" s="136"/>
      <c r="L569" s="138"/>
      <c r="M569" s="140"/>
      <c r="N569" s="140"/>
      <c r="O569" s="8"/>
      <c r="P569" s="251"/>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c r="BN569" s="8"/>
      <c r="BO569" s="8"/>
      <c r="BP569" s="8"/>
      <c r="BQ569" s="8"/>
      <c r="BR569" s="8"/>
    </row>
    <row r="570" spans="1:70" s="9" customFormat="1">
      <c r="A570" s="13"/>
      <c r="B570" s="13"/>
      <c r="C570" s="13"/>
      <c r="D570" s="12"/>
      <c r="E570" s="11"/>
      <c r="F570" s="11"/>
      <c r="G570" s="11"/>
      <c r="H570" s="136"/>
      <c r="I570" s="137"/>
      <c r="J570" s="136"/>
      <c r="K570" s="136"/>
      <c r="L570" s="138"/>
      <c r="M570" s="140"/>
      <c r="N570" s="140"/>
      <c r="O570" s="8"/>
      <c r="P570" s="251"/>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c r="BN570" s="8"/>
      <c r="BO570" s="8"/>
      <c r="BP570" s="8"/>
      <c r="BQ570" s="8"/>
      <c r="BR570" s="8"/>
    </row>
    <row r="571" spans="1:70" s="9" customFormat="1">
      <c r="A571" s="13"/>
      <c r="B571" s="13"/>
      <c r="C571" s="13"/>
      <c r="D571" s="12"/>
      <c r="E571" s="11"/>
      <c r="F571" s="11"/>
      <c r="G571" s="11"/>
      <c r="H571" s="136"/>
      <c r="I571" s="137"/>
      <c r="J571" s="136"/>
      <c r="K571" s="136"/>
      <c r="L571" s="138"/>
      <c r="M571" s="140"/>
      <c r="N571" s="140"/>
      <c r="O571" s="8"/>
      <c r="P571" s="251"/>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c r="BN571" s="8"/>
      <c r="BO571" s="8"/>
      <c r="BP571" s="8"/>
      <c r="BQ571" s="8"/>
      <c r="BR571" s="8"/>
    </row>
    <row r="572" spans="1:70" s="9" customFormat="1">
      <c r="A572" s="13"/>
      <c r="B572" s="13"/>
      <c r="C572" s="13"/>
      <c r="D572" s="12"/>
      <c r="E572" s="11"/>
      <c r="F572" s="11"/>
      <c r="G572" s="11"/>
      <c r="H572" s="136"/>
      <c r="I572" s="137"/>
      <c r="J572" s="136"/>
      <c r="K572" s="136"/>
      <c r="L572" s="138"/>
      <c r="M572" s="140"/>
      <c r="N572" s="140"/>
      <c r="O572" s="8"/>
      <c r="P572" s="251"/>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c r="BN572" s="8"/>
      <c r="BO572" s="8"/>
      <c r="BP572" s="8"/>
      <c r="BQ572" s="8"/>
      <c r="BR572" s="8"/>
    </row>
    <row r="573" spans="1:70" s="9" customFormat="1">
      <c r="A573" s="13"/>
      <c r="B573" s="13"/>
      <c r="C573" s="13"/>
      <c r="D573" s="12"/>
      <c r="E573" s="11"/>
      <c r="F573" s="11"/>
      <c r="G573" s="11"/>
      <c r="H573" s="136"/>
      <c r="I573" s="137"/>
      <c r="J573" s="136"/>
      <c r="K573" s="136"/>
      <c r="L573" s="138"/>
      <c r="M573" s="140"/>
      <c r="N573" s="140"/>
      <c r="O573" s="8"/>
      <c r="P573" s="251"/>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c r="BN573" s="8"/>
      <c r="BO573" s="8"/>
      <c r="BP573" s="8"/>
      <c r="BQ573" s="8"/>
      <c r="BR573" s="8"/>
    </row>
    <row r="574" spans="1:70" s="9" customFormat="1">
      <c r="A574" s="13"/>
      <c r="B574" s="13"/>
      <c r="C574" s="13"/>
      <c r="D574" s="12"/>
      <c r="E574" s="11"/>
      <c r="F574" s="11"/>
      <c r="G574" s="11"/>
      <c r="H574" s="136"/>
      <c r="I574" s="137"/>
      <c r="J574" s="136"/>
      <c r="K574" s="136"/>
      <c r="L574" s="138"/>
      <c r="M574" s="140"/>
      <c r="N574" s="140"/>
      <c r="O574" s="8"/>
      <c r="P574" s="251"/>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c r="BN574" s="8"/>
      <c r="BO574" s="8"/>
      <c r="BP574" s="8"/>
      <c r="BQ574" s="8"/>
      <c r="BR574" s="8"/>
    </row>
    <row r="575" spans="1:70" s="9" customFormat="1">
      <c r="A575" s="13"/>
      <c r="B575" s="13"/>
      <c r="C575" s="13"/>
      <c r="D575" s="12"/>
      <c r="E575" s="11"/>
      <c r="F575" s="11"/>
      <c r="G575" s="11"/>
      <c r="H575" s="136"/>
      <c r="I575" s="137"/>
      <c r="J575" s="136"/>
      <c r="K575" s="136"/>
      <c r="L575" s="138"/>
      <c r="M575" s="140"/>
      <c r="N575" s="140"/>
      <c r="O575" s="8"/>
      <c r="P575" s="251"/>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c r="BN575" s="8"/>
      <c r="BO575" s="8"/>
      <c r="BP575" s="8"/>
      <c r="BQ575" s="8"/>
      <c r="BR575" s="8"/>
    </row>
    <row r="576" spans="1:70" s="9" customFormat="1">
      <c r="A576" s="13"/>
      <c r="B576" s="13"/>
      <c r="C576" s="13"/>
      <c r="D576" s="12"/>
      <c r="E576" s="11"/>
      <c r="F576" s="11"/>
      <c r="G576" s="11"/>
      <c r="H576" s="136"/>
      <c r="I576" s="137"/>
      <c r="J576" s="136"/>
      <c r="K576" s="136"/>
      <c r="L576" s="138"/>
      <c r="M576" s="140"/>
      <c r="N576" s="140"/>
      <c r="O576" s="8"/>
      <c r="P576" s="251"/>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c r="BN576" s="8"/>
      <c r="BO576" s="8"/>
      <c r="BP576" s="8"/>
      <c r="BQ576" s="8"/>
      <c r="BR576" s="8"/>
    </row>
    <row r="577" spans="1:70" s="9" customFormat="1">
      <c r="A577" s="13"/>
      <c r="B577" s="13"/>
      <c r="C577" s="13"/>
      <c r="D577" s="12"/>
      <c r="E577" s="11"/>
      <c r="F577" s="11"/>
      <c r="G577" s="11"/>
      <c r="H577" s="136"/>
      <c r="I577" s="137"/>
      <c r="J577" s="136"/>
      <c r="K577" s="136"/>
      <c r="L577" s="138"/>
      <c r="M577" s="140"/>
      <c r="N577" s="140"/>
      <c r="O577" s="8"/>
      <c r="P577" s="251"/>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c r="BN577" s="8"/>
      <c r="BO577" s="8"/>
      <c r="BP577" s="8"/>
      <c r="BQ577" s="8"/>
      <c r="BR577" s="8"/>
    </row>
    <row r="578" spans="1:70" s="9" customFormat="1">
      <c r="A578" s="13"/>
      <c r="B578" s="13"/>
      <c r="C578" s="13"/>
      <c r="D578" s="12"/>
      <c r="E578" s="11"/>
      <c r="F578" s="11"/>
      <c r="G578" s="11"/>
      <c r="H578" s="136"/>
      <c r="I578" s="137"/>
      <c r="J578" s="136"/>
      <c r="K578" s="136"/>
      <c r="L578" s="138"/>
      <c r="M578" s="140"/>
      <c r="N578" s="140"/>
      <c r="O578" s="8"/>
      <c r="P578" s="251"/>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c r="BN578" s="8"/>
      <c r="BO578" s="8"/>
      <c r="BP578" s="8"/>
      <c r="BQ578" s="8"/>
      <c r="BR578" s="8"/>
    </row>
    <row r="579" spans="1:70" s="9" customFormat="1">
      <c r="A579" s="13"/>
      <c r="B579" s="13"/>
      <c r="C579" s="13"/>
      <c r="D579" s="12"/>
      <c r="E579" s="11"/>
      <c r="F579" s="11"/>
      <c r="G579" s="11"/>
      <c r="H579" s="136"/>
      <c r="I579" s="137"/>
      <c r="J579" s="136"/>
      <c r="K579" s="136"/>
      <c r="L579" s="138"/>
      <c r="M579" s="140"/>
      <c r="N579" s="140"/>
      <c r="O579" s="8"/>
      <c r="P579" s="251"/>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c r="BN579" s="8"/>
      <c r="BO579" s="8"/>
      <c r="BP579" s="8"/>
      <c r="BQ579" s="8"/>
      <c r="BR579" s="8"/>
    </row>
    <row r="580" spans="1:70" s="9" customFormat="1">
      <c r="A580" s="13"/>
      <c r="B580" s="13"/>
      <c r="C580" s="13"/>
      <c r="D580" s="12"/>
      <c r="E580" s="11"/>
      <c r="F580" s="11"/>
      <c r="G580" s="11"/>
      <c r="H580" s="136"/>
      <c r="I580" s="137"/>
      <c r="J580" s="136"/>
      <c r="K580" s="136"/>
      <c r="L580" s="138"/>
      <c r="M580" s="140"/>
      <c r="N580" s="140"/>
      <c r="O580" s="8"/>
      <c r="P580" s="251"/>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c r="BN580" s="8"/>
      <c r="BO580" s="8"/>
      <c r="BP580" s="8"/>
      <c r="BQ580" s="8"/>
      <c r="BR580" s="8"/>
    </row>
    <row r="581" spans="1:70" s="9" customFormat="1">
      <c r="A581" s="13"/>
      <c r="B581" s="13"/>
      <c r="C581" s="13"/>
      <c r="D581" s="12"/>
      <c r="E581" s="11"/>
      <c r="F581" s="11"/>
      <c r="G581" s="11"/>
      <c r="H581" s="136"/>
      <c r="I581" s="137"/>
      <c r="J581" s="136"/>
      <c r="K581" s="136"/>
      <c r="L581" s="138"/>
      <c r="M581" s="140"/>
      <c r="N581" s="140"/>
      <c r="O581" s="8"/>
      <c r="P581" s="251"/>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c r="BN581" s="8"/>
      <c r="BO581" s="8"/>
      <c r="BP581" s="8"/>
      <c r="BQ581" s="8"/>
      <c r="BR581" s="8"/>
    </row>
    <row r="582" spans="1:70" s="9" customFormat="1">
      <c r="A582" s="13"/>
      <c r="B582" s="13"/>
      <c r="C582" s="13"/>
      <c r="D582" s="12"/>
      <c r="E582" s="11"/>
      <c r="F582" s="11"/>
      <c r="G582" s="11"/>
      <c r="H582" s="136"/>
      <c r="I582" s="137"/>
      <c r="J582" s="136"/>
      <c r="K582" s="136"/>
      <c r="L582" s="138"/>
      <c r="M582" s="140"/>
      <c r="N582" s="140"/>
      <c r="O582" s="8"/>
      <c r="P582" s="251"/>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c r="BN582" s="8"/>
      <c r="BO582" s="8"/>
      <c r="BP582" s="8"/>
      <c r="BQ582" s="8"/>
      <c r="BR582" s="8"/>
    </row>
    <row r="583" spans="1:70" s="9" customFormat="1">
      <c r="A583" s="13"/>
      <c r="B583" s="13"/>
      <c r="C583" s="13"/>
      <c r="D583" s="12"/>
      <c r="E583" s="11"/>
      <c r="F583" s="11"/>
      <c r="G583" s="11"/>
      <c r="H583" s="136"/>
      <c r="I583" s="137"/>
      <c r="J583" s="136"/>
      <c r="K583" s="136"/>
      <c r="L583" s="138"/>
      <c r="M583" s="140"/>
      <c r="N583" s="140"/>
      <c r="O583" s="8"/>
      <c r="P583" s="251"/>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c r="BN583" s="8"/>
      <c r="BO583" s="8"/>
      <c r="BP583" s="8"/>
      <c r="BQ583" s="8"/>
      <c r="BR583" s="8"/>
    </row>
    <row r="584" spans="1:70" s="9" customFormat="1">
      <c r="A584" s="13"/>
      <c r="B584" s="13"/>
      <c r="C584" s="13"/>
      <c r="D584" s="12"/>
      <c r="E584" s="11"/>
      <c r="F584" s="11"/>
      <c r="G584" s="11"/>
      <c r="H584" s="136"/>
      <c r="I584" s="137"/>
      <c r="J584" s="136"/>
      <c r="K584" s="136"/>
      <c r="L584" s="138"/>
      <c r="M584" s="140"/>
      <c r="N584" s="140"/>
      <c r="O584" s="8"/>
      <c r="P584" s="251"/>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c r="BN584" s="8"/>
      <c r="BO584" s="8"/>
      <c r="BP584" s="8"/>
      <c r="BQ584" s="8"/>
      <c r="BR584" s="8"/>
    </row>
    <row r="585" spans="1:70" s="9" customFormat="1">
      <c r="A585" s="13"/>
      <c r="B585" s="13"/>
      <c r="C585" s="13"/>
      <c r="D585" s="12"/>
      <c r="E585" s="11"/>
      <c r="F585" s="11"/>
      <c r="G585" s="11"/>
      <c r="H585" s="136"/>
      <c r="I585" s="137"/>
      <c r="J585" s="136"/>
      <c r="K585" s="136"/>
      <c r="L585" s="138"/>
      <c r="M585" s="140"/>
      <c r="N585" s="140"/>
      <c r="O585" s="8"/>
      <c r="P585" s="251"/>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c r="BN585" s="8"/>
      <c r="BO585" s="8"/>
      <c r="BP585" s="8"/>
      <c r="BQ585" s="8"/>
      <c r="BR585" s="8"/>
    </row>
    <row r="586" spans="1:70" s="9" customFormat="1">
      <c r="A586" s="13"/>
      <c r="B586" s="13"/>
      <c r="C586" s="13"/>
      <c r="D586" s="12"/>
      <c r="E586" s="11"/>
      <c r="F586" s="11"/>
      <c r="G586" s="11"/>
      <c r="H586" s="136"/>
      <c r="I586" s="137"/>
      <c r="J586" s="136"/>
      <c r="K586" s="136"/>
      <c r="L586" s="138"/>
      <c r="M586" s="140"/>
      <c r="N586" s="140"/>
      <c r="O586" s="8"/>
      <c r="P586" s="251"/>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c r="BN586" s="8"/>
      <c r="BO586" s="8"/>
      <c r="BP586" s="8"/>
      <c r="BQ586" s="8"/>
      <c r="BR586" s="8"/>
    </row>
    <row r="587" spans="1:70" s="9" customFormat="1">
      <c r="A587" s="13"/>
      <c r="B587" s="13"/>
      <c r="C587" s="13"/>
      <c r="D587" s="12"/>
      <c r="E587" s="11"/>
      <c r="F587" s="11"/>
      <c r="G587" s="11"/>
      <c r="H587" s="136"/>
      <c r="I587" s="137"/>
      <c r="J587" s="136"/>
      <c r="K587" s="136"/>
      <c r="L587" s="138"/>
      <c r="M587" s="140"/>
      <c r="N587" s="140"/>
      <c r="O587" s="8"/>
      <c r="P587" s="251"/>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c r="BN587" s="8"/>
      <c r="BO587" s="8"/>
      <c r="BP587" s="8"/>
      <c r="BQ587" s="8"/>
      <c r="BR587" s="8"/>
    </row>
    <row r="588" spans="1:70" s="9" customFormat="1">
      <c r="A588" s="13"/>
      <c r="B588" s="13"/>
      <c r="C588" s="13"/>
      <c r="D588" s="12"/>
      <c r="E588" s="11"/>
      <c r="F588" s="11"/>
      <c r="G588" s="11"/>
      <c r="H588" s="136"/>
      <c r="I588" s="137"/>
      <c r="J588" s="136"/>
      <c r="K588" s="136"/>
      <c r="L588" s="138"/>
      <c r="M588" s="140"/>
      <c r="N588" s="140"/>
      <c r="O588" s="8"/>
      <c r="P588" s="251"/>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c r="BN588" s="8"/>
      <c r="BO588" s="8"/>
      <c r="BP588" s="8"/>
      <c r="BQ588" s="8"/>
      <c r="BR588" s="8"/>
    </row>
    <row r="589" spans="1:70" s="9" customFormat="1">
      <c r="A589" s="13"/>
      <c r="B589" s="13"/>
      <c r="C589" s="13"/>
      <c r="D589" s="12"/>
      <c r="E589" s="11"/>
      <c r="F589" s="11"/>
      <c r="G589" s="11"/>
      <c r="H589" s="136"/>
      <c r="I589" s="137"/>
      <c r="J589" s="136"/>
      <c r="K589" s="136"/>
      <c r="L589" s="138"/>
      <c r="M589" s="140"/>
      <c r="N589" s="140"/>
      <c r="O589" s="8"/>
      <c r="P589" s="251"/>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c r="BN589" s="8"/>
      <c r="BO589" s="8"/>
      <c r="BP589" s="8"/>
      <c r="BQ589" s="8"/>
      <c r="BR589" s="8"/>
    </row>
    <row r="590" spans="1:70" s="9" customFormat="1">
      <c r="A590" s="13"/>
      <c r="B590" s="13"/>
      <c r="C590" s="13"/>
      <c r="D590" s="12"/>
      <c r="E590" s="11"/>
      <c r="F590" s="11"/>
      <c r="G590" s="11"/>
      <c r="H590" s="136"/>
      <c r="I590" s="137"/>
      <c r="J590" s="136"/>
      <c r="K590" s="136"/>
      <c r="L590" s="138"/>
      <c r="M590" s="140"/>
      <c r="N590" s="140"/>
      <c r="O590" s="8"/>
      <c r="P590" s="251"/>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c r="BN590" s="8"/>
      <c r="BO590" s="8"/>
      <c r="BP590" s="8"/>
      <c r="BQ590" s="8"/>
      <c r="BR590" s="8"/>
    </row>
    <row r="591" spans="1:70" s="9" customFormat="1">
      <c r="A591" s="13"/>
      <c r="B591" s="13"/>
      <c r="C591" s="13"/>
      <c r="D591" s="12"/>
      <c r="E591" s="11"/>
      <c r="F591" s="11"/>
      <c r="G591" s="11"/>
      <c r="H591" s="136"/>
      <c r="I591" s="137"/>
      <c r="J591" s="136"/>
      <c r="K591" s="136"/>
      <c r="L591" s="138"/>
      <c r="M591" s="140"/>
      <c r="N591" s="140"/>
      <c r="O591" s="8"/>
      <c r="P591" s="251"/>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c r="BN591" s="8"/>
      <c r="BO591" s="8"/>
      <c r="BP591" s="8"/>
      <c r="BQ591" s="8"/>
      <c r="BR591" s="8"/>
    </row>
    <row r="592" spans="1:70" s="9" customFormat="1">
      <c r="A592" s="13"/>
      <c r="B592" s="13"/>
      <c r="C592" s="13"/>
      <c r="D592" s="12"/>
      <c r="E592" s="11"/>
      <c r="F592" s="11"/>
      <c r="G592" s="11"/>
      <c r="H592" s="136"/>
      <c r="I592" s="137"/>
      <c r="J592" s="136"/>
      <c r="K592" s="136"/>
      <c r="L592" s="138"/>
      <c r="M592" s="140"/>
      <c r="N592" s="140"/>
      <c r="O592" s="8"/>
      <c r="P592" s="251"/>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c r="BN592" s="8"/>
      <c r="BO592" s="8"/>
      <c r="BP592" s="8"/>
      <c r="BQ592" s="8"/>
      <c r="BR592" s="8"/>
    </row>
    <row r="593" spans="1:70" s="9" customFormat="1">
      <c r="A593" s="13"/>
      <c r="B593" s="13"/>
      <c r="C593" s="13"/>
      <c r="D593" s="12"/>
      <c r="E593" s="11"/>
      <c r="F593" s="11"/>
      <c r="G593" s="11"/>
      <c r="H593" s="136"/>
      <c r="I593" s="137"/>
      <c r="J593" s="136"/>
      <c r="K593" s="136"/>
      <c r="L593" s="138"/>
      <c r="M593" s="140"/>
      <c r="N593" s="140"/>
      <c r="O593" s="8"/>
      <c r="P593" s="251"/>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c r="BN593" s="8"/>
      <c r="BO593" s="8"/>
      <c r="BP593" s="8"/>
      <c r="BQ593" s="8"/>
      <c r="BR593" s="8"/>
    </row>
    <row r="594" spans="1:70" s="9" customFormat="1">
      <c r="A594" s="13"/>
      <c r="B594" s="13"/>
      <c r="C594" s="13"/>
      <c r="D594" s="12"/>
      <c r="E594" s="11"/>
      <c r="F594" s="11"/>
      <c r="G594" s="11"/>
      <c r="H594" s="136"/>
      <c r="I594" s="137"/>
      <c r="J594" s="136"/>
      <c r="K594" s="136"/>
      <c r="L594" s="138"/>
      <c r="M594" s="140"/>
      <c r="N594" s="140"/>
      <c r="O594" s="8"/>
      <c r="P594" s="251"/>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c r="BN594" s="8"/>
      <c r="BO594" s="8"/>
      <c r="BP594" s="8"/>
      <c r="BQ594" s="8"/>
      <c r="BR594" s="8"/>
    </row>
    <row r="595" spans="1:70" s="9" customFormat="1">
      <c r="A595" s="13"/>
      <c r="B595" s="13"/>
      <c r="C595" s="13"/>
      <c r="D595" s="12"/>
      <c r="E595" s="11"/>
      <c r="F595" s="11"/>
      <c r="G595" s="11"/>
      <c r="H595" s="136"/>
      <c r="I595" s="137"/>
      <c r="J595" s="136"/>
      <c r="K595" s="136"/>
      <c r="L595" s="138"/>
      <c r="M595" s="140"/>
      <c r="N595" s="140"/>
      <c r="O595" s="8"/>
      <c r="P595" s="251"/>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c r="BN595" s="8"/>
      <c r="BO595" s="8"/>
      <c r="BP595" s="8"/>
      <c r="BQ595" s="8"/>
      <c r="BR595" s="8"/>
    </row>
    <row r="596" spans="1:70" s="9" customFormat="1">
      <c r="A596" s="13"/>
      <c r="B596" s="13"/>
      <c r="C596" s="13"/>
      <c r="D596" s="12"/>
      <c r="E596" s="11"/>
      <c r="F596" s="11"/>
      <c r="G596" s="11"/>
      <c r="H596" s="136"/>
      <c r="I596" s="137"/>
      <c r="J596" s="136"/>
      <c r="K596" s="136"/>
      <c r="L596" s="138"/>
      <c r="M596" s="140"/>
      <c r="N596" s="140"/>
      <c r="O596" s="8"/>
      <c r="P596" s="251"/>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c r="BN596" s="8"/>
      <c r="BO596" s="8"/>
      <c r="BP596" s="8"/>
      <c r="BQ596" s="8"/>
      <c r="BR596" s="8"/>
    </row>
    <row r="597" spans="1:70" s="9" customFormat="1">
      <c r="A597" s="13"/>
      <c r="B597" s="13"/>
      <c r="C597" s="13"/>
      <c r="D597" s="12"/>
      <c r="E597" s="11"/>
      <c r="F597" s="11"/>
      <c r="G597" s="11"/>
      <c r="H597" s="136"/>
      <c r="I597" s="137"/>
      <c r="J597" s="136"/>
      <c r="K597" s="136"/>
      <c r="L597" s="138"/>
      <c r="M597" s="140"/>
      <c r="N597" s="140"/>
      <c r="O597" s="8"/>
      <c r="P597" s="251"/>
      <c r="Q597" s="8"/>
      <c r="R597" s="8"/>
      <c r="S597" s="8"/>
      <c r="T597" s="8"/>
      <c r="U597" s="8"/>
      <c r="V597" s="8"/>
      <c r="W597" s="8"/>
      <c r="X597" s="8"/>
      <c r="Y597" s="8"/>
      <c r="Z597" s="8"/>
      <c r="AA597" s="8"/>
      <c r="AB597" s="8"/>
      <c r="AC597" s="8"/>
      <c r="AD597" s="8"/>
      <c r="AE597" s="8"/>
      <c r="AF597" s="8"/>
      <c r="AG597" s="8"/>
      <c r="AH597" s="8"/>
      <c r="AI597" s="8"/>
      <c r="AJ597" s="8"/>
      <c r="AK597" s="8"/>
      <c r="AL597" s="8"/>
      <c r="AM597" s="8"/>
      <c r="AN597" s="8"/>
      <c r="AO597" s="8"/>
      <c r="AP597" s="8"/>
      <c r="AQ597" s="8"/>
      <c r="AR597" s="8"/>
      <c r="AS597" s="8"/>
      <c r="AT597" s="8"/>
      <c r="AU597" s="8"/>
      <c r="AV597" s="8"/>
      <c r="AW597" s="8"/>
      <c r="AX597" s="8"/>
      <c r="AY597" s="8"/>
      <c r="AZ597" s="8"/>
      <c r="BA597" s="8"/>
      <c r="BB597" s="8"/>
      <c r="BC597" s="8"/>
      <c r="BD597" s="8"/>
      <c r="BE597" s="8"/>
      <c r="BF597" s="8"/>
      <c r="BG597" s="8"/>
      <c r="BH597" s="8"/>
      <c r="BI597" s="8"/>
      <c r="BJ597" s="8"/>
      <c r="BK597" s="8"/>
      <c r="BL597" s="8"/>
      <c r="BM597" s="8"/>
      <c r="BN597" s="8"/>
      <c r="BO597" s="8"/>
      <c r="BP597" s="8"/>
      <c r="BQ597" s="8"/>
      <c r="BR597" s="8"/>
    </row>
    <row r="598" spans="1:70" s="9" customFormat="1">
      <c r="A598" s="13"/>
      <c r="B598" s="13"/>
      <c r="C598" s="13"/>
      <c r="D598" s="12"/>
      <c r="E598" s="11"/>
      <c r="F598" s="11"/>
      <c r="G598" s="11"/>
      <c r="H598" s="136"/>
      <c r="I598" s="137"/>
      <c r="J598" s="136"/>
      <c r="K598" s="136"/>
      <c r="L598" s="138"/>
      <c r="M598" s="140"/>
      <c r="N598" s="140"/>
      <c r="O598" s="8"/>
      <c r="P598" s="251"/>
      <c r="Q598" s="8"/>
      <c r="R598" s="8"/>
      <c r="S598" s="8"/>
      <c r="T598" s="8"/>
      <c r="U598" s="8"/>
      <c r="V598" s="8"/>
      <c r="W598" s="8"/>
      <c r="X598" s="8"/>
      <c r="Y598" s="8"/>
      <c r="Z598" s="8"/>
      <c r="AA598" s="8"/>
      <c r="AB598" s="8"/>
      <c r="AC598" s="8"/>
      <c r="AD598" s="8"/>
      <c r="AE598" s="8"/>
      <c r="AF598" s="8"/>
      <c r="AG598" s="8"/>
      <c r="AH598" s="8"/>
      <c r="AI598" s="8"/>
      <c r="AJ598" s="8"/>
      <c r="AK598" s="8"/>
      <c r="AL598" s="8"/>
      <c r="AM598" s="8"/>
      <c r="AN598" s="8"/>
      <c r="AO598" s="8"/>
      <c r="AP598" s="8"/>
      <c r="AQ598" s="8"/>
      <c r="AR598" s="8"/>
      <c r="AS598" s="8"/>
      <c r="AT598" s="8"/>
      <c r="AU598" s="8"/>
      <c r="AV598" s="8"/>
      <c r="AW598" s="8"/>
      <c r="AX598" s="8"/>
      <c r="AY598" s="8"/>
      <c r="AZ598" s="8"/>
      <c r="BA598" s="8"/>
      <c r="BB598" s="8"/>
      <c r="BC598" s="8"/>
      <c r="BD598" s="8"/>
      <c r="BE598" s="8"/>
      <c r="BF598" s="8"/>
      <c r="BG598" s="8"/>
      <c r="BH598" s="8"/>
      <c r="BI598" s="8"/>
      <c r="BJ598" s="8"/>
      <c r="BK598" s="8"/>
      <c r="BL598" s="8"/>
      <c r="BM598" s="8"/>
      <c r="BN598" s="8"/>
      <c r="BO598" s="8"/>
      <c r="BP598" s="8"/>
      <c r="BQ598" s="8"/>
      <c r="BR598" s="8"/>
    </row>
    <row r="599" spans="1:70" s="9" customFormat="1">
      <c r="A599" s="13"/>
      <c r="B599" s="13"/>
      <c r="C599" s="13"/>
      <c r="D599" s="12"/>
      <c r="E599" s="11"/>
      <c r="F599" s="11"/>
      <c r="G599" s="11"/>
      <c r="H599" s="136"/>
      <c r="I599" s="137"/>
      <c r="J599" s="136"/>
      <c r="K599" s="136"/>
      <c r="L599" s="138"/>
      <c r="M599" s="140"/>
      <c r="N599" s="140"/>
      <c r="O599" s="8"/>
      <c r="P599" s="251"/>
      <c r="Q599" s="8"/>
      <c r="R599" s="8"/>
      <c r="S599" s="8"/>
      <c r="T599" s="8"/>
      <c r="U599" s="8"/>
      <c r="V599" s="8"/>
      <c r="W599" s="8"/>
      <c r="X599" s="8"/>
      <c r="Y599" s="8"/>
      <c r="Z599" s="8"/>
      <c r="AA599" s="8"/>
      <c r="AB599" s="8"/>
      <c r="AC599" s="8"/>
      <c r="AD599" s="8"/>
      <c r="AE599" s="8"/>
      <c r="AF599" s="8"/>
      <c r="AG599" s="8"/>
      <c r="AH599" s="8"/>
      <c r="AI599" s="8"/>
      <c r="AJ599" s="8"/>
      <c r="AK599" s="8"/>
      <c r="AL599" s="8"/>
      <c r="AM599" s="8"/>
      <c r="AN599" s="8"/>
      <c r="AO599" s="8"/>
      <c r="AP599" s="8"/>
      <c r="AQ599" s="8"/>
      <c r="AR599" s="8"/>
      <c r="AS599" s="8"/>
      <c r="AT599" s="8"/>
      <c r="AU599" s="8"/>
      <c r="AV599" s="8"/>
      <c r="AW599" s="8"/>
      <c r="AX599" s="8"/>
      <c r="AY599" s="8"/>
      <c r="AZ599" s="8"/>
      <c r="BA599" s="8"/>
      <c r="BB599" s="8"/>
      <c r="BC599" s="8"/>
      <c r="BD599" s="8"/>
      <c r="BE599" s="8"/>
      <c r="BF599" s="8"/>
      <c r="BG599" s="8"/>
      <c r="BH599" s="8"/>
      <c r="BI599" s="8"/>
      <c r="BJ599" s="8"/>
      <c r="BK599" s="8"/>
      <c r="BL599" s="8"/>
      <c r="BM599" s="8"/>
      <c r="BN599" s="8"/>
      <c r="BO599" s="8"/>
      <c r="BP599" s="8"/>
      <c r="BQ599" s="8"/>
      <c r="BR599" s="8"/>
    </row>
    <row r="600" spans="1:70" s="9" customFormat="1">
      <c r="A600" s="13"/>
      <c r="B600" s="13"/>
      <c r="C600" s="13"/>
      <c r="D600" s="12"/>
      <c r="E600" s="11"/>
      <c r="F600" s="11"/>
      <c r="G600" s="11"/>
      <c r="H600" s="136"/>
      <c r="I600" s="137"/>
      <c r="J600" s="136"/>
      <c r="K600" s="136"/>
      <c r="L600" s="138"/>
      <c r="M600" s="140"/>
      <c r="N600" s="140"/>
      <c r="O600" s="8"/>
      <c r="P600" s="251"/>
      <c r="Q600" s="8"/>
      <c r="R600" s="8"/>
      <c r="S600" s="8"/>
      <c r="T600" s="8"/>
      <c r="U600" s="8"/>
      <c r="V600" s="8"/>
      <c r="W600" s="8"/>
      <c r="X600" s="8"/>
      <c r="Y600" s="8"/>
      <c r="Z600" s="8"/>
      <c r="AA600" s="8"/>
      <c r="AB600" s="8"/>
      <c r="AC600" s="8"/>
      <c r="AD600" s="8"/>
      <c r="AE600" s="8"/>
      <c r="AF600" s="8"/>
      <c r="AG600" s="8"/>
      <c r="AH600" s="8"/>
      <c r="AI600" s="8"/>
      <c r="AJ600" s="8"/>
      <c r="AK600" s="8"/>
      <c r="AL600" s="8"/>
      <c r="AM600" s="8"/>
      <c r="AN600" s="8"/>
      <c r="AO600" s="8"/>
      <c r="AP600" s="8"/>
      <c r="AQ600" s="8"/>
      <c r="AR600" s="8"/>
      <c r="AS600" s="8"/>
      <c r="AT600" s="8"/>
      <c r="AU600" s="8"/>
      <c r="AV600" s="8"/>
      <c r="AW600" s="8"/>
      <c r="AX600" s="8"/>
      <c r="AY600" s="8"/>
      <c r="AZ600" s="8"/>
      <c r="BA600" s="8"/>
      <c r="BB600" s="8"/>
      <c r="BC600" s="8"/>
      <c r="BD600" s="8"/>
      <c r="BE600" s="8"/>
      <c r="BF600" s="8"/>
      <c r="BG600" s="8"/>
      <c r="BH600" s="8"/>
      <c r="BI600" s="8"/>
      <c r="BJ600" s="8"/>
      <c r="BK600" s="8"/>
      <c r="BL600" s="8"/>
      <c r="BM600" s="8"/>
      <c r="BN600" s="8"/>
      <c r="BO600" s="8"/>
      <c r="BP600" s="8"/>
      <c r="BQ600" s="8"/>
      <c r="BR600" s="8"/>
    </row>
  </sheetData>
  <sheetProtection password="F6E7" sheet="1" formatCells="0" selectLockedCells="1"/>
  <mergeCells count="47">
    <mergeCell ref="O291:O299"/>
    <mergeCell ref="O301:O311"/>
    <mergeCell ref="E2:F2"/>
    <mergeCell ref="O215:O231"/>
    <mergeCell ref="P226:P240"/>
    <mergeCell ref="O234:O246"/>
    <mergeCell ref="P241:P255"/>
    <mergeCell ref="O249:O259"/>
    <mergeCell ref="P256:P270"/>
    <mergeCell ref="O264:O289"/>
    <mergeCell ref="P271:P285"/>
    <mergeCell ref="O147:O159"/>
    <mergeCell ref="P151:P165"/>
    <mergeCell ref="O162:O172"/>
    <mergeCell ref="P166:P180"/>
    <mergeCell ref="L179:N180"/>
    <mergeCell ref="P181:P195"/>
    <mergeCell ref="O182:O198"/>
    <mergeCell ref="P196:P210"/>
    <mergeCell ref="O199:O214"/>
    <mergeCell ref="P211:P225"/>
    <mergeCell ref="P91:P105"/>
    <mergeCell ref="L92:N93"/>
    <mergeCell ref="O95:O111"/>
    <mergeCell ref="P106:P120"/>
    <mergeCell ref="O112:O127"/>
    <mergeCell ref="P121:P135"/>
    <mergeCell ref="O128:O144"/>
    <mergeCell ref="P136:P150"/>
    <mergeCell ref="P1:P15"/>
    <mergeCell ref="L5:N6"/>
    <mergeCell ref="O8:O24"/>
    <mergeCell ref="P16:P30"/>
    <mergeCell ref="O25:O40"/>
    <mergeCell ref="P31:P45"/>
    <mergeCell ref="O41:O57"/>
    <mergeCell ref="P46:P60"/>
    <mergeCell ref="O60:O72"/>
    <mergeCell ref="P61:P75"/>
    <mergeCell ref="N1:N2"/>
    <mergeCell ref="O75:O85"/>
    <mergeCell ref="P76:P90"/>
    <mergeCell ref="G1:G2"/>
    <mergeCell ref="I1:J2"/>
    <mergeCell ref="K1:K2"/>
    <mergeCell ref="L1:L2"/>
    <mergeCell ref="M1:M2"/>
  </mergeCells>
  <hyperlinks>
    <hyperlink ref="P1:P15" r:id="rId1" display="Copyright by Minh Tan 2012 - digitalcitizen.ca "/>
    <hyperlink ref="P16:P30" r:id="rId2" display="Copyright by Minh Tan 2012 - digitalcitizen.ca "/>
    <hyperlink ref="P31:P45" r:id="rId3" display="Copyright by Minh Tan 2012 - digitalcitizen.ca "/>
    <hyperlink ref="P46:P60" r:id="rId4" display="Copyright by Minh Tan 2012 - digitalcitizen.ca "/>
    <hyperlink ref="P61:P75" r:id="rId5" display="Copyright by Minh Tan 2012 - digitalcitizen.ca "/>
    <hyperlink ref="P76:P90" r:id="rId6" display="Copyright by Minh Tan 2012 - digitalcitizen.ca "/>
    <hyperlink ref="P91:P105" r:id="rId7" display="Copyright by Minh Tan 2012 - digitalcitizen.ca "/>
    <hyperlink ref="P106:P120" r:id="rId8" display="Copyright by Minh Tan 2012 - digitalcitizen.ca "/>
    <hyperlink ref="P121:P135" r:id="rId9" display="Copyright by Minh Tan 2012 - digitalcitizen.ca "/>
    <hyperlink ref="P136:P150" r:id="rId10" display="Copyright by Minh Tan 2012 - digitalcitizen.ca "/>
    <hyperlink ref="P151:P165" r:id="rId11" display="Copyright by Minh Tan 2012 - digitalcitizen.ca "/>
    <hyperlink ref="P166:P180" r:id="rId12" display="Copyright by Minh Tan 2012 - digitalcitizen.ca "/>
    <hyperlink ref="P181:P195" r:id="rId13" display="Copyright by Minh Tan 2012 - digitalcitizen.ca "/>
    <hyperlink ref="P196:P210" r:id="rId14" display="Copyright by Minh Tan 2012 - digitalcitizen.ca "/>
    <hyperlink ref="P211:P225" r:id="rId15" display="Copyright by Minh Tan 2012 - digitalcitizen.ca "/>
    <hyperlink ref="P226:P240" r:id="rId16" display="Copyright by Minh Tan 2012 - digitalcitizen.ca "/>
    <hyperlink ref="P241:P255" r:id="rId17" display="Copyright by Minh Tan 2012 - digitalcitizen.ca "/>
    <hyperlink ref="P256:P270" r:id="rId18" display="Copyright by Minh Tan 2012 - digitalcitizen.ca "/>
    <hyperlink ref="P271:P285" r:id="rId19" display="Copyright by Minh Tan 2012 - digitalcitizen.ca "/>
  </hyperlinks>
  <printOptions horizontalCentered="1"/>
  <pageMargins left="0.63" right="0.63" top="0.63" bottom="0.75" header="0.5" footer="0.5"/>
  <pageSetup scale="90" orientation="landscape" r:id="rId20"/>
  <headerFooter alignWithMargins="0">
    <oddFooter>&amp;LFinances Spreadsheet, January&amp;C&amp;D&amp;RPage &amp;P</oddFooter>
  </headerFooter>
  <ignoredErrors>
    <ignoredError sqref="I60:J273 D3:D26" unlockedFormula="1"/>
  </ignoredErrors>
  <legacyDrawing r:id="rId2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Y574"/>
  <sheetViews>
    <sheetView zoomScale="130" zoomScaleNormal="130" workbookViewId="0">
      <pane xSplit="2" ySplit="2" topLeftCell="C3" activePane="bottomRight" state="frozen"/>
      <selection activeCell="Q2" sqref="Q2"/>
      <selection pane="topRight" activeCell="S2" sqref="S2"/>
      <selection pane="bottomLeft" activeCell="Q3" sqref="Q3"/>
      <selection pane="bottomRight" activeCell="O60" sqref="O60"/>
    </sheetView>
  </sheetViews>
  <sheetFormatPr defaultColWidth="11.42578125" defaultRowHeight="12.75"/>
  <cols>
    <col min="1" max="1" width="1.7109375" style="1608" customWidth="1"/>
    <col min="2" max="2" width="25.5703125" style="1609" customWidth="1"/>
    <col min="3" max="14" width="9" style="1600" customWidth="1"/>
    <col min="15" max="15" width="10.28515625" style="1600" customWidth="1"/>
    <col min="16" max="16" width="8.7109375" style="1600" customWidth="1"/>
    <col min="17" max="17" width="1.85546875" style="1600" hidden="1" customWidth="1"/>
    <col min="18" max="18" width="3" style="1600" customWidth="1"/>
    <col min="19" max="77" width="11.42578125" style="1600"/>
    <col min="78" max="16384" width="11.42578125" style="1610"/>
  </cols>
  <sheetData>
    <row r="1" spans="1:77" s="732" customFormat="1" ht="13.5" thickBot="1">
      <c r="A1" s="730"/>
      <c r="B1" s="1956" t="s">
        <v>98</v>
      </c>
      <c r="C1" s="1956"/>
      <c r="D1" s="1956"/>
      <c r="E1" s="1956"/>
      <c r="F1" s="1956"/>
      <c r="G1" s="1956"/>
      <c r="H1" s="1956"/>
      <c r="I1" s="1956"/>
      <c r="J1" s="1956"/>
      <c r="K1" s="1956"/>
      <c r="L1" s="1956"/>
      <c r="M1" s="1956"/>
      <c r="N1" s="1956"/>
      <c r="O1" s="1956"/>
      <c r="P1" s="1956"/>
    </row>
    <row r="2" spans="1:77" s="758" customFormat="1" ht="18.75" customHeight="1" thickTop="1" thickBot="1">
      <c r="A2" s="741"/>
      <c r="B2" s="735" t="str">
        <f>X!R2</f>
        <v>CATEGORY</v>
      </c>
      <c r="C2" s="736" t="str">
        <f>X!S2</f>
        <v>CATEGORY</v>
      </c>
      <c r="D2" s="737" t="str">
        <f>X!T2</f>
        <v>JAN</v>
      </c>
      <c r="E2" s="737" t="str">
        <f>X!U2</f>
        <v>FEB</v>
      </c>
      <c r="F2" s="737" t="str">
        <f>X!V2</f>
        <v>MAR</v>
      </c>
      <c r="G2" s="737" t="str">
        <f>X!W2</f>
        <v>APR</v>
      </c>
      <c r="H2" s="737" t="str">
        <f>X!X2</f>
        <v>MAY</v>
      </c>
      <c r="I2" s="737" t="str">
        <f>X!Y2</f>
        <v>JUN</v>
      </c>
      <c r="J2" s="737" t="str">
        <f>X!Z2</f>
        <v>JUL</v>
      </c>
      <c r="K2" s="737" t="str">
        <f>X!AA2</f>
        <v>AUG</v>
      </c>
      <c r="L2" s="737" t="str">
        <f>X!AB2</f>
        <v>SEP</v>
      </c>
      <c r="M2" s="737" t="str">
        <f>X!AC2</f>
        <v>OCT</v>
      </c>
      <c r="N2" s="738" t="str">
        <f>X!AD2</f>
        <v>NOV</v>
      </c>
      <c r="O2" s="739" t="str">
        <f>X!AE2</f>
        <v>YEAR</v>
      </c>
      <c r="P2" s="742" t="str">
        <f>X!AF2</f>
        <v>Per Month</v>
      </c>
      <c r="Q2" s="756"/>
      <c r="R2" s="757"/>
      <c r="S2" s="757"/>
      <c r="T2" s="757"/>
      <c r="U2" s="757"/>
      <c r="V2" s="757"/>
      <c r="W2" s="757"/>
      <c r="X2" s="757"/>
      <c r="Y2" s="757"/>
      <c r="Z2" s="757"/>
      <c r="AA2" s="757"/>
      <c r="AB2" s="757"/>
      <c r="AC2" s="757"/>
      <c r="AD2" s="757"/>
      <c r="AE2" s="757"/>
      <c r="AF2" s="757"/>
      <c r="AG2" s="757"/>
      <c r="AH2" s="757"/>
      <c r="AI2" s="757"/>
      <c r="AJ2" s="757"/>
      <c r="AK2" s="757"/>
      <c r="AL2" s="757"/>
      <c r="AM2" s="757"/>
      <c r="AN2" s="757"/>
      <c r="AO2" s="757"/>
      <c r="AP2" s="757"/>
      <c r="AQ2" s="757"/>
      <c r="AR2" s="757"/>
      <c r="AS2" s="757"/>
      <c r="AT2" s="757"/>
      <c r="AU2" s="757"/>
      <c r="AV2" s="757"/>
      <c r="AW2" s="757"/>
      <c r="AX2" s="757"/>
      <c r="AY2" s="757"/>
      <c r="AZ2" s="757"/>
      <c r="BA2" s="757"/>
      <c r="BB2" s="757"/>
      <c r="BC2" s="757"/>
      <c r="BD2" s="757"/>
      <c r="BE2" s="757"/>
      <c r="BF2" s="757"/>
      <c r="BG2" s="757"/>
      <c r="BH2" s="757"/>
      <c r="BI2" s="757"/>
      <c r="BJ2" s="757"/>
      <c r="BK2" s="757"/>
      <c r="BL2" s="757"/>
      <c r="BM2" s="757"/>
      <c r="BN2" s="757"/>
      <c r="BO2" s="757"/>
      <c r="BP2" s="757"/>
      <c r="BQ2" s="757"/>
      <c r="BR2" s="757"/>
      <c r="BS2" s="757"/>
      <c r="BT2" s="757"/>
      <c r="BU2" s="757"/>
      <c r="BV2" s="757"/>
      <c r="BW2" s="757"/>
      <c r="BX2" s="757"/>
      <c r="BY2" s="757"/>
    </row>
    <row r="3" spans="1:77" s="778" customFormat="1" ht="15.95" customHeight="1">
      <c r="A3" s="766"/>
      <c r="B3" s="760" t="str">
        <f>X!R3</f>
        <v/>
      </c>
      <c r="C3" s="761" t="str">
        <f>X!S3</f>
        <v/>
      </c>
      <c r="D3" s="762" t="str">
        <f>X!T3</f>
        <v/>
      </c>
      <c r="E3" s="762" t="str">
        <f>X!U3</f>
        <v/>
      </c>
      <c r="F3" s="762" t="str">
        <f>X!V3</f>
        <v/>
      </c>
      <c r="G3" s="762" t="str">
        <f>X!W3</f>
        <v/>
      </c>
      <c r="H3" s="762" t="str">
        <f>X!X3</f>
        <v/>
      </c>
      <c r="I3" s="762" t="str">
        <f>X!Y3</f>
        <v/>
      </c>
      <c r="J3" s="762" t="str">
        <f>X!Z3</f>
        <v/>
      </c>
      <c r="K3" s="762" t="str">
        <f>X!AA3</f>
        <v/>
      </c>
      <c r="L3" s="762" t="str">
        <f>X!AB3</f>
        <v/>
      </c>
      <c r="M3" s="762" t="str">
        <f>X!AC3</f>
        <v/>
      </c>
      <c r="N3" s="763" t="str">
        <f>X!AD3</f>
        <v/>
      </c>
      <c r="O3" s="764" t="str">
        <f>X!AE3</f>
        <v/>
      </c>
      <c r="P3" s="765" t="str">
        <f>X!AF3</f>
        <v/>
      </c>
      <c r="Q3" s="776"/>
      <c r="R3" s="777"/>
      <c r="S3" s="1957" t="s">
        <v>104</v>
      </c>
      <c r="T3" s="777"/>
      <c r="U3" s="777"/>
      <c r="V3" s="777"/>
      <c r="W3" s="777"/>
      <c r="X3" s="777"/>
      <c r="Y3" s="777"/>
      <c r="Z3" s="777"/>
      <c r="AA3" s="777"/>
      <c r="AB3" s="777"/>
      <c r="AC3" s="777"/>
      <c r="AD3" s="777"/>
      <c r="AE3" s="777"/>
      <c r="AF3" s="777"/>
      <c r="AG3" s="777"/>
      <c r="AH3" s="777"/>
      <c r="AI3" s="777"/>
      <c r="AJ3" s="777"/>
      <c r="AK3" s="777"/>
      <c r="AL3" s="777"/>
      <c r="AM3" s="777"/>
      <c r="AN3" s="777"/>
      <c r="AO3" s="777"/>
      <c r="AP3" s="777"/>
      <c r="AQ3" s="777"/>
      <c r="AR3" s="777"/>
      <c r="AS3" s="777"/>
      <c r="AT3" s="777"/>
      <c r="AU3" s="777"/>
      <c r="AV3" s="777"/>
      <c r="AW3" s="777"/>
      <c r="AX3" s="777"/>
      <c r="AY3" s="777"/>
      <c r="AZ3" s="777"/>
      <c r="BA3" s="777"/>
      <c r="BB3" s="777"/>
      <c r="BC3" s="777"/>
      <c r="BD3" s="777"/>
      <c r="BE3" s="777"/>
      <c r="BF3" s="777"/>
      <c r="BG3" s="777"/>
      <c r="BH3" s="777"/>
      <c r="BI3" s="777"/>
      <c r="BJ3" s="777"/>
      <c r="BK3" s="777"/>
      <c r="BL3" s="777"/>
      <c r="BM3" s="777"/>
      <c r="BN3" s="777"/>
      <c r="BO3" s="777"/>
      <c r="BP3" s="777"/>
      <c r="BQ3" s="777"/>
      <c r="BR3" s="777"/>
      <c r="BS3" s="777"/>
      <c r="BT3" s="777"/>
      <c r="BU3" s="777"/>
      <c r="BV3" s="777"/>
      <c r="BW3" s="777"/>
      <c r="BX3" s="777"/>
      <c r="BY3" s="777"/>
    </row>
    <row r="4" spans="1:77" s="795" customFormat="1" ht="15.95" customHeight="1">
      <c r="A4" s="786"/>
      <c r="B4" s="780" t="str">
        <f>X!R4</f>
        <v/>
      </c>
      <c r="C4" s="781" t="str">
        <f>X!S4</f>
        <v/>
      </c>
      <c r="D4" s="782" t="str">
        <f>X!T4</f>
        <v/>
      </c>
      <c r="E4" s="782" t="str">
        <f>X!U4</f>
        <v/>
      </c>
      <c r="F4" s="782" t="str">
        <f>X!V4</f>
        <v/>
      </c>
      <c r="G4" s="782" t="str">
        <f>X!W4</f>
        <v/>
      </c>
      <c r="H4" s="782" t="str">
        <f>X!X4</f>
        <v/>
      </c>
      <c r="I4" s="782" t="str">
        <f>X!Y4</f>
        <v/>
      </c>
      <c r="J4" s="782" t="str">
        <f>X!Z4</f>
        <v/>
      </c>
      <c r="K4" s="782" t="str">
        <f>X!AA4</f>
        <v/>
      </c>
      <c r="L4" s="782" t="str">
        <f>X!AB4</f>
        <v/>
      </c>
      <c r="M4" s="782" t="str">
        <f>X!AC4</f>
        <v/>
      </c>
      <c r="N4" s="783" t="str">
        <f>X!AD4</f>
        <v/>
      </c>
      <c r="O4" s="784" t="str">
        <f>X!AE4</f>
        <v/>
      </c>
      <c r="P4" s="785" t="str">
        <f>X!AF4</f>
        <v/>
      </c>
      <c r="Q4" s="794"/>
      <c r="R4" s="777"/>
      <c r="S4" s="1957"/>
      <c r="T4" s="777"/>
      <c r="U4" s="777"/>
      <c r="V4" s="777"/>
      <c r="W4" s="777"/>
      <c r="X4" s="777"/>
      <c r="Y4" s="777"/>
      <c r="Z4" s="777"/>
      <c r="AA4" s="777"/>
      <c r="AB4" s="777"/>
      <c r="AC4" s="777"/>
      <c r="AD4" s="777"/>
      <c r="AE4" s="777"/>
      <c r="AF4" s="777"/>
      <c r="AG4" s="777"/>
      <c r="AH4" s="777"/>
      <c r="AI4" s="777"/>
      <c r="AJ4" s="777"/>
      <c r="AK4" s="777"/>
      <c r="AL4" s="777"/>
      <c r="AM4" s="777"/>
      <c r="AN4" s="777"/>
      <c r="AO4" s="777"/>
      <c r="AP4" s="777"/>
      <c r="AQ4" s="777"/>
      <c r="AR4" s="777"/>
      <c r="AS4" s="777"/>
      <c r="AT4" s="777"/>
      <c r="AU4" s="777"/>
      <c r="AV4" s="777"/>
      <c r="AW4" s="777"/>
      <c r="AX4" s="777"/>
      <c r="AY4" s="777"/>
      <c r="AZ4" s="777"/>
      <c r="BA4" s="777"/>
      <c r="BB4" s="777"/>
      <c r="BC4" s="777"/>
      <c r="BD4" s="777"/>
      <c r="BE4" s="777"/>
      <c r="BF4" s="777"/>
      <c r="BG4" s="777"/>
      <c r="BH4" s="777"/>
      <c r="BI4" s="777"/>
      <c r="BJ4" s="777"/>
      <c r="BK4" s="777"/>
      <c r="BL4" s="777"/>
      <c r="BM4" s="777"/>
      <c r="BN4" s="777"/>
      <c r="BO4" s="777"/>
      <c r="BP4" s="777"/>
      <c r="BQ4" s="777"/>
      <c r="BR4" s="777"/>
      <c r="BS4" s="777"/>
      <c r="BT4" s="777"/>
      <c r="BU4" s="777"/>
      <c r="BV4" s="777"/>
      <c r="BW4" s="777"/>
      <c r="BX4" s="777"/>
      <c r="BY4" s="777"/>
    </row>
    <row r="5" spans="1:77" s="778" customFormat="1" ht="15.95" customHeight="1">
      <c r="A5" s="786"/>
      <c r="B5" s="796" t="str">
        <f>X!R5</f>
        <v/>
      </c>
      <c r="C5" s="767" t="str">
        <f>X!S5</f>
        <v/>
      </c>
      <c r="D5" s="797" t="str">
        <f>X!T5</f>
        <v/>
      </c>
      <c r="E5" s="797" t="str">
        <f>X!U5</f>
        <v/>
      </c>
      <c r="F5" s="797" t="str">
        <f>X!V5</f>
        <v/>
      </c>
      <c r="G5" s="797" t="str">
        <f>X!W5</f>
        <v/>
      </c>
      <c r="H5" s="797" t="str">
        <f>X!X5</f>
        <v/>
      </c>
      <c r="I5" s="797" t="str">
        <f>X!Y5</f>
        <v/>
      </c>
      <c r="J5" s="797" t="str">
        <f>X!Z5</f>
        <v/>
      </c>
      <c r="K5" s="797" t="str">
        <f>X!AA5</f>
        <v/>
      </c>
      <c r="L5" s="797" t="str">
        <f>X!AB5</f>
        <v/>
      </c>
      <c r="M5" s="797" t="str">
        <f>X!AC5</f>
        <v/>
      </c>
      <c r="N5" s="798" t="str">
        <f>X!AD5</f>
        <v/>
      </c>
      <c r="O5" s="799" t="str">
        <f>X!AE5</f>
        <v/>
      </c>
      <c r="P5" s="785" t="str">
        <f>X!AF5</f>
        <v/>
      </c>
      <c r="Q5" s="807"/>
      <c r="R5" s="777"/>
      <c r="S5" s="1957"/>
      <c r="T5" s="777"/>
      <c r="U5" s="777"/>
      <c r="V5" s="777"/>
      <c r="W5" s="777"/>
      <c r="X5" s="777"/>
      <c r="Y5" s="777"/>
      <c r="Z5" s="777"/>
      <c r="AA5" s="777"/>
      <c r="AB5" s="777"/>
      <c r="AC5" s="777"/>
      <c r="AD5" s="777"/>
      <c r="AE5" s="777"/>
      <c r="AF5" s="777"/>
      <c r="AG5" s="777"/>
      <c r="AH5" s="777"/>
      <c r="AI5" s="777"/>
      <c r="AJ5" s="777"/>
      <c r="AK5" s="777"/>
      <c r="AL5" s="777"/>
      <c r="AM5" s="777"/>
      <c r="AN5" s="777"/>
      <c r="AO5" s="777"/>
      <c r="AP5" s="777"/>
      <c r="AQ5" s="777"/>
      <c r="AR5" s="777"/>
      <c r="AS5" s="777"/>
      <c r="AT5" s="777"/>
      <c r="AU5" s="777"/>
      <c r="AV5" s="777"/>
      <c r="AW5" s="777"/>
      <c r="AX5" s="777"/>
      <c r="AY5" s="777"/>
      <c r="AZ5" s="777"/>
      <c r="BA5" s="777"/>
      <c r="BB5" s="777"/>
      <c r="BC5" s="777"/>
      <c r="BD5" s="777"/>
      <c r="BE5" s="777"/>
      <c r="BF5" s="777"/>
      <c r="BG5" s="777"/>
      <c r="BH5" s="777"/>
      <c r="BI5" s="777"/>
      <c r="BJ5" s="777"/>
      <c r="BK5" s="777"/>
      <c r="BL5" s="777"/>
      <c r="BM5" s="777"/>
      <c r="BN5" s="777"/>
      <c r="BO5" s="777"/>
      <c r="BP5" s="777"/>
      <c r="BQ5" s="777"/>
      <c r="BR5" s="777"/>
      <c r="BS5" s="777"/>
      <c r="BT5" s="777"/>
      <c r="BU5" s="777"/>
      <c r="BV5" s="777"/>
      <c r="BW5" s="777"/>
      <c r="BX5" s="777"/>
      <c r="BY5" s="777"/>
    </row>
    <row r="6" spans="1:77" s="795" customFormat="1" ht="15.95" customHeight="1">
      <c r="A6" s="786"/>
      <c r="B6" s="780" t="str">
        <f>X!R6</f>
        <v/>
      </c>
      <c r="C6" s="781" t="str">
        <f>X!S6</f>
        <v/>
      </c>
      <c r="D6" s="782" t="str">
        <f>X!T6</f>
        <v/>
      </c>
      <c r="E6" s="782" t="str">
        <f>X!U6</f>
        <v/>
      </c>
      <c r="F6" s="782" t="str">
        <f>X!V6</f>
        <v/>
      </c>
      <c r="G6" s="782" t="str">
        <f>X!W6</f>
        <v/>
      </c>
      <c r="H6" s="782" t="str">
        <f>X!X6</f>
        <v/>
      </c>
      <c r="I6" s="782" t="str">
        <f>X!Y6</f>
        <v/>
      </c>
      <c r="J6" s="782" t="str">
        <f>X!Z6</f>
        <v/>
      </c>
      <c r="K6" s="782" t="str">
        <f>X!AA6</f>
        <v/>
      </c>
      <c r="L6" s="782" t="str">
        <f>X!AB6</f>
        <v/>
      </c>
      <c r="M6" s="782" t="str">
        <f>X!AC6</f>
        <v/>
      </c>
      <c r="N6" s="783" t="str">
        <f>X!AD6</f>
        <v/>
      </c>
      <c r="O6" s="784" t="str">
        <f>X!AE6</f>
        <v/>
      </c>
      <c r="P6" s="785" t="str">
        <f>X!AF6</f>
        <v/>
      </c>
      <c r="Q6" s="794"/>
      <c r="R6" s="777"/>
      <c r="S6" s="1957"/>
      <c r="T6" s="777"/>
      <c r="U6" s="777"/>
      <c r="V6" s="777"/>
      <c r="W6" s="777"/>
      <c r="X6" s="777"/>
      <c r="Y6" s="777"/>
      <c r="Z6" s="777"/>
      <c r="AA6" s="777"/>
      <c r="AB6" s="777"/>
      <c r="AC6" s="777"/>
      <c r="AD6" s="777"/>
      <c r="AE6" s="777"/>
      <c r="AF6" s="777"/>
      <c r="AG6" s="777"/>
      <c r="AH6" s="777"/>
      <c r="AI6" s="777"/>
      <c r="AJ6" s="777"/>
      <c r="AK6" s="777"/>
      <c r="AL6" s="777"/>
      <c r="AM6" s="777"/>
      <c r="AN6" s="777"/>
      <c r="AO6" s="777"/>
      <c r="AP6" s="777"/>
      <c r="AQ6" s="777"/>
      <c r="AR6" s="777"/>
      <c r="AS6" s="777"/>
      <c r="AT6" s="777"/>
      <c r="AU6" s="777"/>
      <c r="AV6" s="777"/>
      <c r="AW6" s="777"/>
      <c r="AX6" s="777"/>
      <c r="AY6" s="777"/>
      <c r="AZ6" s="777"/>
      <c r="BA6" s="777"/>
      <c r="BB6" s="777"/>
      <c r="BC6" s="777"/>
      <c r="BD6" s="777"/>
      <c r="BE6" s="777"/>
      <c r="BF6" s="777"/>
      <c r="BG6" s="777"/>
      <c r="BH6" s="777"/>
      <c r="BI6" s="777"/>
      <c r="BJ6" s="777"/>
      <c r="BK6" s="777"/>
      <c r="BL6" s="777"/>
      <c r="BM6" s="777"/>
      <c r="BN6" s="777"/>
      <c r="BO6" s="777"/>
      <c r="BP6" s="777"/>
      <c r="BQ6" s="777"/>
      <c r="BR6" s="777"/>
      <c r="BS6" s="777"/>
      <c r="BT6" s="777"/>
      <c r="BU6" s="777"/>
      <c r="BV6" s="777"/>
      <c r="BW6" s="777"/>
      <c r="BX6" s="777"/>
      <c r="BY6" s="777"/>
    </row>
    <row r="7" spans="1:77" s="778" customFormat="1" ht="15.95" customHeight="1">
      <c r="A7" s="786"/>
      <c r="B7" s="796" t="str">
        <f>X!R7</f>
        <v/>
      </c>
      <c r="C7" s="767" t="str">
        <f>X!S7</f>
        <v/>
      </c>
      <c r="D7" s="797" t="str">
        <f>X!T7</f>
        <v/>
      </c>
      <c r="E7" s="797" t="str">
        <f>X!U7</f>
        <v/>
      </c>
      <c r="F7" s="797" t="str">
        <f>X!V7</f>
        <v/>
      </c>
      <c r="G7" s="797" t="str">
        <f>X!W7</f>
        <v/>
      </c>
      <c r="H7" s="797" t="str">
        <f>X!X7</f>
        <v/>
      </c>
      <c r="I7" s="797" t="str">
        <f>X!Y7</f>
        <v/>
      </c>
      <c r="J7" s="797" t="str">
        <f>X!Z7</f>
        <v/>
      </c>
      <c r="K7" s="797" t="str">
        <f>X!AA7</f>
        <v/>
      </c>
      <c r="L7" s="797" t="str">
        <f>X!AB7</f>
        <v/>
      </c>
      <c r="M7" s="797" t="str">
        <f>X!AC7</f>
        <v/>
      </c>
      <c r="N7" s="798" t="str">
        <f>X!AD7</f>
        <v/>
      </c>
      <c r="O7" s="799" t="str">
        <f>X!AE7</f>
        <v/>
      </c>
      <c r="P7" s="785" t="str">
        <f>X!AF7</f>
        <v/>
      </c>
      <c r="Q7" s="807"/>
      <c r="R7" s="777"/>
      <c r="S7" s="1957"/>
      <c r="T7" s="777"/>
      <c r="U7" s="777"/>
      <c r="V7" s="777"/>
      <c r="W7" s="777"/>
      <c r="X7" s="777"/>
      <c r="Y7" s="777"/>
      <c r="Z7" s="777"/>
      <c r="AA7" s="777"/>
      <c r="AB7" s="777"/>
      <c r="AC7" s="777"/>
      <c r="AD7" s="777"/>
      <c r="AE7" s="777"/>
      <c r="AF7" s="777"/>
      <c r="AG7" s="777"/>
      <c r="AH7" s="777"/>
      <c r="AI7" s="777"/>
      <c r="AJ7" s="777"/>
      <c r="AK7" s="777"/>
      <c r="AL7" s="777"/>
      <c r="AM7" s="777"/>
      <c r="AN7" s="777"/>
      <c r="AO7" s="777"/>
      <c r="AP7" s="777"/>
      <c r="AQ7" s="777"/>
      <c r="AR7" s="777"/>
      <c r="AS7" s="777"/>
      <c r="AT7" s="777"/>
      <c r="AU7" s="777"/>
      <c r="AV7" s="777"/>
      <c r="AW7" s="777"/>
      <c r="AX7" s="777"/>
      <c r="AY7" s="777"/>
      <c r="AZ7" s="777"/>
      <c r="BA7" s="777"/>
      <c r="BB7" s="777"/>
      <c r="BC7" s="777"/>
      <c r="BD7" s="777"/>
      <c r="BE7" s="777"/>
      <c r="BF7" s="777"/>
      <c r="BG7" s="777"/>
      <c r="BH7" s="777"/>
      <c r="BI7" s="777"/>
      <c r="BJ7" s="777"/>
      <c r="BK7" s="777"/>
      <c r="BL7" s="777"/>
      <c r="BM7" s="777"/>
      <c r="BN7" s="777"/>
      <c r="BO7" s="777"/>
      <c r="BP7" s="777"/>
      <c r="BQ7" s="777"/>
      <c r="BR7" s="777"/>
      <c r="BS7" s="777"/>
      <c r="BT7" s="777"/>
      <c r="BU7" s="777"/>
      <c r="BV7" s="777"/>
      <c r="BW7" s="777"/>
      <c r="BX7" s="777"/>
      <c r="BY7" s="777"/>
    </row>
    <row r="8" spans="1:77" s="795" customFormat="1" ht="15.95" customHeight="1">
      <c r="A8" s="786"/>
      <c r="B8" s="780" t="str">
        <f>X!R8</f>
        <v/>
      </c>
      <c r="C8" s="781" t="str">
        <f>X!S8</f>
        <v/>
      </c>
      <c r="D8" s="782" t="str">
        <f>X!T8</f>
        <v/>
      </c>
      <c r="E8" s="782" t="str">
        <f>X!U8</f>
        <v/>
      </c>
      <c r="F8" s="782" t="str">
        <f>X!V8</f>
        <v/>
      </c>
      <c r="G8" s="782" t="str">
        <f>X!W8</f>
        <v/>
      </c>
      <c r="H8" s="782" t="str">
        <f>X!X8</f>
        <v/>
      </c>
      <c r="I8" s="782" t="str">
        <f>X!Y8</f>
        <v/>
      </c>
      <c r="J8" s="782" t="str">
        <f>X!Z8</f>
        <v/>
      </c>
      <c r="K8" s="782" t="str">
        <f>X!AA8</f>
        <v/>
      </c>
      <c r="L8" s="782" t="str">
        <f>X!AB8</f>
        <v/>
      </c>
      <c r="M8" s="782" t="str">
        <f>X!AC8</f>
        <v/>
      </c>
      <c r="N8" s="783" t="str">
        <f>X!AD8</f>
        <v/>
      </c>
      <c r="O8" s="784" t="str">
        <f>X!AE8</f>
        <v/>
      </c>
      <c r="P8" s="785" t="str">
        <f>X!AF8</f>
        <v/>
      </c>
      <c r="Q8" s="794"/>
      <c r="R8" s="777"/>
      <c r="S8" s="1957"/>
      <c r="T8" s="777"/>
      <c r="U8" s="777"/>
      <c r="V8" s="777"/>
      <c r="W8" s="777"/>
      <c r="X8" s="777"/>
      <c r="Y8" s="777"/>
      <c r="Z8" s="777"/>
      <c r="AA8" s="777"/>
      <c r="AB8" s="777"/>
      <c r="AC8" s="777"/>
      <c r="AD8" s="777"/>
      <c r="AE8" s="777"/>
      <c r="AF8" s="777"/>
      <c r="AG8" s="777"/>
      <c r="AH8" s="777"/>
      <c r="AI8" s="777"/>
      <c r="AJ8" s="777"/>
      <c r="AK8" s="777"/>
      <c r="AL8" s="777"/>
      <c r="AM8" s="777"/>
      <c r="AN8" s="777"/>
      <c r="AO8" s="777"/>
      <c r="AP8" s="777"/>
      <c r="AQ8" s="777"/>
      <c r="AR8" s="777"/>
      <c r="AS8" s="777"/>
      <c r="AT8" s="777"/>
      <c r="AU8" s="777"/>
      <c r="AV8" s="777"/>
      <c r="AW8" s="777"/>
      <c r="AX8" s="777"/>
      <c r="AY8" s="777"/>
      <c r="AZ8" s="777"/>
      <c r="BA8" s="777"/>
      <c r="BB8" s="777"/>
      <c r="BC8" s="777"/>
      <c r="BD8" s="777"/>
      <c r="BE8" s="777"/>
      <c r="BF8" s="777"/>
      <c r="BG8" s="777"/>
      <c r="BH8" s="777"/>
      <c r="BI8" s="777"/>
      <c r="BJ8" s="777"/>
      <c r="BK8" s="777"/>
      <c r="BL8" s="777"/>
      <c r="BM8" s="777"/>
      <c r="BN8" s="777"/>
      <c r="BO8" s="777"/>
      <c r="BP8" s="777"/>
      <c r="BQ8" s="777"/>
      <c r="BR8" s="777"/>
      <c r="BS8" s="777"/>
      <c r="BT8" s="777"/>
      <c r="BU8" s="777"/>
      <c r="BV8" s="777"/>
      <c r="BW8" s="777"/>
      <c r="BX8" s="777"/>
      <c r="BY8" s="777"/>
    </row>
    <row r="9" spans="1:77" s="778" customFormat="1" ht="15.95" customHeight="1">
      <c r="A9" s="786"/>
      <c r="B9" s="796" t="str">
        <f>X!R9</f>
        <v/>
      </c>
      <c r="C9" s="767" t="str">
        <f>X!S9</f>
        <v/>
      </c>
      <c r="D9" s="797" t="str">
        <f>X!T9</f>
        <v/>
      </c>
      <c r="E9" s="797" t="str">
        <f>X!U9</f>
        <v/>
      </c>
      <c r="F9" s="797" t="str">
        <f>X!V9</f>
        <v/>
      </c>
      <c r="G9" s="797" t="str">
        <f>X!W9</f>
        <v/>
      </c>
      <c r="H9" s="797" t="str">
        <f>X!X9</f>
        <v/>
      </c>
      <c r="I9" s="797" t="str">
        <f>X!Y9</f>
        <v/>
      </c>
      <c r="J9" s="797" t="str">
        <f>X!Z9</f>
        <v/>
      </c>
      <c r="K9" s="797" t="str">
        <f>X!AA9</f>
        <v/>
      </c>
      <c r="L9" s="797" t="str">
        <f>X!AB9</f>
        <v/>
      </c>
      <c r="M9" s="797" t="str">
        <f>X!AC9</f>
        <v/>
      </c>
      <c r="N9" s="798" t="str">
        <f>X!AD9</f>
        <v/>
      </c>
      <c r="O9" s="799" t="str">
        <f>X!AE9</f>
        <v/>
      </c>
      <c r="P9" s="785" t="str">
        <f>X!AF9</f>
        <v/>
      </c>
      <c r="Q9" s="807"/>
      <c r="R9" s="777"/>
      <c r="S9" s="1957"/>
      <c r="T9" s="777"/>
      <c r="U9" s="777"/>
      <c r="V9" s="777"/>
      <c r="W9" s="777"/>
      <c r="X9" s="777"/>
      <c r="Y9" s="777"/>
      <c r="Z9" s="777"/>
      <c r="AA9" s="777"/>
      <c r="AB9" s="777"/>
      <c r="AC9" s="777"/>
      <c r="AD9" s="777"/>
      <c r="AE9" s="777"/>
      <c r="AF9" s="777"/>
      <c r="AG9" s="777"/>
      <c r="AH9" s="777"/>
      <c r="AI9" s="777"/>
      <c r="AJ9" s="777"/>
      <c r="AK9" s="777"/>
      <c r="AL9" s="777"/>
      <c r="AM9" s="777"/>
      <c r="AN9" s="777"/>
      <c r="AO9" s="777"/>
      <c r="AP9" s="777"/>
      <c r="AQ9" s="777"/>
      <c r="AR9" s="777"/>
      <c r="AS9" s="777"/>
      <c r="AT9" s="777"/>
      <c r="AU9" s="777"/>
      <c r="AV9" s="777"/>
      <c r="AW9" s="777"/>
      <c r="AX9" s="777"/>
      <c r="AY9" s="777"/>
      <c r="AZ9" s="777"/>
      <c r="BA9" s="777"/>
      <c r="BB9" s="777"/>
      <c r="BC9" s="777"/>
      <c r="BD9" s="777"/>
      <c r="BE9" s="777"/>
      <c r="BF9" s="777"/>
      <c r="BG9" s="777"/>
      <c r="BH9" s="777"/>
      <c r="BI9" s="777"/>
      <c r="BJ9" s="777"/>
      <c r="BK9" s="777"/>
      <c r="BL9" s="777"/>
      <c r="BM9" s="777"/>
      <c r="BN9" s="777"/>
      <c r="BO9" s="777"/>
      <c r="BP9" s="777"/>
      <c r="BQ9" s="777"/>
      <c r="BR9" s="777"/>
      <c r="BS9" s="777"/>
      <c r="BT9" s="777"/>
      <c r="BU9" s="777"/>
      <c r="BV9" s="777"/>
      <c r="BW9" s="777"/>
      <c r="BX9" s="777"/>
      <c r="BY9" s="777"/>
    </row>
    <row r="10" spans="1:77" s="795" customFormat="1" ht="15.95" customHeight="1">
      <c r="A10" s="786"/>
      <c r="B10" s="780" t="str">
        <f>X!R10</f>
        <v/>
      </c>
      <c r="C10" s="781" t="str">
        <f>X!S10</f>
        <v/>
      </c>
      <c r="D10" s="782" t="str">
        <f>X!T10</f>
        <v/>
      </c>
      <c r="E10" s="782" t="str">
        <f>X!U10</f>
        <v/>
      </c>
      <c r="F10" s="782" t="str">
        <f>X!V10</f>
        <v/>
      </c>
      <c r="G10" s="782" t="str">
        <f>X!W10</f>
        <v/>
      </c>
      <c r="H10" s="782" t="str">
        <f>X!X10</f>
        <v/>
      </c>
      <c r="I10" s="782" t="str">
        <f>X!Y10</f>
        <v/>
      </c>
      <c r="J10" s="782" t="str">
        <f>X!Z10</f>
        <v/>
      </c>
      <c r="K10" s="782" t="str">
        <f>X!AA10</f>
        <v/>
      </c>
      <c r="L10" s="782" t="str">
        <f>X!AB10</f>
        <v/>
      </c>
      <c r="M10" s="782" t="str">
        <f>X!AC10</f>
        <v/>
      </c>
      <c r="N10" s="783" t="str">
        <f>X!AD10</f>
        <v/>
      </c>
      <c r="O10" s="784" t="str">
        <f>X!AE10</f>
        <v/>
      </c>
      <c r="P10" s="785" t="str">
        <f>X!AF10</f>
        <v/>
      </c>
      <c r="Q10" s="794"/>
      <c r="R10" s="777"/>
      <c r="S10" s="195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7"/>
      <c r="AY10" s="777"/>
      <c r="AZ10" s="777"/>
      <c r="BA10" s="777"/>
      <c r="BB10" s="777"/>
      <c r="BC10" s="777"/>
      <c r="BD10" s="777"/>
      <c r="BE10" s="777"/>
      <c r="BF10" s="777"/>
      <c r="BG10" s="777"/>
      <c r="BH10" s="777"/>
      <c r="BI10" s="777"/>
      <c r="BJ10" s="777"/>
      <c r="BK10" s="777"/>
      <c r="BL10" s="777"/>
      <c r="BM10" s="777"/>
      <c r="BN10" s="777"/>
      <c r="BO10" s="777"/>
      <c r="BP10" s="777"/>
      <c r="BQ10" s="777"/>
      <c r="BR10" s="777"/>
      <c r="BS10" s="777"/>
      <c r="BT10" s="777"/>
      <c r="BU10" s="777"/>
      <c r="BV10" s="777"/>
      <c r="BW10" s="777"/>
      <c r="BX10" s="777"/>
      <c r="BY10" s="777"/>
    </row>
    <row r="11" spans="1:77" s="778" customFormat="1" ht="15.95" customHeight="1">
      <c r="A11" s="786"/>
      <c r="B11" s="796" t="str">
        <f>X!R11</f>
        <v/>
      </c>
      <c r="C11" s="767" t="str">
        <f>X!S11</f>
        <v/>
      </c>
      <c r="D11" s="797" t="str">
        <f>X!T11</f>
        <v/>
      </c>
      <c r="E11" s="797" t="str">
        <f>X!U11</f>
        <v/>
      </c>
      <c r="F11" s="797" t="str">
        <f>X!V11</f>
        <v/>
      </c>
      <c r="G11" s="797" t="str">
        <f>X!W11</f>
        <v/>
      </c>
      <c r="H11" s="797" t="str">
        <f>X!X11</f>
        <v/>
      </c>
      <c r="I11" s="797" t="str">
        <f>X!Y11</f>
        <v/>
      </c>
      <c r="J11" s="797" t="str">
        <f>X!Z11</f>
        <v/>
      </c>
      <c r="K11" s="797" t="str">
        <f>X!AA11</f>
        <v/>
      </c>
      <c r="L11" s="797" t="str">
        <f>X!AB11</f>
        <v/>
      </c>
      <c r="M11" s="797" t="str">
        <f>X!AC11</f>
        <v/>
      </c>
      <c r="N11" s="798" t="str">
        <f>X!AD11</f>
        <v/>
      </c>
      <c r="O11" s="799" t="str">
        <f>X!AE11</f>
        <v/>
      </c>
      <c r="P11" s="785" t="str">
        <f>X!AF11</f>
        <v/>
      </c>
      <c r="Q11" s="807"/>
      <c r="R11" s="777"/>
      <c r="S11" s="1957"/>
      <c r="T11" s="777"/>
      <c r="U11" s="777"/>
      <c r="V11" s="777"/>
      <c r="W11" s="777"/>
      <c r="X11" s="777"/>
      <c r="Y11" s="777"/>
      <c r="Z11" s="777"/>
      <c r="AA11" s="777"/>
      <c r="AB11" s="777"/>
      <c r="AC11" s="777"/>
      <c r="AD11" s="777"/>
      <c r="AE11" s="777"/>
      <c r="AF11" s="777"/>
      <c r="AG11" s="777"/>
      <c r="AH11" s="777"/>
      <c r="AI11" s="777"/>
      <c r="AJ11" s="777"/>
      <c r="AK11" s="777"/>
      <c r="AL11" s="777"/>
      <c r="AM11" s="777"/>
      <c r="AN11" s="777"/>
      <c r="AO11" s="777"/>
      <c r="AP11" s="777"/>
      <c r="AQ11" s="777"/>
      <c r="AR11" s="777"/>
      <c r="AS11" s="777"/>
      <c r="AT11" s="777"/>
      <c r="AU11" s="777"/>
      <c r="AV11" s="777"/>
      <c r="AW11" s="777"/>
      <c r="AX11" s="777"/>
      <c r="AY11" s="777"/>
      <c r="AZ11" s="777"/>
      <c r="BA11" s="777"/>
      <c r="BB11" s="777"/>
      <c r="BC11" s="777"/>
      <c r="BD11" s="777"/>
      <c r="BE11" s="777"/>
      <c r="BF11" s="777"/>
      <c r="BG11" s="777"/>
      <c r="BH11" s="777"/>
      <c r="BI11" s="777"/>
      <c r="BJ11" s="777"/>
      <c r="BK11" s="777"/>
      <c r="BL11" s="777"/>
      <c r="BM11" s="777"/>
      <c r="BN11" s="777"/>
      <c r="BO11" s="777"/>
      <c r="BP11" s="777"/>
      <c r="BQ11" s="777"/>
      <c r="BR11" s="777"/>
      <c r="BS11" s="777"/>
      <c r="BT11" s="777"/>
      <c r="BU11" s="777"/>
      <c r="BV11" s="777"/>
      <c r="BW11" s="777"/>
      <c r="BX11" s="777"/>
      <c r="BY11" s="777"/>
    </row>
    <row r="12" spans="1:77" s="795" customFormat="1" ht="15.95" customHeight="1">
      <c r="A12" s="786"/>
      <c r="B12" s="780" t="str">
        <f>X!R12</f>
        <v/>
      </c>
      <c r="C12" s="781" t="str">
        <f>X!S12</f>
        <v/>
      </c>
      <c r="D12" s="782" t="str">
        <f>X!T12</f>
        <v/>
      </c>
      <c r="E12" s="782" t="str">
        <f>X!U12</f>
        <v/>
      </c>
      <c r="F12" s="782" t="str">
        <f>X!V12</f>
        <v/>
      </c>
      <c r="G12" s="782" t="str">
        <f>X!W12</f>
        <v/>
      </c>
      <c r="H12" s="782" t="str">
        <f>X!X12</f>
        <v/>
      </c>
      <c r="I12" s="782" t="str">
        <f>X!Y12</f>
        <v/>
      </c>
      <c r="J12" s="782" t="str">
        <f>X!Z12</f>
        <v/>
      </c>
      <c r="K12" s="782" t="str">
        <f>X!AA12</f>
        <v/>
      </c>
      <c r="L12" s="782" t="str">
        <f>X!AB12</f>
        <v/>
      </c>
      <c r="M12" s="782" t="str">
        <f>X!AC12</f>
        <v/>
      </c>
      <c r="N12" s="783" t="str">
        <f>X!AD12</f>
        <v/>
      </c>
      <c r="O12" s="784" t="str">
        <f>X!AE12</f>
        <v/>
      </c>
      <c r="P12" s="785" t="str">
        <f>X!AF12</f>
        <v/>
      </c>
      <c r="Q12" s="794"/>
      <c r="R12" s="777"/>
      <c r="S12" s="1957"/>
      <c r="T12" s="777"/>
      <c r="U12" s="777"/>
      <c r="V12" s="777"/>
      <c r="W12" s="777"/>
      <c r="X12" s="777"/>
      <c r="Y12" s="777"/>
      <c r="Z12" s="777"/>
      <c r="AA12" s="777"/>
      <c r="AB12" s="777"/>
      <c r="AC12" s="777"/>
      <c r="AD12" s="777"/>
      <c r="AE12" s="777"/>
      <c r="AF12" s="777"/>
      <c r="AG12" s="777"/>
      <c r="AH12" s="777"/>
      <c r="AI12" s="777"/>
      <c r="AJ12" s="777"/>
      <c r="AK12" s="777"/>
      <c r="AL12" s="777"/>
      <c r="AM12" s="777"/>
      <c r="AN12" s="777"/>
      <c r="AO12" s="777"/>
      <c r="AP12" s="777"/>
      <c r="AQ12" s="777"/>
      <c r="AR12" s="777"/>
      <c r="AS12" s="777"/>
      <c r="AT12" s="777"/>
      <c r="AU12" s="777"/>
      <c r="AV12" s="777"/>
      <c r="AW12" s="777"/>
      <c r="AX12" s="777"/>
      <c r="AY12" s="777"/>
      <c r="AZ12" s="777"/>
      <c r="BA12" s="777"/>
      <c r="BB12" s="777"/>
      <c r="BC12" s="777"/>
      <c r="BD12" s="777"/>
      <c r="BE12" s="777"/>
      <c r="BF12" s="777"/>
      <c r="BG12" s="777"/>
      <c r="BH12" s="777"/>
      <c r="BI12" s="777"/>
      <c r="BJ12" s="777"/>
      <c r="BK12" s="777"/>
      <c r="BL12" s="777"/>
      <c r="BM12" s="777"/>
      <c r="BN12" s="777"/>
      <c r="BO12" s="777"/>
      <c r="BP12" s="777"/>
      <c r="BQ12" s="777"/>
      <c r="BR12" s="777"/>
      <c r="BS12" s="777"/>
      <c r="BT12" s="777"/>
      <c r="BU12" s="777"/>
      <c r="BV12" s="777"/>
      <c r="BW12" s="777"/>
      <c r="BX12" s="777"/>
      <c r="BY12" s="777"/>
    </row>
    <row r="13" spans="1:77" s="778" customFormat="1" ht="15.95" customHeight="1">
      <c r="A13" s="786"/>
      <c r="B13" s="796" t="str">
        <f>X!R13</f>
        <v/>
      </c>
      <c r="C13" s="767" t="str">
        <f>X!S13</f>
        <v/>
      </c>
      <c r="D13" s="797" t="str">
        <f>X!T13</f>
        <v/>
      </c>
      <c r="E13" s="797" t="str">
        <f>X!U13</f>
        <v/>
      </c>
      <c r="F13" s="797" t="str">
        <f>X!V13</f>
        <v/>
      </c>
      <c r="G13" s="797" t="str">
        <f>X!W13</f>
        <v/>
      </c>
      <c r="H13" s="797" t="str">
        <f>X!X13</f>
        <v/>
      </c>
      <c r="I13" s="797" t="str">
        <f>X!Y13</f>
        <v/>
      </c>
      <c r="J13" s="797" t="str">
        <f>X!Z13</f>
        <v/>
      </c>
      <c r="K13" s="797" t="str">
        <f>X!AA13</f>
        <v/>
      </c>
      <c r="L13" s="797" t="str">
        <f>X!AB13</f>
        <v/>
      </c>
      <c r="M13" s="797" t="str">
        <f>X!AC13</f>
        <v/>
      </c>
      <c r="N13" s="798" t="str">
        <f>X!AD13</f>
        <v/>
      </c>
      <c r="O13" s="799" t="str">
        <f>X!AE13</f>
        <v/>
      </c>
      <c r="P13" s="785" t="str">
        <f>X!AF13</f>
        <v/>
      </c>
      <c r="Q13" s="807"/>
      <c r="R13" s="777"/>
      <c r="S13" s="1957"/>
      <c r="T13" s="777"/>
      <c r="U13" s="777"/>
      <c r="V13" s="777"/>
      <c r="W13" s="777"/>
      <c r="X13" s="777"/>
      <c r="Y13" s="777"/>
      <c r="Z13" s="777"/>
      <c r="AA13" s="777"/>
      <c r="AB13" s="777"/>
      <c r="AC13" s="777"/>
      <c r="AD13" s="777"/>
      <c r="AE13" s="777"/>
      <c r="AF13" s="777"/>
      <c r="AG13" s="777"/>
      <c r="AH13" s="777"/>
      <c r="AI13" s="777"/>
      <c r="AJ13" s="777"/>
      <c r="AK13" s="777"/>
      <c r="AL13" s="777"/>
      <c r="AM13" s="777"/>
      <c r="AN13" s="777"/>
      <c r="AO13" s="777"/>
      <c r="AP13" s="777"/>
      <c r="AQ13" s="777"/>
      <c r="AR13" s="777"/>
      <c r="AS13" s="777"/>
      <c r="AT13" s="777"/>
      <c r="AU13" s="777"/>
      <c r="AV13" s="777"/>
      <c r="AW13" s="777"/>
      <c r="AX13" s="777"/>
      <c r="AY13" s="777"/>
      <c r="AZ13" s="777"/>
      <c r="BA13" s="777"/>
      <c r="BB13" s="777"/>
      <c r="BC13" s="777"/>
      <c r="BD13" s="777"/>
      <c r="BE13" s="777"/>
      <c r="BF13" s="777"/>
      <c r="BG13" s="777"/>
      <c r="BH13" s="777"/>
      <c r="BI13" s="777"/>
      <c r="BJ13" s="777"/>
      <c r="BK13" s="777"/>
      <c r="BL13" s="777"/>
      <c r="BM13" s="777"/>
      <c r="BN13" s="777"/>
      <c r="BO13" s="777"/>
      <c r="BP13" s="777"/>
      <c r="BQ13" s="777"/>
      <c r="BR13" s="777"/>
      <c r="BS13" s="777"/>
      <c r="BT13" s="777"/>
      <c r="BU13" s="777"/>
      <c r="BV13" s="777"/>
      <c r="BW13" s="777"/>
      <c r="BX13" s="777"/>
      <c r="BY13" s="777"/>
    </row>
    <row r="14" spans="1:77" s="795" customFormat="1" ht="15.95" customHeight="1">
      <c r="A14" s="786"/>
      <c r="B14" s="780" t="str">
        <f>X!R14</f>
        <v/>
      </c>
      <c r="C14" s="781" t="str">
        <f>X!S14</f>
        <v/>
      </c>
      <c r="D14" s="782" t="str">
        <f>X!T14</f>
        <v/>
      </c>
      <c r="E14" s="782" t="str">
        <f>X!U14</f>
        <v/>
      </c>
      <c r="F14" s="782" t="str">
        <f>X!V14</f>
        <v/>
      </c>
      <c r="G14" s="782" t="str">
        <f>X!W14</f>
        <v/>
      </c>
      <c r="H14" s="782" t="str">
        <f>X!X14</f>
        <v/>
      </c>
      <c r="I14" s="782" t="str">
        <f>X!Y14</f>
        <v/>
      </c>
      <c r="J14" s="782" t="str">
        <f>X!Z14</f>
        <v/>
      </c>
      <c r="K14" s="782" t="str">
        <f>X!AA14</f>
        <v/>
      </c>
      <c r="L14" s="782" t="str">
        <f>X!AB14</f>
        <v/>
      </c>
      <c r="M14" s="782" t="str">
        <f>X!AC14</f>
        <v/>
      </c>
      <c r="N14" s="783" t="str">
        <f>X!AD14</f>
        <v/>
      </c>
      <c r="O14" s="784" t="str">
        <f>X!AE14</f>
        <v/>
      </c>
      <c r="P14" s="785" t="str">
        <f>X!AF14</f>
        <v/>
      </c>
      <c r="Q14" s="794"/>
      <c r="R14" s="777"/>
      <c r="S14" s="1957"/>
      <c r="T14" s="777"/>
      <c r="U14" s="777"/>
      <c r="V14" s="777"/>
      <c r="W14" s="777"/>
      <c r="X14" s="777"/>
      <c r="Y14" s="777"/>
      <c r="Z14" s="777"/>
      <c r="AA14" s="777"/>
      <c r="AB14" s="777"/>
      <c r="AC14" s="777"/>
      <c r="AD14" s="777"/>
      <c r="AE14" s="777"/>
      <c r="AF14" s="777"/>
      <c r="AG14" s="777"/>
      <c r="AH14" s="777"/>
      <c r="AI14" s="777"/>
      <c r="AJ14" s="777"/>
      <c r="AK14" s="777"/>
      <c r="AL14" s="777"/>
      <c r="AM14" s="777"/>
      <c r="AN14" s="777"/>
      <c r="AO14" s="777"/>
      <c r="AP14" s="777"/>
      <c r="AQ14" s="777"/>
      <c r="AR14" s="777"/>
      <c r="AS14" s="777"/>
      <c r="AT14" s="777"/>
      <c r="AU14" s="777"/>
      <c r="AV14" s="777"/>
      <c r="AW14" s="777"/>
      <c r="AX14" s="777"/>
      <c r="AY14" s="777"/>
      <c r="AZ14" s="777"/>
      <c r="BA14" s="777"/>
      <c r="BB14" s="777"/>
      <c r="BC14" s="777"/>
      <c r="BD14" s="777"/>
      <c r="BE14" s="777"/>
      <c r="BF14" s="777"/>
      <c r="BG14" s="777"/>
      <c r="BH14" s="777"/>
      <c r="BI14" s="777"/>
      <c r="BJ14" s="777"/>
      <c r="BK14" s="777"/>
      <c r="BL14" s="777"/>
      <c r="BM14" s="777"/>
      <c r="BN14" s="777"/>
      <c r="BO14" s="777"/>
      <c r="BP14" s="777"/>
      <c r="BQ14" s="777"/>
      <c r="BR14" s="777"/>
      <c r="BS14" s="777"/>
      <c r="BT14" s="777"/>
      <c r="BU14" s="777"/>
      <c r="BV14" s="777"/>
      <c r="BW14" s="777"/>
      <c r="BX14" s="777"/>
      <c r="BY14" s="777"/>
    </row>
    <row r="15" spans="1:77" s="778" customFormat="1" ht="18" customHeight="1">
      <c r="A15" s="786"/>
      <c r="B15" s="796" t="str">
        <f>X!R15</f>
        <v/>
      </c>
      <c r="C15" s="767" t="str">
        <f>X!S15</f>
        <v/>
      </c>
      <c r="D15" s="797" t="str">
        <f>X!T15</f>
        <v/>
      </c>
      <c r="E15" s="797" t="str">
        <f>X!U15</f>
        <v/>
      </c>
      <c r="F15" s="797" t="str">
        <f>X!V15</f>
        <v/>
      </c>
      <c r="G15" s="797" t="str">
        <f>X!W15</f>
        <v/>
      </c>
      <c r="H15" s="797" t="str">
        <f>X!X15</f>
        <v/>
      </c>
      <c r="I15" s="797" t="str">
        <f>X!Y15</f>
        <v/>
      </c>
      <c r="J15" s="797" t="str">
        <f>X!Z15</f>
        <v/>
      </c>
      <c r="K15" s="797" t="str">
        <f>X!AA15</f>
        <v/>
      </c>
      <c r="L15" s="797" t="str">
        <f>X!AB15</f>
        <v/>
      </c>
      <c r="M15" s="797" t="str">
        <f>X!AC15</f>
        <v/>
      </c>
      <c r="N15" s="798" t="str">
        <f>X!AD15</f>
        <v/>
      </c>
      <c r="O15" s="799" t="str">
        <f>X!AE15</f>
        <v/>
      </c>
      <c r="P15" s="785" t="str">
        <f>X!AF15</f>
        <v/>
      </c>
      <c r="Q15" s="807"/>
      <c r="R15" s="777"/>
      <c r="S15" s="1957"/>
      <c r="T15" s="777"/>
      <c r="U15" s="777"/>
      <c r="V15" s="777"/>
      <c r="W15" s="777"/>
      <c r="X15" s="777"/>
      <c r="Y15" s="777"/>
      <c r="Z15" s="777"/>
      <c r="AA15" s="777"/>
      <c r="AB15" s="777"/>
      <c r="AC15" s="777"/>
      <c r="AD15" s="777"/>
      <c r="AE15" s="777"/>
      <c r="AF15" s="777"/>
      <c r="AG15" s="777"/>
      <c r="AH15" s="777"/>
      <c r="AI15" s="777"/>
      <c r="AJ15" s="777"/>
      <c r="AK15" s="777"/>
      <c r="AL15" s="777"/>
      <c r="AM15" s="777"/>
      <c r="AN15" s="777"/>
      <c r="AO15" s="777"/>
      <c r="AP15" s="777"/>
      <c r="AQ15" s="777"/>
      <c r="AR15" s="777"/>
      <c r="AS15" s="777"/>
      <c r="AT15" s="777"/>
      <c r="AU15" s="777"/>
      <c r="AV15" s="777"/>
      <c r="AW15" s="777"/>
      <c r="AX15" s="777"/>
      <c r="AY15" s="777"/>
      <c r="AZ15" s="777"/>
      <c r="BA15" s="777"/>
      <c r="BB15" s="777"/>
      <c r="BC15" s="777"/>
      <c r="BD15" s="777"/>
      <c r="BE15" s="777"/>
      <c r="BF15" s="777"/>
      <c r="BG15" s="777"/>
      <c r="BH15" s="777"/>
      <c r="BI15" s="777"/>
      <c r="BJ15" s="777"/>
      <c r="BK15" s="777"/>
      <c r="BL15" s="777"/>
      <c r="BM15" s="777"/>
      <c r="BN15" s="777"/>
      <c r="BO15" s="777"/>
      <c r="BP15" s="777"/>
      <c r="BQ15" s="777"/>
      <c r="BR15" s="777"/>
      <c r="BS15" s="777"/>
      <c r="BT15" s="777"/>
      <c r="BU15" s="777"/>
      <c r="BV15" s="777"/>
      <c r="BW15" s="777"/>
      <c r="BX15" s="777"/>
      <c r="BY15" s="777"/>
    </row>
    <row r="16" spans="1:77" s="795" customFormat="1" ht="18" customHeight="1">
      <c r="A16" s="786"/>
      <c r="B16" s="780" t="str">
        <f>X!R16</f>
        <v/>
      </c>
      <c r="C16" s="781" t="str">
        <f>X!S16</f>
        <v/>
      </c>
      <c r="D16" s="782" t="str">
        <f>X!T16</f>
        <v/>
      </c>
      <c r="E16" s="782" t="str">
        <f>X!U16</f>
        <v/>
      </c>
      <c r="F16" s="782" t="str">
        <f>X!V16</f>
        <v/>
      </c>
      <c r="G16" s="782" t="str">
        <f>X!W16</f>
        <v/>
      </c>
      <c r="H16" s="782" t="str">
        <f>X!X16</f>
        <v/>
      </c>
      <c r="I16" s="782" t="str">
        <f>X!Y16</f>
        <v/>
      </c>
      <c r="J16" s="782" t="str">
        <f>X!Z16</f>
        <v/>
      </c>
      <c r="K16" s="782" t="str">
        <f>X!AA16</f>
        <v/>
      </c>
      <c r="L16" s="782" t="str">
        <f>X!AB16</f>
        <v/>
      </c>
      <c r="M16" s="782" t="str">
        <f>X!AC16</f>
        <v/>
      </c>
      <c r="N16" s="783" t="str">
        <f>X!AD16</f>
        <v/>
      </c>
      <c r="O16" s="784" t="str">
        <f>X!AE16</f>
        <v/>
      </c>
      <c r="P16" s="785" t="str">
        <f>X!AF16</f>
        <v/>
      </c>
      <c r="Q16" s="794"/>
      <c r="R16" s="777"/>
      <c r="S16" s="1957" t="s">
        <v>103</v>
      </c>
      <c r="T16" s="777"/>
      <c r="U16" s="777"/>
      <c r="V16" s="777"/>
      <c r="W16" s="777"/>
      <c r="X16" s="777"/>
      <c r="Y16" s="777"/>
      <c r="Z16" s="777"/>
      <c r="AA16" s="777"/>
      <c r="AB16" s="777"/>
      <c r="AC16" s="777"/>
      <c r="AD16" s="777"/>
      <c r="AE16" s="777"/>
      <c r="AF16" s="777"/>
      <c r="AG16" s="777"/>
      <c r="AH16" s="777"/>
      <c r="AI16" s="777"/>
      <c r="AJ16" s="777"/>
      <c r="AK16" s="777"/>
      <c r="AL16" s="777"/>
      <c r="AM16" s="777"/>
      <c r="AN16" s="777"/>
      <c r="AO16" s="777"/>
      <c r="AP16" s="777"/>
      <c r="AQ16" s="777"/>
      <c r="AR16" s="777"/>
      <c r="AS16" s="777"/>
      <c r="AT16" s="777"/>
      <c r="AU16" s="777"/>
      <c r="AV16" s="777"/>
      <c r="AW16" s="777"/>
      <c r="AX16" s="777"/>
      <c r="AY16" s="777"/>
      <c r="AZ16" s="777"/>
      <c r="BA16" s="777"/>
      <c r="BB16" s="777"/>
      <c r="BC16" s="777"/>
      <c r="BD16" s="777"/>
      <c r="BE16" s="777"/>
      <c r="BF16" s="777"/>
      <c r="BG16" s="777"/>
      <c r="BH16" s="777"/>
      <c r="BI16" s="777"/>
      <c r="BJ16" s="777"/>
      <c r="BK16" s="777"/>
      <c r="BL16" s="777"/>
      <c r="BM16" s="777"/>
      <c r="BN16" s="777"/>
      <c r="BO16" s="777"/>
      <c r="BP16" s="777"/>
      <c r="BQ16" s="777"/>
      <c r="BR16" s="777"/>
      <c r="BS16" s="777"/>
      <c r="BT16" s="777"/>
      <c r="BU16" s="777"/>
      <c r="BV16" s="777"/>
      <c r="BW16" s="777"/>
      <c r="BX16" s="777"/>
      <c r="BY16" s="777"/>
    </row>
    <row r="17" spans="1:77" s="778" customFormat="1" ht="18" customHeight="1">
      <c r="A17" s="786"/>
      <c r="B17" s="796" t="str">
        <f>X!R17</f>
        <v/>
      </c>
      <c r="C17" s="767" t="str">
        <f>X!S17</f>
        <v/>
      </c>
      <c r="D17" s="797" t="str">
        <f>X!T17</f>
        <v/>
      </c>
      <c r="E17" s="797" t="str">
        <f>X!U17</f>
        <v/>
      </c>
      <c r="F17" s="797" t="str">
        <f>X!V17</f>
        <v/>
      </c>
      <c r="G17" s="797" t="str">
        <f>X!W17</f>
        <v/>
      </c>
      <c r="H17" s="797" t="str">
        <f>X!X17</f>
        <v/>
      </c>
      <c r="I17" s="797" t="str">
        <f>X!Y17</f>
        <v/>
      </c>
      <c r="J17" s="797" t="str">
        <f>X!Z17</f>
        <v/>
      </c>
      <c r="K17" s="797" t="str">
        <f>X!AA17</f>
        <v/>
      </c>
      <c r="L17" s="797" t="str">
        <f>X!AB17</f>
        <v/>
      </c>
      <c r="M17" s="797" t="str">
        <f>X!AC17</f>
        <v/>
      </c>
      <c r="N17" s="798" t="str">
        <f>X!AD17</f>
        <v/>
      </c>
      <c r="O17" s="799" t="str">
        <f>X!AE17</f>
        <v/>
      </c>
      <c r="P17" s="785" t="str">
        <f>X!AF17</f>
        <v/>
      </c>
      <c r="Q17" s="807"/>
      <c r="R17" s="777"/>
      <c r="S17" s="1957"/>
      <c r="T17" s="777"/>
      <c r="U17" s="777"/>
      <c r="V17" s="777"/>
      <c r="W17" s="777"/>
      <c r="X17" s="777"/>
      <c r="Y17" s="777"/>
      <c r="Z17" s="777"/>
      <c r="AA17" s="777"/>
      <c r="AB17" s="777"/>
      <c r="AC17" s="777"/>
      <c r="AD17" s="777"/>
      <c r="AE17" s="777"/>
      <c r="AF17" s="777"/>
      <c r="AG17" s="777"/>
      <c r="AH17" s="777"/>
      <c r="AI17" s="777"/>
      <c r="AJ17" s="777"/>
      <c r="AK17" s="777"/>
      <c r="AL17" s="777"/>
      <c r="AM17" s="777"/>
      <c r="AN17" s="777"/>
      <c r="AO17" s="777"/>
      <c r="AP17" s="777"/>
      <c r="AQ17" s="777"/>
      <c r="AR17" s="777"/>
      <c r="AS17" s="777"/>
      <c r="AT17" s="777"/>
      <c r="AU17" s="777"/>
      <c r="AV17" s="777"/>
      <c r="AW17" s="777"/>
      <c r="AX17" s="777"/>
      <c r="AY17" s="777"/>
      <c r="AZ17" s="777"/>
      <c r="BA17" s="777"/>
      <c r="BB17" s="777"/>
      <c r="BC17" s="777"/>
      <c r="BD17" s="777"/>
      <c r="BE17" s="777"/>
      <c r="BF17" s="777"/>
      <c r="BG17" s="777"/>
      <c r="BH17" s="777"/>
      <c r="BI17" s="777"/>
      <c r="BJ17" s="777"/>
      <c r="BK17" s="777"/>
      <c r="BL17" s="777"/>
      <c r="BM17" s="777"/>
      <c r="BN17" s="777"/>
      <c r="BO17" s="777"/>
      <c r="BP17" s="777"/>
      <c r="BQ17" s="777"/>
      <c r="BR17" s="777"/>
      <c r="BS17" s="777"/>
      <c r="BT17" s="777"/>
      <c r="BU17" s="777"/>
      <c r="BV17" s="777"/>
      <c r="BW17" s="777"/>
      <c r="BX17" s="777"/>
      <c r="BY17" s="777"/>
    </row>
    <row r="18" spans="1:77" s="795" customFormat="1" ht="18" customHeight="1">
      <c r="A18" s="786"/>
      <c r="B18" s="780" t="str">
        <f>X!R18</f>
        <v/>
      </c>
      <c r="C18" s="781" t="str">
        <f>X!S18</f>
        <v/>
      </c>
      <c r="D18" s="782" t="str">
        <f>X!T18</f>
        <v/>
      </c>
      <c r="E18" s="782" t="str">
        <f>X!U18</f>
        <v/>
      </c>
      <c r="F18" s="782" t="str">
        <f>X!V18</f>
        <v/>
      </c>
      <c r="G18" s="782" t="str">
        <f>X!W18</f>
        <v/>
      </c>
      <c r="H18" s="782" t="str">
        <f>X!X18</f>
        <v/>
      </c>
      <c r="I18" s="782" t="str">
        <f>X!Y18</f>
        <v/>
      </c>
      <c r="J18" s="782" t="str">
        <f>X!Z18</f>
        <v/>
      </c>
      <c r="K18" s="782" t="str">
        <f>X!AA18</f>
        <v/>
      </c>
      <c r="L18" s="782" t="str">
        <f>X!AB18</f>
        <v/>
      </c>
      <c r="M18" s="782" t="str">
        <f>X!AC18</f>
        <v/>
      </c>
      <c r="N18" s="783" t="str">
        <f>X!AD18</f>
        <v/>
      </c>
      <c r="O18" s="784" t="str">
        <f>X!AE18</f>
        <v/>
      </c>
      <c r="P18" s="785" t="str">
        <f>X!AF18</f>
        <v/>
      </c>
      <c r="Q18" s="794"/>
      <c r="R18" s="777"/>
      <c r="S18" s="1957"/>
      <c r="T18" s="777"/>
      <c r="U18" s="777"/>
      <c r="V18" s="777"/>
      <c r="W18" s="777"/>
      <c r="X18" s="777"/>
      <c r="Y18" s="777"/>
      <c r="Z18" s="777"/>
      <c r="AA18" s="777"/>
      <c r="AB18" s="777"/>
      <c r="AC18" s="777"/>
      <c r="AD18" s="777"/>
      <c r="AE18" s="777"/>
      <c r="AF18" s="777"/>
      <c r="AG18" s="777"/>
      <c r="AH18" s="777"/>
      <c r="AI18" s="777"/>
      <c r="AJ18" s="777"/>
      <c r="AK18" s="777"/>
      <c r="AL18" s="777"/>
      <c r="AM18" s="777"/>
      <c r="AN18" s="777"/>
      <c r="AO18" s="777"/>
      <c r="AP18" s="777"/>
      <c r="AQ18" s="777"/>
      <c r="AR18" s="777"/>
      <c r="AS18" s="777"/>
      <c r="AT18" s="777"/>
      <c r="AU18" s="777"/>
      <c r="AV18" s="777"/>
      <c r="AW18" s="777"/>
      <c r="AX18" s="777"/>
      <c r="AY18" s="777"/>
      <c r="AZ18" s="777"/>
      <c r="BA18" s="777"/>
      <c r="BB18" s="777"/>
      <c r="BC18" s="777"/>
      <c r="BD18" s="777"/>
      <c r="BE18" s="777"/>
      <c r="BF18" s="777"/>
      <c r="BG18" s="777"/>
      <c r="BH18" s="777"/>
      <c r="BI18" s="777"/>
      <c r="BJ18" s="777"/>
      <c r="BK18" s="777"/>
      <c r="BL18" s="777"/>
      <c r="BM18" s="777"/>
      <c r="BN18" s="777"/>
      <c r="BO18" s="777"/>
      <c r="BP18" s="777"/>
      <c r="BQ18" s="777"/>
      <c r="BR18" s="777"/>
      <c r="BS18" s="777"/>
      <c r="BT18" s="777"/>
      <c r="BU18" s="777"/>
      <c r="BV18" s="777"/>
      <c r="BW18" s="777"/>
      <c r="BX18" s="777"/>
      <c r="BY18" s="777"/>
    </row>
    <row r="19" spans="1:77" s="778" customFormat="1" ht="18" customHeight="1">
      <c r="A19" s="786"/>
      <c r="B19" s="796" t="str">
        <f>X!R19</f>
        <v/>
      </c>
      <c r="C19" s="767" t="str">
        <f>X!S19</f>
        <v/>
      </c>
      <c r="D19" s="797" t="str">
        <f>X!T19</f>
        <v/>
      </c>
      <c r="E19" s="797" t="str">
        <f>X!U19</f>
        <v/>
      </c>
      <c r="F19" s="797" t="str">
        <f>X!V19</f>
        <v/>
      </c>
      <c r="G19" s="797" t="str">
        <f>X!W19</f>
        <v/>
      </c>
      <c r="H19" s="797" t="str">
        <f>X!X19</f>
        <v/>
      </c>
      <c r="I19" s="797" t="str">
        <f>X!Y19</f>
        <v/>
      </c>
      <c r="J19" s="797" t="str">
        <f>X!Z19</f>
        <v/>
      </c>
      <c r="K19" s="797" t="str">
        <f>X!AA19</f>
        <v/>
      </c>
      <c r="L19" s="797" t="str">
        <f>X!AB19</f>
        <v/>
      </c>
      <c r="M19" s="797" t="str">
        <f>X!AC19</f>
        <v/>
      </c>
      <c r="N19" s="798" t="str">
        <f>X!AD19</f>
        <v/>
      </c>
      <c r="O19" s="799" t="str">
        <f>X!AE19</f>
        <v/>
      </c>
      <c r="P19" s="785" t="str">
        <f>X!AF19</f>
        <v/>
      </c>
      <c r="Q19" s="807"/>
      <c r="R19" s="777"/>
      <c r="S19" s="1957"/>
      <c r="T19" s="777"/>
      <c r="U19" s="777"/>
      <c r="V19" s="777"/>
      <c r="W19" s="777"/>
      <c r="X19" s="777"/>
      <c r="Y19" s="777"/>
      <c r="Z19" s="777"/>
      <c r="AA19" s="777"/>
      <c r="AB19" s="777"/>
      <c r="AC19" s="777"/>
      <c r="AD19" s="777"/>
      <c r="AE19" s="777"/>
      <c r="AF19" s="777"/>
      <c r="AG19" s="777"/>
      <c r="AH19" s="777"/>
      <c r="AI19" s="777"/>
      <c r="AJ19" s="777"/>
      <c r="AK19" s="777"/>
      <c r="AL19" s="777"/>
      <c r="AM19" s="777"/>
      <c r="AN19" s="777"/>
      <c r="AO19" s="777"/>
      <c r="AP19" s="777"/>
      <c r="AQ19" s="777"/>
      <c r="AR19" s="777"/>
      <c r="AS19" s="777"/>
      <c r="AT19" s="777"/>
      <c r="AU19" s="777"/>
      <c r="AV19" s="777"/>
      <c r="AW19" s="777"/>
      <c r="AX19" s="777"/>
      <c r="AY19" s="777"/>
      <c r="AZ19" s="777"/>
      <c r="BA19" s="777"/>
      <c r="BB19" s="777"/>
      <c r="BC19" s="777"/>
      <c r="BD19" s="777"/>
      <c r="BE19" s="777"/>
      <c r="BF19" s="777"/>
      <c r="BG19" s="777"/>
      <c r="BH19" s="777"/>
      <c r="BI19" s="777"/>
      <c r="BJ19" s="777"/>
      <c r="BK19" s="777"/>
      <c r="BL19" s="777"/>
      <c r="BM19" s="777"/>
      <c r="BN19" s="777"/>
      <c r="BO19" s="777"/>
      <c r="BP19" s="777"/>
      <c r="BQ19" s="777"/>
      <c r="BR19" s="777"/>
      <c r="BS19" s="777"/>
      <c r="BT19" s="777"/>
      <c r="BU19" s="777"/>
      <c r="BV19" s="777"/>
      <c r="BW19" s="777"/>
      <c r="BX19" s="777"/>
      <c r="BY19" s="777"/>
    </row>
    <row r="20" spans="1:77" s="795" customFormat="1" ht="18" customHeight="1">
      <c r="A20" s="786"/>
      <c r="B20" s="780" t="str">
        <f>X!R20</f>
        <v/>
      </c>
      <c r="C20" s="781" t="str">
        <f>X!S20</f>
        <v/>
      </c>
      <c r="D20" s="782" t="str">
        <f>X!T20</f>
        <v/>
      </c>
      <c r="E20" s="782" t="str">
        <f>X!U20</f>
        <v/>
      </c>
      <c r="F20" s="782" t="str">
        <f>X!V20</f>
        <v/>
      </c>
      <c r="G20" s="782" t="str">
        <f>X!W20</f>
        <v/>
      </c>
      <c r="H20" s="782" t="str">
        <f>X!X20</f>
        <v/>
      </c>
      <c r="I20" s="782" t="str">
        <f>X!Y20</f>
        <v/>
      </c>
      <c r="J20" s="782" t="str">
        <f>X!Z20</f>
        <v/>
      </c>
      <c r="K20" s="782" t="str">
        <f>X!AA20</f>
        <v/>
      </c>
      <c r="L20" s="782" t="str">
        <f>X!AB20</f>
        <v/>
      </c>
      <c r="M20" s="782" t="str">
        <f>X!AC20</f>
        <v/>
      </c>
      <c r="N20" s="783" t="str">
        <f>X!AD20</f>
        <v/>
      </c>
      <c r="O20" s="784" t="str">
        <f>X!AE20</f>
        <v/>
      </c>
      <c r="P20" s="785" t="str">
        <f>X!AF20</f>
        <v/>
      </c>
      <c r="Q20" s="794"/>
      <c r="R20" s="777"/>
      <c r="S20" s="1957"/>
      <c r="T20" s="777"/>
      <c r="U20" s="777"/>
      <c r="V20" s="777"/>
      <c r="W20" s="777"/>
      <c r="X20" s="777"/>
      <c r="Y20" s="777"/>
      <c r="Z20" s="777"/>
      <c r="AA20" s="777"/>
      <c r="AB20" s="777"/>
      <c r="AC20" s="777"/>
      <c r="AD20" s="777"/>
      <c r="AE20" s="777"/>
      <c r="AF20" s="777"/>
      <c r="AG20" s="777"/>
      <c r="AH20" s="777"/>
      <c r="AI20" s="777"/>
      <c r="AJ20" s="777"/>
      <c r="AK20" s="777"/>
      <c r="AL20" s="777"/>
      <c r="AM20" s="777"/>
      <c r="AN20" s="777"/>
      <c r="AO20" s="777"/>
      <c r="AP20" s="777"/>
      <c r="AQ20" s="777"/>
      <c r="AR20" s="777"/>
      <c r="AS20" s="777"/>
      <c r="AT20" s="777"/>
      <c r="AU20" s="777"/>
      <c r="AV20" s="777"/>
      <c r="AW20" s="777"/>
      <c r="AX20" s="777"/>
      <c r="AY20" s="777"/>
      <c r="AZ20" s="777"/>
      <c r="BA20" s="777"/>
      <c r="BB20" s="777"/>
      <c r="BC20" s="777"/>
      <c r="BD20" s="777"/>
      <c r="BE20" s="777"/>
      <c r="BF20" s="777"/>
      <c r="BG20" s="777"/>
      <c r="BH20" s="777"/>
      <c r="BI20" s="777"/>
      <c r="BJ20" s="777"/>
      <c r="BK20" s="777"/>
      <c r="BL20" s="777"/>
      <c r="BM20" s="777"/>
      <c r="BN20" s="777"/>
      <c r="BO20" s="777"/>
      <c r="BP20" s="777"/>
      <c r="BQ20" s="777"/>
      <c r="BR20" s="777"/>
      <c r="BS20" s="777"/>
      <c r="BT20" s="777"/>
      <c r="BU20" s="777"/>
      <c r="BV20" s="777"/>
      <c r="BW20" s="777"/>
      <c r="BX20" s="777"/>
      <c r="BY20" s="777"/>
    </row>
    <row r="21" spans="1:77" s="778" customFormat="1" ht="18" customHeight="1">
      <c r="A21" s="786"/>
      <c r="B21" s="796" t="str">
        <f>X!R21</f>
        <v/>
      </c>
      <c r="C21" s="767" t="str">
        <f>X!S21</f>
        <v/>
      </c>
      <c r="D21" s="797" t="str">
        <f>X!T21</f>
        <v/>
      </c>
      <c r="E21" s="797" t="str">
        <f>X!U21</f>
        <v/>
      </c>
      <c r="F21" s="797" t="str">
        <f>X!V21</f>
        <v/>
      </c>
      <c r="G21" s="797" t="str">
        <f>X!W21</f>
        <v/>
      </c>
      <c r="H21" s="797" t="str">
        <f>X!X21</f>
        <v/>
      </c>
      <c r="I21" s="797" t="str">
        <f>X!Y21</f>
        <v/>
      </c>
      <c r="J21" s="797" t="str">
        <f>X!Z21</f>
        <v/>
      </c>
      <c r="K21" s="797" t="str">
        <f>X!AA21</f>
        <v/>
      </c>
      <c r="L21" s="797" t="str">
        <f>X!AB21</f>
        <v/>
      </c>
      <c r="M21" s="797" t="str">
        <f>X!AC21</f>
        <v/>
      </c>
      <c r="N21" s="798" t="str">
        <f>X!AD21</f>
        <v/>
      </c>
      <c r="O21" s="799" t="str">
        <f>X!AE21</f>
        <v/>
      </c>
      <c r="P21" s="785" t="str">
        <f>X!AF21</f>
        <v/>
      </c>
      <c r="Q21" s="807"/>
      <c r="R21" s="777"/>
      <c r="S21" s="1957"/>
      <c r="T21" s="777"/>
      <c r="U21" s="777"/>
      <c r="V21" s="777"/>
      <c r="W21" s="777"/>
      <c r="X21" s="777"/>
      <c r="Y21" s="777"/>
      <c r="Z21" s="777"/>
      <c r="AA21" s="777"/>
      <c r="AB21" s="777"/>
      <c r="AC21" s="777"/>
      <c r="AD21" s="777"/>
      <c r="AE21" s="777"/>
      <c r="AF21" s="777"/>
      <c r="AG21" s="777"/>
      <c r="AH21" s="777"/>
      <c r="AI21" s="777"/>
      <c r="AJ21" s="777"/>
      <c r="AK21" s="777"/>
      <c r="AL21" s="777"/>
      <c r="AM21" s="777"/>
      <c r="AN21" s="777"/>
      <c r="AO21" s="777"/>
      <c r="AP21" s="777"/>
      <c r="AQ21" s="777"/>
      <c r="AR21" s="777"/>
      <c r="AS21" s="777"/>
      <c r="AT21" s="777"/>
      <c r="AU21" s="777"/>
      <c r="AV21" s="777"/>
      <c r="AW21" s="777"/>
      <c r="AX21" s="777"/>
      <c r="AY21" s="777"/>
      <c r="AZ21" s="777"/>
      <c r="BA21" s="777"/>
      <c r="BB21" s="777"/>
      <c r="BC21" s="777"/>
      <c r="BD21" s="777"/>
      <c r="BE21" s="777"/>
      <c r="BF21" s="777"/>
      <c r="BG21" s="777"/>
      <c r="BH21" s="777"/>
      <c r="BI21" s="777"/>
      <c r="BJ21" s="777"/>
      <c r="BK21" s="777"/>
      <c r="BL21" s="777"/>
      <c r="BM21" s="777"/>
      <c r="BN21" s="777"/>
      <c r="BO21" s="777"/>
      <c r="BP21" s="777"/>
      <c r="BQ21" s="777"/>
      <c r="BR21" s="777"/>
      <c r="BS21" s="777"/>
      <c r="BT21" s="777"/>
      <c r="BU21" s="777"/>
      <c r="BV21" s="777"/>
      <c r="BW21" s="777"/>
      <c r="BX21" s="777"/>
      <c r="BY21" s="777"/>
    </row>
    <row r="22" spans="1:77" s="795" customFormat="1" ht="18" customHeight="1">
      <c r="A22" s="786"/>
      <c r="B22" s="780" t="str">
        <f>X!R22</f>
        <v/>
      </c>
      <c r="C22" s="781" t="str">
        <f>X!S22</f>
        <v/>
      </c>
      <c r="D22" s="782" t="str">
        <f>X!T22</f>
        <v/>
      </c>
      <c r="E22" s="782" t="str">
        <f>X!U22</f>
        <v/>
      </c>
      <c r="F22" s="782" t="str">
        <f>X!V22</f>
        <v/>
      </c>
      <c r="G22" s="782" t="str">
        <f>X!W22</f>
        <v/>
      </c>
      <c r="H22" s="782" t="str">
        <f>X!X22</f>
        <v/>
      </c>
      <c r="I22" s="782" t="str">
        <f>X!Y22</f>
        <v/>
      </c>
      <c r="J22" s="782" t="str">
        <f>X!Z22</f>
        <v/>
      </c>
      <c r="K22" s="782" t="str">
        <f>X!AA22</f>
        <v/>
      </c>
      <c r="L22" s="782" t="str">
        <f>X!AB22</f>
        <v/>
      </c>
      <c r="M22" s="782" t="str">
        <f>X!AC22</f>
        <v/>
      </c>
      <c r="N22" s="783" t="str">
        <f>X!AD22</f>
        <v/>
      </c>
      <c r="O22" s="784" t="str">
        <f>X!AE22</f>
        <v/>
      </c>
      <c r="P22" s="785" t="str">
        <f>X!AF22</f>
        <v/>
      </c>
      <c r="Q22" s="794"/>
      <c r="R22" s="777"/>
      <c r="S22" s="1957"/>
      <c r="T22" s="777"/>
      <c r="U22" s="777"/>
      <c r="V22" s="777"/>
      <c r="W22" s="777"/>
      <c r="X22" s="777"/>
      <c r="Y22" s="777"/>
      <c r="Z22" s="777"/>
      <c r="AA22" s="777"/>
      <c r="AB22" s="777"/>
      <c r="AC22" s="777"/>
      <c r="AD22" s="777"/>
      <c r="AE22" s="777"/>
      <c r="AF22" s="777"/>
      <c r="AG22" s="777"/>
      <c r="AH22" s="777"/>
      <c r="AI22" s="777"/>
      <c r="AJ22" s="777"/>
      <c r="AK22" s="777"/>
      <c r="AL22" s="777"/>
      <c r="AM22" s="777"/>
      <c r="AN22" s="777"/>
      <c r="AO22" s="777"/>
      <c r="AP22" s="777"/>
      <c r="AQ22" s="777"/>
      <c r="AR22" s="777"/>
      <c r="AS22" s="777"/>
      <c r="AT22" s="777"/>
      <c r="AU22" s="777"/>
      <c r="AV22" s="777"/>
      <c r="AW22" s="777"/>
      <c r="AX22" s="777"/>
      <c r="AY22" s="777"/>
      <c r="AZ22" s="777"/>
      <c r="BA22" s="777"/>
      <c r="BB22" s="777"/>
      <c r="BC22" s="777"/>
      <c r="BD22" s="777"/>
      <c r="BE22" s="777"/>
      <c r="BF22" s="777"/>
      <c r="BG22" s="777"/>
      <c r="BH22" s="777"/>
      <c r="BI22" s="777"/>
      <c r="BJ22" s="777"/>
      <c r="BK22" s="777"/>
      <c r="BL22" s="777"/>
      <c r="BM22" s="777"/>
      <c r="BN22" s="777"/>
      <c r="BO22" s="777"/>
      <c r="BP22" s="777"/>
      <c r="BQ22" s="777"/>
      <c r="BR22" s="777"/>
      <c r="BS22" s="777"/>
      <c r="BT22" s="777"/>
      <c r="BU22" s="777"/>
      <c r="BV22" s="777"/>
      <c r="BW22" s="777"/>
      <c r="BX22" s="777"/>
      <c r="BY22" s="777"/>
    </row>
    <row r="23" spans="1:77" s="778" customFormat="1" ht="18" customHeight="1">
      <c r="A23" s="786"/>
      <c r="B23" s="796" t="str">
        <f>X!R23</f>
        <v/>
      </c>
      <c r="C23" s="767" t="str">
        <f>X!S23</f>
        <v/>
      </c>
      <c r="D23" s="797" t="str">
        <f>X!T23</f>
        <v/>
      </c>
      <c r="E23" s="797" t="str">
        <f>X!U23</f>
        <v/>
      </c>
      <c r="F23" s="797" t="str">
        <f>X!V23</f>
        <v/>
      </c>
      <c r="G23" s="797" t="str">
        <f>X!W23</f>
        <v/>
      </c>
      <c r="H23" s="797" t="str">
        <f>X!X23</f>
        <v/>
      </c>
      <c r="I23" s="797" t="str">
        <f>X!Y23</f>
        <v/>
      </c>
      <c r="J23" s="797" t="str">
        <f>X!Z23</f>
        <v/>
      </c>
      <c r="K23" s="797" t="str">
        <f>X!AA23</f>
        <v/>
      </c>
      <c r="L23" s="797" t="str">
        <f>X!AB23</f>
        <v/>
      </c>
      <c r="M23" s="797" t="str">
        <f>X!AC23</f>
        <v/>
      </c>
      <c r="N23" s="798" t="str">
        <f>X!AD23</f>
        <v/>
      </c>
      <c r="O23" s="799" t="str">
        <f>X!AE23</f>
        <v/>
      </c>
      <c r="P23" s="785" t="str">
        <f>X!AF23</f>
        <v/>
      </c>
      <c r="Q23" s="807"/>
      <c r="R23" s="777"/>
      <c r="S23" s="1957"/>
      <c r="T23" s="777"/>
      <c r="U23" s="777"/>
      <c r="V23" s="777"/>
      <c r="W23" s="777"/>
      <c r="X23" s="777"/>
      <c r="Y23" s="777"/>
      <c r="Z23" s="777"/>
      <c r="AA23" s="777"/>
      <c r="AB23" s="777"/>
      <c r="AC23" s="777"/>
      <c r="AD23" s="777"/>
      <c r="AE23" s="777"/>
      <c r="AF23" s="777"/>
      <c r="AG23" s="777"/>
      <c r="AH23" s="777"/>
      <c r="AI23" s="777"/>
      <c r="AJ23" s="777"/>
      <c r="AK23" s="777"/>
      <c r="AL23" s="777"/>
      <c r="AM23" s="777"/>
      <c r="AN23" s="777"/>
      <c r="AO23" s="777"/>
      <c r="AP23" s="777"/>
      <c r="AQ23" s="777"/>
      <c r="AR23" s="777"/>
      <c r="AS23" s="777"/>
      <c r="AT23" s="777"/>
      <c r="AU23" s="777"/>
      <c r="AV23" s="777"/>
      <c r="AW23" s="777"/>
      <c r="AX23" s="777"/>
      <c r="AY23" s="777"/>
      <c r="AZ23" s="777"/>
      <c r="BA23" s="777"/>
      <c r="BB23" s="777"/>
      <c r="BC23" s="777"/>
      <c r="BD23" s="777"/>
      <c r="BE23" s="777"/>
      <c r="BF23" s="777"/>
      <c r="BG23" s="777"/>
      <c r="BH23" s="777"/>
      <c r="BI23" s="777"/>
      <c r="BJ23" s="777"/>
      <c r="BK23" s="777"/>
      <c r="BL23" s="777"/>
      <c r="BM23" s="777"/>
      <c r="BN23" s="777"/>
      <c r="BO23" s="777"/>
      <c r="BP23" s="777"/>
      <c r="BQ23" s="777"/>
      <c r="BR23" s="777"/>
      <c r="BS23" s="777"/>
      <c r="BT23" s="777"/>
      <c r="BU23" s="777"/>
      <c r="BV23" s="777"/>
      <c r="BW23" s="777"/>
      <c r="BX23" s="777"/>
      <c r="BY23" s="777"/>
    </row>
    <row r="24" spans="1:77" s="795" customFormat="1" ht="18" customHeight="1">
      <c r="A24" s="786"/>
      <c r="B24" s="780" t="str">
        <f>X!R24</f>
        <v/>
      </c>
      <c r="C24" s="781" t="str">
        <f>X!S24</f>
        <v/>
      </c>
      <c r="D24" s="782" t="str">
        <f>X!T24</f>
        <v/>
      </c>
      <c r="E24" s="782" t="str">
        <f>X!U24</f>
        <v/>
      </c>
      <c r="F24" s="782" t="str">
        <f>X!V24</f>
        <v/>
      </c>
      <c r="G24" s="782" t="str">
        <f>X!W24</f>
        <v/>
      </c>
      <c r="H24" s="782" t="str">
        <f>X!X24</f>
        <v/>
      </c>
      <c r="I24" s="782" t="str">
        <f>X!Y24</f>
        <v/>
      </c>
      <c r="J24" s="782" t="str">
        <f>X!Z24</f>
        <v/>
      </c>
      <c r="K24" s="782" t="str">
        <f>X!AA24</f>
        <v/>
      </c>
      <c r="L24" s="782" t="str">
        <f>X!AB24</f>
        <v/>
      </c>
      <c r="M24" s="782" t="str">
        <f>X!AC24</f>
        <v/>
      </c>
      <c r="N24" s="783" t="str">
        <f>X!AD24</f>
        <v/>
      </c>
      <c r="O24" s="784" t="str">
        <f>X!AE24</f>
        <v/>
      </c>
      <c r="P24" s="785" t="str">
        <f>X!AF24</f>
        <v/>
      </c>
      <c r="Q24" s="794"/>
      <c r="R24" s="777"/>
      <c r="S24" s="1957"/>
      <c r="T24" s="777"/>
      <c r="U24" s="777"/>
      <c r="V24" s="777"/>
      <c r="W24" s="777"/>
      <c r="X24" s="777"/>
      <c r="Y24" s="777"/>
      <c r="Z24" s="777"/>
      <c r="AA24" s="777"/>
      <c r="AB24" s="777"/>
      <c r="AC24" s="777"/>
      <c r="AD24" s="777"/>
      <c r="AE24" s="777"/>
      <c r="AF24" s="777"/>
      <c r="AG24" s="777"/>
      <c r="AH24" s="777"/>
      <c r="AI24" s="777"/>
      <c r="AJ24" s="777"/>
      <c r="AK24" s="777"/>
      <c r="AL24" s="777"/>
      <c r="AM24" s="777"/>
      <c r="AN24" s="777"/>
      <c r="AO24" s="777"/>
      <c r="AP24" s="777"/>
      <c r="AQ24" s="777"/>
      <c r="AR24" s="777"/>
      <c r="AS24" s="777"/>
      <c r="AT24" s="777"/>
      <c r="AU24" s="777"/>
      <c r="AV24" s="777"/>
      <c r="AW24" s="777"/>
      <c r="AX24" s="777"/>
      <c r="AY24" s="777"/>
      <c r="AZ24" s="777"/>
      <c r="BA24" s="777"/>
      <c r="BB24" s="777"/>
      <c r="BC24" s="777"/>
      <c r="BD24" s="777"/>
      <c r="BE24" s="777"/>
      <c r="BF24" s="777"/>
      <c r="BG24" s="777"/>
      <c r="BH24" s="777"/>
      <c r="BI24" s="777"/>
      <c r="BJ24" s="777"/>
      <c r="BK24" s="777"/>
      <c r="BL24" s="777"/>
      <c r="BM24" s="777"/>
      <c r="BN24" s="777"/>
      <c r="BO24" s="777"/>
      <c r="BP24" s="777"/>
      <c r="BQ24" s="777"/>
      <c r="BR24" s="777"/>
      <c r="BS24" s="777"/>
      <c r="BT24" s="777"/>
      <c r="BU24" s="777"/>
      <c r="BV24" s="777"/>
      <c r="BW24" s="777"/>
      <c r="BX24" s="777"/>
      <c r="BY24" s="777"/>
    </row>
    <row r="25" spans="1:77" s="778" customFormat="1" ht="18" customHeight="1">
      <c r="A25" s="786"/>
      <c r="B25" s="796" t="str">
        <f>X!R25</f>
        <v/>
      </c>
      <c r="C25" s="767" t="str">
        <f>X!S25</f>
        <v/>
      </c>
      <c r="D25" s="797" t="str">
        <f>X!T25</f>
        <v/>
      </c>
      <c r="E25" s="797" t="str">
        <f>X!U25</f>
        <v/>
      </c>
      <c r="F25" s="797" t="str">
        <f>X!V25</f>
        <v/>
      </c>
      <c r="G25" s="797" t="str">
        <f>X!W25</f>
        <v/>
      </c>
      <c r="H25" s="797" t="str">
        <f>X!X25</f>
        <v/>
      </c>
      <c r="I25" s="797" t="str">
        <f>X!Y25</f>
        <v/>
      </c>
      <c r="J25" s="797" t="str">
        <f>X!Z25</f>
        <v/>
      </c>
      <c r="K25" s="797" t="str">
        <f>X!AA25</f>
        <v/>
      </c>
      <c r="L25" s="797" t="str">
        <f>X!AB25</f>
        <v/>
      </c>
      <c r="M25" s="797" t="str">
        <f>X!AC25</f>
        <v/>
      </c>
      <c r="N25" s="798" t="str">
        <f>X!AD25</f>
        <v/>
      </c>
      <c r="O25" s="799" t="str">
        <f>X!AE25</f>
        <v/>
      </c>
      <c r="P25" s="785" t="str">
        <f>X!AF25</f>
        <v/>
      </c>
      <c r="Q25" s="807"/>
      <c r="R25" s="777"/>
      <c r="S25" s="777"/>
      <c r="T25" s="777"/>
      <c r="U25" s="777"/>
      <c r="V25" s="777"/>
      <c r="W25" s="777"/>
      <c r="X25" s="777"/>
      <c r="Y25" s="777"/>
      <c r="Z25" s="777"/>
      <c r="AA25" s="777"/>
      <c r="AB25" s="777"/>
      <c r="AC25" s="777"/>
      <c r="AD25" s="777"/>
      <c r="AE25" s="777"/>
      <c r="AF25" s="777"/>
      <c r="AG25" s="777"/>
      <c r="AH25" s="777"/>
      <c r="AI25" s="777"/>
      <c r="AJ25" s="777"/>
      <c r="AK25" s="777"/>
      <c r="AL25" s="777"/>
      <c r="AM25" s="777"/>
      <c r="AN25" s="777"/>
      <c r="AO25" s="777"/>
      <c r="AP25" s="777"/>
      <c r="AQ25" s="777"/>
      <c r="AR25" s="777"/>
      <c r="AS25" s="777"/>
      <c r="AT25" s="777"/>
      <c r="AU25" s="777"/>
      <c r="AV25" s="777"/>
      <c r="AW25" s="777"/>
      <c r="AX25" s="777"/>
      <c r="AY25" s="777"/>
      <c r="AZ25" s="777"/>
      <c r="BA25" s="777"/>
      <c r="BB25" s="777"/>
      <c r="BC25" s="777"/>
      <c r="BD25" s="777"/>
      <c r="BE25" s="777"/>
      <c r="BF25" s="777"/>
      <c r="BG25" s="777"/>
      <c r="BH25" s="777"/>
      <c r="BI25" s="777"/>
      <c r="BJ25" s="777"/>
      <c r="BK25" s="777"/>
      <c r="BL25" s="777"/>
      <c r="BM25" s="777"/>
      <c r="BN25" s="777"/>
      <c r="BO25" s="777"/>
      <c r="BP25" s="777"/>
      <c r="BQ25" s="777"/>
      <c r="BR25" s="777"/>
      <c r="BS25" s="777"/>
      <c r="BT25" s="777"/>
      <c r="BU25" s="777"/>
      <c r="BV25" s="777"/>
      <c r="BW25" s="777"/>
      <c r="BX25" s="777"/>
      <c r="BY25" s="777"/>
    </row>
    <row r="26" spans="1:77" s="795" customFormat="1" ht="18" customHeight="1">
      <c r="A26" s="786"/>
      <c r="B26" s="780" t="str">
        <f>X!R26</f>
        <v/>
      </c>
      <c r="C26" s="781" t="str">
        <f>X!S26</f>
        <v/>
      </c>
      <c r="D26" s="782" t="str">
        <f>X!T26</f>
        <v/>
      </c>
      <c r="E26" s="782" t="str">
        <f>X!U26</f>
        <v/>
      </c>
      <c r="F26" s="782" t="str">
        <f>X!V26</f>
        <v/>
      </c>
      <c r="G26" s="782" t="str">
        <f>X!W26</f>
        <v/>
      </c>
      <c r="H26" s="782" t="str">
        <f>X!X26</f>
        <v/>
      </c>
      <c r="I26" s="782" t="str">
        <f>X!Y26</f>
        <v/>
      </c>
      <c r="J26" s="782" t="str">
        <f>X!Z26</f>
        <v/>
      </c>
      <c r="K26" s="782" t="str">
        <f>X!AA26</f>
        <v/>
      </c>
      <c r="L26" s="782" t="str">
        <f>X!AB26</f>
        <v/>
      </c>
      <c r="M26" s="782" t="str">
        <f>X!AC26</f>
        <v/>
      </c>
      <c r="N26" s="783" t="str">
        <f>X!AD26</f>
        <v/>
      </c>
      <c r="O26" s="784" t="str">
        <f>X!AE26</f>
        <v/>
      </c>
      <c r="P26" s="785" t="str">
        <f>X!AF26</f>
        <v/>
      </c>
      <c r="Q26" s="794"/>
      <c r="R26" s="777"/>
      <c r="S26" s="777"/>
      <c r="T26" s="777"/>
      <c r="U26" s="777"/>
      <c r="V26" s="777"/>
      <c r="W26" s="777"/>
      <c r="X26" s="777"/>
      <c r="Y26" s="777"/>
      <c r="Z26" s="777"/>
      <c r="AA26" s="777"/>
      <c r="AB26" s="777"/>
      <c r="AC26" s="777"/>
      <c r="AD26" s="777"/>
      <c r="AE26" s="777"/>
      <c r="AF26" s="777"/>
      <c r="AG26" s="777"/>
      <c r="AH26" s="777"/>
      <c r="AI26" s="777"/>
      <c r="AJ26" s="777"/>
      <c r="AK26" s="777"/>
      <c r="AL26" s="777"/>
      <c r="AM26" s="777"/>
      <c r="AN26" s="777"/>
      <c r="AO26" s="777"/>
      <c r="AP26" s="777"/>
      <c r="AQ26" s="777"/>
      <c r="AR26" s="777"/>
      <c r="AS26" s="777"/>
      <c r="AT26" s="777"/>
      <c r="AU26" s="777"/>
      <c r="AV26" s="777"/>
      <c r="AW26" s="777"/>
      <c r="AX26" s="777"/>
      <c r="AY26" s="777"/>
      <c r="AZ26" s="777"/>
      <c r="BA26" s="777"/>
      <c r="BB26" s="777"/>
      <c r="BC26" s="777"/>
      <c r="BD26" s="777"/>
      <c r="BE26" s="777"/>
      <c r="BF26" s="777"/>
      <c r="BG26" s="777"/>
      <c r="BH26" s="777"/>
      <c r="BI26" s="777"/>
      <c r="BJ26" s="777"/>
      <c r="BK26" s="777"/>
      <c r="BL26" s="777"/>
      <c r="BM26" s="777"/>
      <c r="BN26" s="777"/>
      <c r="BO26" s="777"/>
      <c r="BP26" s="777"/>
      <c r="BQ26" s="777"/>
      <c r="BR26" s="777"/>
      <c r="BS26" s="777"/>
      <c r="BT26" s="777"/>
      <c r="BU26" s="777"/>
      <c r="BV26" s="777"/>
      <c r="BW26" s="777"/>
      <c r="BX26" s="777"/>
      <c r="BY26" s="777"/>
    </row>
    <row r="27" spans="1:77" s="778" customFormat="1" ht="18" customHeight="1">
      <c r="A27" s="786"/>
      <c r="B27" s="796" t="str">
        <f>X!R27</f>
        <v/>
      </c>
      <c r="C27" s="767" t="str">
        <f>X!S27</f>
        <v/>
      </c>
      <c r="D27" s="797" t="str">
        <f>X!T27</f>
        <v/>
      </c>
      <c r="E27" s="797" t="str">
        <f>X!U27</f>
        <v/>
      </c>
      <c r="F27" s="797" t="str">
        <f>X!V27</f>
        <v/>
      </c>
      <c r="G27" s="797" t="str">
        <f>X!W27</f>
        <v/>
      </c>
      <c r="H27" s="797" t="str">
        <f>X!X27</f>
        <v/>
      </c>
      <c r="I27" s="797" t="str">
        <f>X!Y27</f>
        <v/>
      </c>
      <c r="J27" s="797" t="str">
        <f>X!Z27</f>
        <v/>
      </c>
      <c r="K27" s="797" t="str">
        <f>X!AA27</f>
        <v/>
      </c>
      <c r="L27" s="797" t="str">
        <f>X!AB27</f>
        <v/>
      </c>
      <c r="M27" s="797" t="str">
        <f>X!AC27</f>
        <v/>
      </c>
      <c r="N27" s="798" t="str">
        <f>X!AD27</f>
        <v/>
      </c>
      <c r="O27" s="799" t="str">
        <f>X!AE27</f>
        <v/>
      </c>
      <c r="P27" s="785" t="str">
        <f>X!AF27</f>
        <v/>
      </c>
      <c r="Q27" s="807"/>
      <c r="R27" s="777"/>
      <c r="S27" s="777"/>
      <c r="T27" s="777"/>
      <c r="U27" s="777"/>
      <c r="V27" s="777"/>
      <c r="W27" s="777"/>
      <c r="X27" s="777"/>
      <c r="Y27" s="777"/>
      <c r="Z27" s="777"/>
      <c r="AA27" s="777"/>
      <c r="AB27" s="777"/>
      <c r="AC27" s="777"/>
      <c r="AD27" s="777"/>
      <c r="AE27" s="777"/>
      <c r="AF27" s="777"/>
      <c r="AG27" s="777"/>
      <c r="AH27" s="777"/>
      <c r="AI27" s="777"/>
      <c r="AJ27" s="777"/>
      <c r="AK27" s="777"/>
      <c r="AL27" s="777"/>
      <c r="AM27" s="777"/>
      <c r="AN27" s="777"/>
      <c r="AO27" s="777"/>
      <c r="AP27" s="777"/>
      <c r="AQ27" s="777"/>
      <c r="AR27" s="777"/>
      <c r="AS27" s="777"/>
      <c r="AT27" s="777"/>
      <c r="AU27" s="777"/>
      <c r="AV27" s="777"/>
      <c r="AW27" s="777"/>
      <c r="AX27" s="777"/>
      <c r="AY27" s="777"/>
      <c r="AZ27" s="777"/>
      <c r="BA27" s="777"/>
      <c r="BB27" s="777"/>
      <c r="BC27" s="777"/>
      <c r="BD27" s="777"/>
      <c r="BE27" s="777"/>
      <c r="BF27" s="777"/>
      <c r="BG27" s="777"/>
      <c r="BH27" s="777"/>
      <c r="BI27" s="777"/>
      <c r="BJ27" s="777"/>
      <c r="BK27" s="777"/>
      <c r="BL27" s="777"/>
      <c r="BM27" s="777"/>
      <c r="BN27" s="777"/>
      <c r="BO27" s="777"/>
      <c r="BP27" s="777"/>
      <c r="BQ27" s="777"/>
      <c r="BR27" s="777"/>
      <c r="BS27" s="777"/>
      <c r="BT27" s="777"/>
      <c r="BU27" s="777"/>
      <c r="BV27" s="777"/>
      <c r="BW27" s="777"/>
      <c r="BX27" s="777"/>
      <c r="BY27" s="777"/>
    </row>
    <row r="28" spans="1:77" s="795" customFormat="1" ht="18" customHeight="1">
      <c r="A28" s="786"/>
      <c r="B28" s="780" t="str">
        <f>X!R28</f>
        <v/>
      </c>
      <c r="C28" s="781" t="str">
        <f>X!S28</f>
        <v/>
      </c>
      <c r="D28" s="782" t="str">
        <f>X!T28</f>
        <v/>
      </c>
      <c r="E28" s="782" t="str">
        <f>X!U28</f>
        <v/>
      </c>
      <c r="F28" s="782" t="str">
        <f>X!V28</f>
        <v/>
      </c>
      <c r="G28" s="782" t="str">
        <f>X!W28</f>
        <v/>
      </c>
      <c r="H28" s="782" t="str">
        <f>X!X28</f>
        <v/>
      </c>
      <c r="I28" s="782" t="str">
        <f>X!Y28</f>
        <v/>
      </c>
      <c r="J28" s="782" t="str">
        <f>X!Z28</f>
        <v/>
      </c>
      <c r="K28" s="782" t="str">
        <f>X!AA28</f>
        <v/>
      </c>
      <c r="L28" s="782" t="str">
        <f>X!AB28</f>
        <v/>
      </c>
      <c r="M28" s="782" t="str">
        <f>X!AC28</f>
        <v/>
      </c>
      <c r="N28" s="783" t="str">
        <f>X!AD28</f>
        <v/>
      </c>
      <c r="O28" s="784" t="str">
        <f>X!AE28</f>
        <v/>
      </c>
      <c r="P28" s="785" t="str">
        <f>X!AF28</f>
        <v/>
      </c>
      <c r="Q28" s="794"/>
      <c r="R28" s="777"/>
      <c r="S28" s="777"/>
      <c r="T28" s="777"/>
      <c r="U28" s="777"/>
      <c r="V28" s="777"/>
      <c r="W28" s="777"/>
      <c r="X28" s="777"/>
      <c r="Y28" s="777"/>
      <c r="Z28" s="777"/>
      <c r="AA28" s="777"/>
      <c r="AB28" s="777"/>
      <c r="AC28" s="777"/>
      <c r="AD28" s="777"/>
      <c r="AE28" s="777"/>
      <c r="AF28" s="777"/>
      <c r="AG28" s="777"/>
      <c r="AH28" s="777"/>
      <c r="AI28" s="777"/>
      <c r="AJ28" s="777"/>
      <c r="AK28" s="777"/>
      <c r="AL28" s="777"/>
      <c r="AM28" s="777"/>
      <c r="AN28" s="777"/>
      <c r="AO28" s="777"/>
      <c r="AP28" s="777"/>
      <c r="AQ28" s="777"/>
      <c r="AR28" s="777"/>
      <c r="AS28" s="777"/>
      <c r="AT28" s="777"/>
      <c r="AU28" s="777"/>
      <c r="AV28" s="777"/>
      <c r="AW28" s="777"/>
      <c r="AX28" s="777"/>
      <c r="AY28" s="777"/>
      <c r="AZ28" s="777"/>
      <c r="BA28" s="777"/>
      <c r="BB28" s="777"/>
      <c r="BC28" s="777"/>
      <c r="BD28" s="777"/>
      <c r="BE28" s="777"/>
      <c r="BF28" s="777"/>
      <c r="BG28" s="777"/>
      <c r="BH28" s="777"/>
      <c r="BI28" s="777"/>
      <c r="BJ28" s="777"/>
      <c r="BK28" s="777"/>
      <c r="BL28" s="777"/>
      <c r="BM28" s="777"/>
      <c r="BN28" s="777"/>
      <c r="BO28" s="777"/>
      <c r="BP28" s="777"/>
      <c r="BQ28" s="777"/>
      <c r="BR28" s="777"/>
      <c r="BS28" s="777"/>
      <c r="BT28" s="777"/>
      <c r="BU28" s="777"/>
      <c r="BV28" s="777"/>
      <c r="BW28" s="777"/>
      <c r="BX28" s="777"/>
      <c r="BY28" s="777"/>
    </row>
    <row r="29" spans="1:77" s="778" customFormat="1" ht="18" customHeight="1">
      <c r="A29" s="786"/>
      <c r="B29" s="796" t="str">
        <f>X!R29</f>
        <v/>
      </c>
      <c r="C29" s="767" t="str">
        <f>X!S29</f>
        <v/>
      </c>
      <c r="D29" s="797" t="str">
        <f>X!T29</f>
        <v/>
      </c>
      <c r="E29" s="797" t="str">
        <f>X!U29</f>
        <v/>
      </c>
      <c r="F29" s="797" t="str">
        <f>X!V29</f>
        <v/>
      </c>
      <c r="G29" s="797" t="str">
        <f>X!W29</f>
        <v/>
      </c>
      <c r="H29" s="797" t="str">
        <f>X!X29</f>
        <v/>
      </c>
      <c r="I29" s="797" t="str">
        <f>X!Y29</f>
        <v/>
      </c>
      <c r="J29" s="797" t="str">
        <f>X!Z29</f>
        <v/>
      </c>
      <c r="K29" s="797" t="str">
        <f>X!AA29</f>
        <v/>
      </c>
      <c r="L29" s="797" t="str">
        <f>X!AB29</f>
        <v/>
      </c>
      <c r="M29" s="797" t="str">
        <f>X!AC29</f>
        <v/>
      </c>
      <c r="N29" s="798" t="str">
        <f>X!AD29</f>
        <v/>
      </c>
      <c r="O29" s="799" t="str">
        <f>X!AE29</f>
        <v/>
      </c>
      <c r="P29" s="785" t="str">
        <f>X!AF29</f>
        <v/>
      </c>
      <c r="Q29" s="807"/>
      <c r="R29" s="777"/>
      <c r="S29" s="777"/>
      <c r="T29" s="777"/>
      <c r="U29" s="777"/>
      <c r="V29" s="777"/>
      <c r="W29" s="777"/>
      <c r="X29" s="777"/>
      <c r="Y29" s="777"/>
      <c r="Z29" s="777"/>
      <c r="AA29" s="777"/>
      <c r="AB29" s="777"/>
      <c r="AC29" s="777"/>
      <c r="AD29" s="777"/>
      <c r="AE29" s="777"/>
      <c r="AF29" s="777"/>
      <c r="AG29" s="777"/>
      <c r="AH29" s="777"/>
      <c r="AI29" s="777"/>
      <c r="AJ29" s="777"/>
      <c r="AK29" s="777"/>
      <c r="AL29" s="777"/>
      <c r="AM29" s="777"/>
      <c r="AN29" s="777"/>
      <c r="AO29" s="777"/>
      <c r="AP29" s="777"/>
      <c r="AQ29" s="777"/>
      <c r="AR29" s="777"/>
      <c r="AS29" s="777"/>
      <c r="AT29" s="777"/>
      <c r="AU29" s="777"/>
      <c r="AV29" s="777"/>
      <c r="AW29" s="777"/>
      <c r="AX29" s="777"/>
      <c r="AY29" s="777"/>
      <c r="AZ29" s="777"/>
      <c r="BA29" s="777"/>
      <c r="BB29" s="777"/>
      <c r="BC29" s="777"/>
      <c r="BD29" s="777"/>
      <c r="BE29" s="777"/>
      <c r="BF29" s="777"/>
      <c r="BG29" s="777"/>
      <c r="BH29" s="777"/>
      <c r="BI29" s="777"/>
      <c r="BJ29" s="777"/>
      <c r="BK29" s="777"/>
      <c r="BL29" s="777"/>
      <c r="BM29" s="777"/>
      <c r="BN29" s="777"/>
      <c r="BO29" s="777"/>
      <c r="BP29" s="777"/>
      <c r="BQ29" s="777"/>
      <c r="BR29" s="777"/>
      <c r="BS29" s="777"/>
      <c r="BT29" s="777"/>
      <c r="BU29" s="777"/>
      <c r="BV29" s="777"/>
      <c r="BW29" s="777"/>
      <c r="BX29" s="777"/>
      <c r="BY29" s="777"/>
    </row>
    <row r="30" spans="1:77" s="795" customFormat="1" ht="18" customHeight="1">
      <c r="A30" s="786"/>
      <c r="B30" s="780" t="str">
        <f>X!R30</f>
        <v/>
      </c>
      <c r="C30" s="781" t="str">
        <f>X!S30</f>
        <v/>
      </c>
      <c r="D30" s="782" t="str">
        <f>X!T30</f>
        <v/>
      </c>
      <c r="E30" s="782" t="str">
        <f>X!U30</f>
        <v/>
      </c>
      <c r="F30" s="782" t="str">
        <f>X!V30</f>
        <v/>
      </c>
      <c r="G30" s="782" t="str">
        <f>X!W30</f>
        <v/>
      </c>
      <c r="H30" s="782" t="str">
        <f>X!X30</f>
        <v/>
      </c>
      <c r="I30" s="782" t="str">
        <f>X!Y30</f>
        <v/>
      </c>
      <c r="J30" s="782" t="str">
        <f>X!Z30</f>
        <v/>
      </c>
      <c r="K30" s="782" t="str">
        <f>X!AA30</f>
        <v/>
      </c>
      <c r="L30" s="782" t="str">
        <f>X!AB30</f>
        <v/>
      </c>
      <c r="M30" s="782" t="str">
        <f>X!AC30</f>
        <v/>
      </c>
      <c r="N30" s="783" t="str">
        <f>X!AD30</f>
        <v/>
      </c>
      <c r="O30" s="784" t="str">
        <f>X!AE30</f>
        <v/>
      </c>
      <c r="P30" s="785" t="str">
        <f>X!AF30</f>
        <v/>
      </c>
      <c r="Q30" s="794"/>
      <c r="R30" s="777"/>
      <c r="S30" s="777"/>
      <c r="T30" s="777"/>
      <c r="U30" s="777"/>
      <c r="V30" s="777"/>
      <c r="W30" s="777"/>
      <c r="X30" s="777"/>
      <c r="Y30" s="777"/>
      <c r="Z30" s="777"/>
      <c r="AA30" s="777"/>
      <c r="AB30" s="777"/>
      <c r="AC30" s="777"/>
      <c r="AD30" s="777"/>
      <c r="AE30" s="777"/>
      <c r="AF30" s="777"/>
      <c r="AG30" s="777"/>
      <c r="AH30" s="777"/>
      <c r="AI30" s="777"/>
      <c r="AJ30" s="777"/>
      <c r="AK30" s="777"/>
      <c r="AL30" s="777"/>
      <c r="AM30" s="777"/>
      <c r="AN30" s="777"/>
      <c r="AO30" s="777"/>
      <c r="AP30" s="777"/>
      <c r="AQ30" s="777"/>
      <c r="AR30" s="777"/>
      <c r="AS30" s="777"/>
      <c r="AT30" s="777"/>
      <c r="AU30" s="777"/>
      <c r="AV30" s="777"/>
      <c r="AW30" s="777"/>
      <c r="AX30" s="777"/>
      <c r="AY30" s="777"/>
      <c r="AZ30" s="777"/>
      <c r="BA30" s="777"/>
      <c r="BB30" s="777"/>
      <c r="BC30" s="777"/>
      <c r="BD30" s="777"/>
      <c r="BE30" s="777"/>
      <c r="BF30" s="777"/>
      <c r="BG30" s="777"/>
      <c r="BH30" s="777"/>
      <c r="BI30" s="777"/>
      <c r="BJ30" s="777"/>
      <c r="BK30" s="777"/>
      <c r="BL30" s="777"/>
      <c r="BM30" s="777"/>
      <c r="BN30" s="777"/>
      <c r="BO30" s="777"/>
      <c r="BP30" s="777"/>
      <c r="BQ30" s="777"/>
      <c r="BR30" s="777"/>
      <c r="BS30" s="777"/>
      <c r="BT30" s="777"/>
      <c r="BU30" s="777"/>
      <c r="BV30" s="777"/>
      <c r="BW30" s="777"/>
      <c r="BX30" s="777"/>
      <c r="BY30" s="777"/>
    </row>
    <row r="31" spans="1:77" s="778" customFormat="1" ht="18" customHeight="1">
      <c r="A31" s="786"/>
      <c r="B31" s="796" t="str">
        <f>X!R31</f>
        <v/>
      </c>
      <c r="C31" s="767" t="str">
        <f>X!S31</f>
        <v/>
      </c>
      <c r="D31" s="797" t="str">
        <f>X!T31</f>
        <v/>
      </c>
      <c r="E31" s="797" t="str">
        <f>X!U31</f>
        <v/>
      </c>
      <c r="F31" s="797" t="str">
        <f>X!V31</f>
        <v/>
      </c>
      <c r="G31" s="797" t="str">
        <f>X!W31</f>
        <v/>
      </c>
      <c r="H31" s="797" t="str">
        <f>X!X31</f>
        <v/>
      </c>
      <c r="I31" s="797" t="str">
        <f>X!Y31</f>
        <v/>
      </c>
      <c r="J31" s="797" t="str">
        <f>X!Z31</f>
        <v/>
      </c>
      <c r="K31" s="797" t="str">
        <f>X!AA31</f>
        <v/>
      </c>
      <c r="L31" s="797" t="str">
        <f>X!AB31</f>
        <v/>
      </c>
      <c r="M31" s="797" t="str">
        <f>X!AC31</f>
        <v/>
      </c>
      <c r="N31" s="798" t="str">
        <f>X!AD31</f>
        <v/>
      </c>
      <c r="O31" s="799" t="str">
        <f>X!AE31</f>
        <v/>
      </c>
      <c r="P31" s="785" t="str">
        <f>X!AF31</f>
        <v/>
      </c>
      <c r="Q31" s="807"/>
      <c r="R31" s="777"/>
      <c r="S31" s="777"/>
      <c r="T31" s="777"/>
      <c r="U31" s="777"/>
      <c r="V31" s="777"/>
      <c r="W31" s="777"/>
      <c r="X31" s="777"/>
      <c r="Y31" s="777"/>
      <c r="Z31" s="777"/>
      <c r="AA31" s="777"/>
      <c r="AB31" s="777"/>
      <c r="AC31" s="777"/>
      <c r="AD31" s="777"/>
      <c r="AE31" s="777"/>
      <c r="AF31" s="777"/>
      <c r="AG31" s="777"/>
      <c r="AH31" s="777"/>
      <c r="AI31" s="777"/>
      <c r="AJ31" s="777"/>
      <c r="AK31" s="777"/>
      <c r="AL31" s="777"/>
      <c r="AM31" s="777"/>
      <c r="AN31" s="777"/>
      <c r="AO31" s="777"/>
      <c r="AP31" s="777"/>
      <c r="AQ31" s="777"/>
      <c r="AR31" s="777"/>
      <c r="AS31" s="777"/>
      <c r="AT31" s="777"/>
      <c r="AU31" s="777"/>
      <c r="AV31" s="777"/>
      <c r="AW31" s="777"/>
      <c r="AX31" s="777"/>
      <c r="AY31" s="777"/>
      <c r="AZ31" s="777"/>
      <c r="BA31" s="777"/>
      <c r="BB31" s="777"/>
      <c r="BC31" s="777"/>
      <c r="BD31" s="777"/>
      <c r="BE31" s="777"/>
      <c r="BF31" s="777"/>
      <c r="BG31" s="777"/>
      <c r="BH31" s="777"/>
      <c r="BI31" s="777"/>
      <c r="BJ31" s="777"/>
      <c r="BK31" s="777"/>
      <c r="BL31" s="777"/>
      <c r="BM31" s="777"/>
      <c r="BN31" s="777"/>
      <c r="BO31" s="777"/>
      <c r="BP31" s="777"/>
      <c r="BQ31" s="777"/>
      <c r="BR31" s="777"/>
      <c r="BS31" s="777"/>
      <c r="BT31" s="777"/>
      <c r="BU31" s="777"/>
      <c r="BV31" s="777"/>
      <c r="BW31" s="777"/>
      <c r="BX31" s="777"/>
      <c r="BY31" s="777"/>
    </row>
    <row r="32" spans="1:77" s="795" customFormat="1" ht="18" customHeight="1">
      <c r="A32" s="786"/>
      <c r="B32" s="780" t="str">
        <f>X!R32</f>
        <v/>
      </c>
      <c r="C32" s="781" t="str">
        <f>X!S32</f>
        <v/>
      </c>
      <c r="D32" s="782" t="str">
        <f>X!T32</f>
        <v/>
      </c>
      <c r="E32" s="782" t="str">
        <f>X!U32</f>
        <v/>
      </c>
      <c r="F32" s="782" t="str">
        <f>X!V32</f>
        <v/>
      </c>
      <c r="G32" s="782" t="str">
        <f>X!W32</f>
        <v/>
      </c>
      <c r="H32" s="782" t="str">
        <f>X!X32</f>
        <v/>
      </c>
      <c r="I32" s="782" t="str">
        <f>X!Y32</f>
        <v/>
      </c>
      <c r="J32" s="782" t="str">
        <f>X!Z32</f>
        <v/>
      </c>
      <c r="K32" s="782" t="str">
        <f>X!AA32</f>
        <v/>
      </c>
      <c r="L32" s="782" t="str">
        <f>X!AB32</f>
        <v/>
      </c>
      <c r="M32" s="782" t="str">
        <f>X!AC32</f>
        <v/>
      </c>
      <c r="N32" s="783" t="str">
        <f>X!AD32</f>
        <v/>
      </c>
      <c r="O32" s="784" t="str">
        <f>X!AE32</f>
        <v/>
      </c>
      <c r="P32" s="785" t="str">
        <f>X!AF32</f>
        <v/>
      </c>
      <c r="Q32" s="794"/>
      <c r="R32" s="777"/>
      <c r="S32" s="777"/>
      <c r="T32" s="777"/>
      <c r="U32" s="777"/>
      <c r="V32" s="777"/>
      <c r="W32" s="777"/>
      <c r="X32" s="777"/>
      <c r="Y32" s="777"/>
      <c r="Z32" s="777"/>
      <c r="AA32" s="777"/>
      <c r="AB32" s="777"/>
      <c r="AC32" s="777"/>
      <c r="AD32" s="777"/>
      <c r="AE32" s="777"/>
      <c r="AF32" s="777"/>
      <c r="AG32" s="777"/>
      <c r="AH32" s="777"/>
      <c r="AI32" s="777"/>
      <c r="AJ32" s="777"/>
      <c r="AK32" s="777"/>
      <c r="AL32" s="777"/>
      <c r="AM32" s="777"/>
      <c r="AN32" s="777"/>
      <c r="AO32" s="777"/>
      <c r="AP32" s="777"/>
      <c r="AQ32" s="777"/>
      <c r="AR32" s="777"/>
      <c r="AS32" s="777"/>
      <c r="AT32" s="777"/>
      <c r="AU32" s="777"/>
      <c r="AV32" s="777"/>
      <c r="AW32" s="777"/>
      <c r="AX32" s="777"/>
      <c r="AY32" s="777"/>
      <c r="AZ32" s="777"/>
      <c r="BA32" s="777"/>
      <c r="BB32" s="777"/>
      <c r="BC32" s="777"/>
      <c r="BD32" s="777"/>
      <c r="BE32" s="777"/>
      <c r="BF32" s="777"/>
      <c r="BG32" s="777"/>
      <c r="BH32" s="777"/>
      <c r="BI32" s="777"/>
      <c r="BJ32" s="777"/>
      <c r="BK32" s="777"/>
      <c r="BL32" s="777"/>
      <c r="BM32" s="777"/>
      <c r="BN32" s="777"/>
      <c r="BO32" s="777"/>
      <c r="BP32" s="777"/>
      <c r="BQ32" s="777"/>
      <c r="BR32" s="777"/>
      <c r="BS32" s="777"/>
      <c r="BT32" s="777"/>
      <c r="BU32" s="777"/>
      <c r="BV32" s="777"/>
      <c r="BW32" s="777"/>
      <c r="BX32" s="777"/>
      <c r="BY32" s="777"/>
    </row>
    <row r="33" spans="1:77" s="808" customFormat="1" ht="18" customHeight="1">
      <c r="A33" s="786"/>
      <c r="B33" s="796" t="str">
        <f>X!R33</f>
        <v/>
      </c>
      <c r="C33" s="767" t="str">
        <f>X!S33</f>
        <v/>
      </c>
      <c r="D33" s="797" t="str">
        <f>X!T33</f>
        <v/>
      </c>
      <c r="E33" s="797" t="str">
        <f>X!U33</f>
        <v/>
      </c>
      <c r="F33" s="797" t="str">
        <f>X!V33</f>
        <v/>
      </c>
      <c r="G33" s="797" t="str">
        <f>X!W33</f>
        <v/>
      </c>
      <c r="H33" s="797" t="str">
        <f>X!X33</f>
        <v/>
      </c>
      <c r="I33" s="797" t="str">
        <f>X!Y33</f>
        <v/>
      </c>
      <c r="J33" s="797" t="str">
        <f>X!Z33</f>
        <v/>
      </c>
      <c r="K33" s="797" t="str">
        <f>X!AA33</f>
        <v/>
      </c>
      <c r="L33" s="797" t="str">
        <f>X!AB33</f>
        <v/>
      </c>
      <c r="M33" s="797" t="str">
        <f>X!AC33</f>
        <v/>
      </c>
      <c r="N33" s="798" t="str">
        <f>X!AD33</f>
        <v/>
      </c>
      <c r="O33" s="799" t="str">
        <f>X!AE33</f>
        <v/>
      </c>
      <c r="P33" s="785" t="str">
        <f>X!AF33</f>
        <v/>
      </c>
      <c r="Q33" s="807"/>
      <c r="R33" s="777"/>
      <c r="S33" s="777"/>
      <c r="T33" s="777"/>
      <c r="U33" s="777"/>
      <c r="V33" s="777"/>
      <c r="W33" s="777"/>
      <c r="X33" s="777"/>
      <c r="Y33" s="777"/>
      <c r="Z33" s="777"/>
      <c r="AA33" s="777"/>
      <c r="AB33" s="777"/>
      <c r="AC33" s="777"/>
      <c r="AD33" s="777"/>
      <c r="AE33" s="777"/>
      <c r="AF33" s="777"/>
      <c r="AG33" s="777"/>
      <c r="AH33" s="777"/>
      <c r="AI33" s="777"/>
      <c r="AJ33" s="777"/>
      <c r="AK33" s="777"/>
      <c r="AL33" s="777"/>
      <c r="AM33" s="777"/>
      <c r="AN33" s="777"/>
      <c r="AO33" s="777"/>
      <c r="AP33" s="777"/>
      <c r="AQ33" s="777"/>
      <c r="AR33" s="777"/>
      <c r="AS33" s="777"/>
      <c r="AT33" s="777"/>
      <c r="AU33" s="777"/>
      <c r="AV33" s="777"/>
      <c r="AW33" s="777"/>
      <c r="AX33" s="777"/>
      <c r="AY33" s="777"/>
      <c r="AZ33" s="777"/>
      <c r="BA33" s="777"/>
      <c r="BB33" s="777"/>
      <c r="BC33" s="777"/>
      <c r="BD33" s="777"/>
      <c r="BE33" s="777"/>
      <c r="BF33" s="777"/>
      <c r="BG33" s="777"/>
      <c r="BH33" s="777"/>
      <c r="BI33" s="777"/>
      <c r="BJ33" s="777"/>
      <c r="BK33" s="777"/>
      <c r="BL33" s="777"/>
      <c r="BM33" s="777"/>
      <c r="BN33" s="777"/>
      <c r="BO33" s="777"/>
      <c r="BP33" s="777"/>
      <c r="BQ33" s="777"/>
      <c r="BR33" s="777"/>
      <c r="BS33" s="777"/>
      <c r="BT33" s="777"/>
      <c r="BU33" s="777"/>
      <c r="BV33" s="777"/>
      <c r="BW33" s="777"/>
      <c r="BX33" s="777"/>
      <c r="BY33" s="777"/>
    </row>
    <row r="34" spans="1:77" s="795" customFormat="1" ht="18" customHeight="1">
      <c r="A34" s="786"/>
      <c r="B34" s="780" t="str">
        <f>X!R34</f>
        <v/>
      </c>
      <c r="C34" s="781" t="str">
        <f>X!S34</f>
        <v/>
      </c>
      <c r="D34" s="782" t="str">
        <f>X!T34</f>
        <v/>
      </c>
      <c r="E34" s="782" t="str">
        <f>X!U34</f>
        <v/>
      </c>
      <c r="F34" s="782" t="str">
        <f>X!V34</f>
        <v/>
      </c>
      <c r="G34" s="782" t="str">
        <f>X!W34</f>
        <v/>
      </c>
      <c r="H34" s="782" t="str">
        <f>X!X34</f>
        <v/>
      </c>
      <c r="I34" s="782" t="str">
        <f>X!Y34</f>
        <v/>
      </c>
      <c r="J34" s="782" t="str">
        <f>X!Z34</f>
        <v/>
      </c>
      <c r="K34" s="782" t="str">
        <f>X!AA34</f>
        <v/>
      </c>
      <c r="L34" s="782" t="str">
        <f>X!AB34</f>
        <v/>
      </c>
      <c r="M34" s="782" t="str">
        <f>X!AC34</f>
        <v/>
      </c>
      <c r="N34" s="783" t="str">
        <f>X!AD34</f>
        <v/>
      </c>
      <c r="O34" s="784" t="str">
        <f>X!AE34</f>
        <v/>
      </c>
      <c r="P34" s="785" t="str">
        <f>X!AF34</f>
        <v/>
      </c>
      <c r="Q34" s="794"/>
      <c r="R34" s="777"/>
      <c r="S34" s="777"/>
      <c r="T34" s="777"/>
      <c r="U34" s="777"/>
      <c r="V34" s="777"/>
      <c r="W34" s="777"/>
      <c r="X34" s="777"/>
      <c r="Y34" s="777"/>
      <c r="Z34" s="777"/>
      <c r="AA34" s="777"/>
      <c r="AB34" s="777"/>
      <c r="AC34" s="777"/>
      <c r="AD34" s="777"/>
      <c r="AE34" s="777"/>
      <c r="AF34" s="777"/>
      <c r="AG34" s="777"/>
      <c r="AH34" s="777"/>
      <c r="AI34" s="777"/>
      <c r="AJ34" s="777"/>
      <c r="AK34" s="777"/>
      <c r="AL34" s="777"/>
      <c r="AM34" s="777"/>
      <c r="AN34" s="777"/>
      <c r="AO34" s="777"/>
      <c r="AP34" s="777"/>
      <c r="AQ34" s="777"/>
      <c r="AR34" s="777"/>
      <c r="AS34" s="777"/>
      <c r="AT34" s="777"/>
      <c r="AU34" s="777"/>
      <c r="AV34" s="777"/>
      <c r="AW34" s="777"/>
      <c r="AX34" s="777"/>
      <c r="AY34" s="777"/>
      <c r="AZ34" s="777"/>
      <c r="BA34" s="777"/>
      <c r="BB34" s="777"/>
      <c r="BC34" s="777"/>
      <c r="BD34" s="777"/>
      <c r="BE34" s="777"/>
      <c r="BF34" s="777"/>
      <c r="BG34" s="777"/>
      <c r="BH34" s="777"/>
      <c r="BI34" s="777"/>
      <c r="BJ34" s="777"/>
      <c r="BK34" s="777"/>
      <c r="BL34" s="777"/>
      <c r="BM34" s="777"/>
      <c r="BN34" s="777"/>
      <c r="BO34" s="777"/>
      <c r="BP34" s="777"/>
      <c r="BQ34" s="777"/>
      <c r="BR34" s="777"/>
      <c r="BS34" s="777"/>
      <c r="BT34" s="777"/>
      <c r="BU34" s="777"/>
      <c r="BV34" s="777"/>
      <c r="BW34" s="777"/>
      <c r="BX34" s="777"/>
      <c r="BY34" s="777"/>
    </row>
    <row r="35" spans="1:77" s="808" customFormat="1" ht="18" customHeight="1">
      <c r="A35" s="786"/>
      <c r="B35" s="796" t="str">
        <f>X!R35</f>
        <v/>
      </c>
      <c r="C35" s="767" t="str">
        <f>X!S35</f>
        <v/>
      </c>
      <c r="D35" s="797" t="str">
        <f>X!T35</f>
        <v/>
      </c>
      <c r="E35" s="797" t="str">
        <f>X!U35</f>
        <v/>
      </c>
      <c r="F35" s="797" t="str">
        <f>X!V35</f>
        <v/>
      </c>
      <c r="G35" s="797" t="str">
        <f>X!W35</f>
        <v/>
      </c>
      <c r="H35" s="797" t="str">
        <f>X!X35</f>
        <v/>
      </c>
      <c r="I35" s="797" t="str">
        <f>X!Y35</f>
        <v/>
      </c>
      <c r="J35" s="797" t="str">
        <f>X!Z35</f>
        <v/>
      </c>
      <c r="K35" s="797" t="str">
        <f>X!AA35</f>
        <v/>
      </c>
      <c r="L35" s="797" t="str">
        <f>X!AB35</f>
        <v/>
      </c>
      <c r="M35" s="797" t="str">
        <f>X!AC35</f>
        <v/>
      </c>
      <c r="N35" s="798" t="str">
        <f>X!AD35</f>
        <v/>
      </c>
      <c r="O35" s="799" t="str">
        <f>X!AE35</f>
        <v/>
      </c>
      <c r="P35" s="785" t="str">
        <f>X!AF35</f>
        <v/>
      </c>
      <c r="Q35" s="807"/>
      <c r="R35" s="777"/>
      <c r="S35" s="777"/>
      <c r="T35" s="777"/>
      <c r="U35" s="777"/>
      <c r="V35" s="777"/>
      <c r="W35" s="777"/>
      <c r="X35" s="777"/>
      <c r="Y35" s="777"/>
      <c r="Z35" s="777"/>
      <c r="AA35" s="777"/>
      <c r="AB35" s="777"/>
      <c r="AC35" s="777"/>
      <c r="AD35" s="777"/>
      <c r="AE35" s="777"/>
      <c r="AF35" s="777"/>
      <c r="AG35" s="777"/>
      <c r="AH35" s="777"/>
      <c r="AI35" s="777"/>
      <c r="AJ35" s="777"/>
      <c r="AK35" s="777"/>
      <c r="AL35" s="777"/>
      <c r="AM35" s="777"/>
      <c r="AN35" s="777"/>
      <c r="AO35" s="777"/>
      <c r="AP35" s="777"/>
      <c r="AQ35" s="777"/>
      <c r="AR35" s="777"/>
      <c r="AS35" s="777"/>
      <c r="AT35" s="777"/>
      <c r="AU35" s="777"/>
      <c r="AV35" s="777"/>
      <c r="AW35" s="777"/>
      <c r="AX35" s="777"/>
      <c r="AY35" s="777"/>
      <c r="AZ35" s="777"/>
      <c r="BA35" s="777"/>
      <c r="BB35" s="777"/>
      <c r="BC35" s="777"/>
      <c r="BD35" s="777"/>
      <c r="BE35" s="777"/>
      <c r="BF35" s="777"/>
      <c r="BG35" s="777"/>
      <c r="BH35" s="777"/>
      <c r="BI35" s="777"/>
      <c r="BJ35" s="777"/>
      <c r="BK35" s="777"/>
      <c r="BL35" s="777"/>
      <c r="BM35" s="777"/>
      <c r="BN35" s="777"/>
      <c r="BO35" s="777"/>
      <c r="BP35" s="777"/>
      <c r="BQ35" s="777"/>
      <c r="BR35" s="777"/>
      <c r="BS35" s="777"/>
      <c r="BT35" s="777"/>
      <c r="BU35" s="777"/>
      <c r="BV35" s="777"/>
      <c r="BW35" s="777"/>
      <c r="BX35" s="777"/>
      <c r="BY35" s="777"/>
    </row>
    <row r="36" spans="1:77" s="795" customFormat="1" ht="18" customHeight="1">
      <c r="A36" s="786"/>
      <c r="B36" s="780" t="str">
        <f>X!R36</f>
        <v/>
      </c>
      <c r="C36" s="781" t="str">
        <f>X!S36</f>
        <v/>
      </c>
      <c r="D36" s="782" t="str">
        <f>X!T36</f>
        <v/>
      </c>
      <c r="E36" s="782" t="str">
        <f>X!U36</f>
        <v/>
      </c>
      <c r="F36" s="782" t="str">
        <f>X!V36</f>
        <v/>
      </c>
      <c r="G36" s="782" t="str">
        <f>X!W36</f>
        <v/>
      </c>
      <c r="H36" s="782" t="str">
        <f>X!X36</f>
        <v/>
      </c>
      <c r="I36" s="782" t="str">
        <f>X!Y36</f>
        <v/>
      </c>
      <c r="J36" s="782" t="str">
        <f>X!Z36</f>
        <v/>
      </c>
      <c r="K36" s="782" t="str">
        <f>X!AA36</f>
        <v/>
      </c>
      <c r="L36" s="782" t="str">
        <f>X!AB36</f>
        <v/>
      </c>
      <c r="M36" s="782" t="str">
        <f>X!AC36</f>
        <v/>
      </c>
      <c r="N36" s="783" t="str">
        <f>X!AD36</f>
        <v/>
      </c>
      <c r="O36" s="784" t="str">
        <f>X!AE36</f>
        <v/>
      </c>
      <c r="P36" s="785" t="str">
        <f>X!AF36</f>
        <v/>
      </c>
      <c r="Q36" s="794"/>
      <c r="R36" s="777"/>
      <c r="S36" s="777"/>
      <c r="T36" s="777"/>
      <c r="U36" s="777"/>
      <c r="V36" s="777"/>
      <c r="W36" s="777"/>
      <c r="X36" s="777"/>
      <c r="Y36" s="777"/>
      <c r="Z36" s="777"/>
      <c r="AA36" s="777"/>
      <c r="AB36" s="777"/>
      <c r="AC36" s="777"/>
      <c r="AD36" s="777"/>
      <c r="AE36" s="777"/>
      <c r="AF36" s="777"/>
      <c r="AG36" s="777"/>
      <c r="AH36" s="777"/>
      <c r="AI36" s="777"/>
      <c r="AJ36" s="777"/>
      <c r="AK36" s="777"/>
      <c r="AL36" s="777"/>
      <c r="AM36" s="777"/>
      <c r="AN36" s="777"/>
      <c r="AO36" s="777"/>
      <c r="AP36" s="777"/>
      <c r="AQ36" s="777"/>
      <c r="AR36" s="777"/>
      <c r="AS36" s="777"/>
      <c r="AT36" s="777"/>
      <c r="AU36" s="777"/>
      <c r="AV36" s="777"/>
      <c r="AW36" s="777"/>
      <c r="AX36" s="777"/>
      <c r="AY36" s="777"/>
      <c r="AZ36" s="777"/>
      <c r="BA36" s="777"/>
      <c r="BB36" s="777"/>
      <c r="BC36" s="777"/>
      <c r="BD36" s="777"/>
      <c r="BE36" s="777"/>
      <c r="BF36" s="777"/>
      <c r="BG36" s="777"/>
      <c r="BH36" s="777"/>
      <c r="BI36" s="777"/>
      <c r="BJ36" s="777"/>
      <c r="BK36" s="777"/>
      <c r="BL36" s="777"/>
      <c r="BM36" s="777"/>
      <c r="BN36" s="777"/>
      <c r="BO36" s="777"/>
      <c r="BP36" s="777"/>
      <c r="BQ36" s="777"/>
      <c r="BR36" s="777"/>
      <c r="BS36" s="777"/>
      <c r="BT36" s="777"/>
      <c r="BU36" s="777"/>
      <c r="BV36" s="777"/>
      <c r="BW36" s="777"/>
      <c r="BX36" s="777"/>
      <c r="BY36" s="777"/>
    </row>
    <row r="37" spans="1:77" s="808" customFormat="1" ht="18" customHeight="1">
      <c r="A37" s="786"/>
      <c r="B37" s="796" t="str">
        <f>X!R37</f>
        <v/>
      </c>
      <c r="C37" s="767" t="str">
        <f>X!S37</f>
        <v/>
      </c>
      <c r="D37" s="797" t="str">
        <f>X!T37</f>
        <v/>
      </c>
      <c r="E37" s="797" t="str">
        <f>X!U37</f>
        <v/>
      </c>
      <c r="F37" s="797" t="str">
        <f>X!V37</f>
        <v/>
      </c>
      <c r="G37" s="797" t="str">
        <f>X!W37</f>
        <v/>
      </c>
      <c r="H37" s="797" t="str">
        <f>X!X37</f>
        <v/>
      </c>
      <c r="I37" s="797" t="str">
        <f>X!Y37</f>
        <v/>
      </c>
      <c r="J37" s="797" t="str">
        <f>X!Z37</f>
        <v/>
      </c>
      <c r="K37" s="797" t="str">
        <f>X!AA37</f>
        <v/>
      </c>
      <c r="L37" s="797" t="str">
        <f>X!AB37</f>
        <v/>
      </c>
      <c r="M37" s="797" t="str">
        <f>X!AC37</f>
        <v/>
      </c>
      <c r="N37" s="798" t="str">
        <f>X!AD37</f>
        <v/>
      </c>
      <c r="O37" s="799" t="str">
        <f>X!AE37</f>
        <v/>
      </c>
      <c r="P37" s="785" t="str">
        <f>X!AF37</f>
        <v/>
      </c>
      <c r="Q37" s="807"/>
      <c r="R37" s="777"/>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7"/>
      <c r="AP37" s="777"/>
      <c r="AQ37" s="777"/>
      <c r="AR37" s="777"/>
      <c r="AS37" s="777"/>
      <c r="AT37" s="777"/>
      <c r="AU37" s="777"/>
      <c r="AV37" s="777"/>
      <c r="AW37" s="777"/>
      <c r="AX37" s="777"/>
      <c r="AY37" s="777"/>
      <c r="AZ37" s="777"/>
      <c r="BA37" s="777"/>
      <c r="BB37" s="777"/>
      <c r="BC37" s="777"/>
      <c r="BD37" s="777"/>
      <c r="BE37" s="777"/>
      <c r="BF37" s="777"/>
      <c r="BG37" s="777"/>
      <c r="BH37" s="777"/>
      <c r="BI37" s="777"/>
      <c r="BJ37" s="777"/>
      <c r="BK37" s="777"/>
      <c r="BL37" s="777"/>
      <c r="BM37" s="777"/>
      <c r="BN37" s="777"/>
      <c r="BO37" s="777"/>
      <c r="BP37" s="777"/>
      <c r="BQ37" s="777"/>
      <c r="BR37" s="777"/>
      <c r="BS37" s="777"/>
      <c r="BT37" s="777"/>
      <c r="BU37" s="777"/>
      <c r="BV37" s="777"/>
      <c r="BW37" s="777"/>
      <c r="BX37" s="777"/>
      <c r="BY37" s="777"/>
    </row>
    <row r="38" spans="1:77" s="795" customFormat="1" ht="18" customHeight="1">
      <c r="A38" s="786"/>
      <c r="B38" s="780" t="str">
        <f>X!R38</f>
        <v/>
      </c>
      <c r="C38" s="781" t="str">
        <f>X!S38</f>
        <v/>
      </c>
      <c r="D38" s="782" t="str">
        <f>X!T38</f>
        <v/>
      </c>
      <c r="E38" s="782" t="str">
        <f>X!U38</f>
        <v/>
      </c>
      <c r="F38" s="782" t="str">
        <f>X!V38</f>
        <v/>
      </c>
      <c r="G38" s="782" t="str">
        <f>X!W38</f>
        <v/>
      </c>
      <c r="H38" s="782" t="str">
        <f>X!X38</f>
        <v/>
      </c>
      <c r="I38" s="782" t="str">
        <f>X!Y38</f>
        <v/>
      </c>
      <c r="J38" s="782" t="str">
        <f>X!Z38</f>
        <v/>
      </c>
      <c r="K38" s="782" t="str">
        <f>X!AA38</f>
        <v/>
      </c>
      <c r="L38" s="782" t="str">
        <f>X!AB38</f>
        <v/>
      </c>
      <c r="M38" s="782" t="str">
        <f>X!AC38</f>
        <v/>
      </c>
      <c r="N38" s="783" t="str">
        <f>X!AD38</f>
        <v/>
      </c>
      <c r="O38" s="784" t="str">
        <f>X!AE38</f>
        <v/>
      </c>
      <c r="P38" s="785" t="str">
        <f>X!AF38</f>
        <v/>
      </c>
      <c r="Q38" s="794"/>
      <c r="R38" s="777"/>
      <c r="S38" s="777"/>
      <c r="T38" s="777"/>
      <c r="U38" s="777"/>
      <c r="V38" s="777"/>
      <c r="W38" s="777"/>
      <c r="X38" s="777"/>
      <c r="Y38" s="777"/>
      <c r="Z38" s="777"/>
      <c r="AA38" s="777"/>
      <c r="AB38" s="777"/>
      <c r="AC38" s="777"/>
      <c r="AD38" s="777"/>
      <c r="AE38" s="777"/>
      <c r="AF38" s="777"/>
      <c r="AG38" s="777"/>
      <c r="AH38" s="777"/>
      <c r="AI38" s="777"/>
      <c r="AJ38" s="777"/>
      <c r="AK38" s="777"/>
      <c r="AL38" s="777"/>
      <c r="AM38" s="777"/>
      <c r="AN38" s="777"/>
      <c r="AO38" s="777"/>
      <c r="AP38" s="777"/>
      <c r="AQ38" s="777"/>
      <c r="AR38" s="777"/>
      <c r="AS38" s="777"/>
      <c r="AT38" s="777"/>
      <c r="AU38" s="777"/>
      <c r="AV38" s="777"/>
      <c r="AW38" s="777"/>
      <c r="AX38" s="777"/>
      <c r="AY38" s="777"/>
      <c r="AZ38" s="777"/>
      <c r="BA38" s="777"/>
      <c r="BB38" s="777"/>
      <c r="BC38" s="777"/>
      <c r="BD38" s="777"/>
      <c r="BE38" s="777"/>
      <c r="BF38" s="777"/>
      <c r="BG38" s="777"/>
      <c r="BH38" s="777"/>
      <c r="BI38" s="777"/>
      <c r="BJ38" s="777"/>
      <c r="BK38" s="777"/>
      <c r="BL38" s="777"/>
      <c r="BM38" s="777"/>
      <c r="BN38" s="777"/>
      <c r="BO38" s="777"/>
      <c r="BP38" s="777"/>
      <c r="BQ38" s="777"/>
      <c r="BR38" s="777"/>
      <c r="BS38" s="777"/>
      <c r="BT38" s="777"/>
      <c r="BU38" s="777"/>
      <c r="BV38" s="777"/>
      <c r="BW38" s="777"/>
      <c r="BX38" s="777"/>
      <c r="BY38" s="777"/>
    </row>
    <row r="39" spans="1:77" s="808" customFormat="1" ht="18" customHeight="1">
      <c r="A39" s="786"/>
      <c r="B39" s="796" t="str">
        <f>X!R39</f>
        <v/>
      </c>
      <c r="C39" s="767" t="str">
        <f>X!S39</f>
        <v/>
      </c>
      <c r="D39" s="797" t="str">
        <f>X!T39</f>
        <v/>
      </c>
      <c r="E39" s="797" t="str">
        <f>X!U39</f>
        <v/>
      </c>
      <c r="F39" s="797" t="str">
        <f>X!V39</f>
        <v/>
      </c>
      <c r="G39" s="797" t="str">
        <f>X!W39</f>
        <v/>
      </c>
      <c r="H39" s="797" t="str">
        <f>X!X39</f>
        <v/>
      </c>
      <c r="I39" s="797" t="str">
        <f>X!Y39</f>
        <v/>
      </c>
      <c r="J39" s="797" t="str">
        <f>X!Z39</f>
        <v/>
      </c>
      <c r="K39" s="797" t="str">
        <f>X!AA39</f>
        <v/>
      </c>
      <c r="L39" s="797" t="str">
        <f>X!AB39</f>
        <v/>
      </c>
      <c r="M39" s="797" t="str">
        <f>X!AC39</f>
        <v/>
      </c>
      <c r="N39" s="798" t="str">
        <f>X!AD39</f>
        <v/>
      </c>
      <c r="O39" s="799" t="str">
        <f>X!AE39</f>
        <v/>
      </c>
      <c r="P39" s="785" t="str">
        <f>X!AF39</f>
        <v/>
      </c>
      <c r="Q39" s="807"/>
      <c r="R39" s="777"/>
      <c r="S39" s="777"/>
      <c r="T39" s="777"/>
      <c r="U39" s="777"/>
      <c r="V39" s="777"/>
      <c r="W39" s="777"/>
      <c r="X39" s="777"/>
      <c r="Y39" s="777"/>
      <c r="Z39" s="777"/>
      <c r="AA39" s="777"/>
      <c r="AB39" s="777"/>
      <c r="AC39" s="777"/>
      <c r="AD39" s="777"/>
      <c r="AE39" s="777"/>
      <c r="AF39" s="777"/>
      <c r="AG39" s="777"/>
      <c r="AH39" s="777"/>
      <c r="AI39" s="777"/>
      <c r="AJ39" s="777"/>
      <c r="AK39" s="777"/>
      <c r="AL39" s="777"/>
      <c r="AM39" s="777"/>
      <c r="AN39" s="777"/>
      <c r="AO39" s="777"/>
      <c r="AP39" s="777"/>
      <c r="AQ39" s="777"/>
      <c r="AR39" s="777"/>
      <c r="AS39" s="777"/>
      <c r="AT39" s="777"/>
      <c r="AU39" s="777"/>
      <c r="AV39" s="777"/>
      <c r="AW39" s="777"/>
      <c r="AX39" s="777"/>
      <c r="AY39" s="777"/>
      <c r="AZ39" s="777"/>
      <c r="BA39" s="777"/>
      <c r="BB39" s="777"/>
      <c r="BC39" s="777"/>
      <c r="BD39" s="777"/>
      <c r="BE39" s="777"/>
      <c r="BF39" s="777"/>
      <c r="BG39" s="777"/>
      <c r="BH39" s="777"/>
      <c r="BI39" s="777"/>
      <c r="BJ39" s="777"/>
      <c r="BK39" s="777"/>
      <c r="BL39" s="777"/>
      <c r="BM39" s="777"/>
      <c r="BN39" s="777"/>
      <c r="BO39" s="777"/>
      <c r="BP39" s="777"/>
      <c r="BQ39" s="777"/>
      <c r="BR39" s="777"/>
      <c r="BS39" s="777"/>
      <c r="BT39" s="777"/>
      <c r="BU39" s="777"/>
      <c r="BV39" s="777"/>
      <c r="BW39" s="777"/>
      <c r="BX39" s="777"/>
      <c r="BY39" s="777"/>
    </row>
    <row r="40" spans="1:77" s="795" customFormat="1" ht="18" customHeight="1">
      <c r="A40" s="786"/>
      <c r="B40" s="780" t="str">
        <f>X!R40</f>
        <v/>
      </c>
      <c r="C40" s="781" t="str">
        <f>X!S40</f>
        <v/>
      </c>
      <c r="D40" s="782" t="str">
        <f>X!T40</f>
        <v/>
      </c>
      <c r="E40" s="782" t="str">
        <f>X!U40</f>
        <v/>
      </c>
      <c r="F40" s="782" t="str">
        <f>X!V40</f>
        <v/>
      </c>
      <c r="G40" s="782" t="str">
        <f>X!W40</f>
        <v/>
      </c>
      <c r="H40" s="782" t="str">
        <f>X!X40</f>
        <v/>
      </c>
      <c r="I40" s="782" t="str">
        <f>X!Y40</f>
        <v/>
      </c>
      <c r="J40" s="782" t="str">
        <f>X!Z40</f>
        <v/>
      </c>
      <c r="K40" s="782" t="str">
        <f>X!AA40</f>
        <v/>
      </c>
      <c r="L40" s="782" t="str">
        <f>X!AB40</f>
        <v/>
      </c>
      <c r="M40" s="782" t="str">
        <f>X!AC40</f>
        <v/>
      </c>
      <c r="N40" s="783" t="str">
        <f>X!AD40</f>
        <v/>
      </c>
      <c r="O40" s="784" t="str">
        <f>X!AE40</f>
        <v/>
      </c>
      <c r="P40" s="785" t="str">
        <f>X!AF40</f>
        <v/>
      </c>
      <c r="Q40" s="794"/>
      <c r="R40" s="777"/>
      <c r="S40" s="777"/>
      <c r="T40" s="777"/>
      <c r="U40" s="777"/>
      <c r="V40" s="777"/>
      <c r="W40" s="777"/>
      <c r="X40" s="777"/>
      <c r="Y40" s="777"/>
      <c r="Z40" s="777"/>
      <c r="AA40" s="777"/>
      <c r="AB40" s="777"/>
      <c r="AC40" s="777"/>
      <c r="AD40" s="777"/>
      <c r="AE40" s="777"/>
      <c r="AF40" s="777"/>
      <c r="AG40" s="777"/>
      <c r="AH40" s="777"/>
      <c r="AI40" s="777"/>
      <c r="AJ40" s="777"/>
      <c r="AK40" s="777"/>
      <c r="AL40" s="777"/>
      <c r="AM40" s="777"/>
      <c r="AN40" s="777"/>
      <c r="AO40" s="777"/>
      <c r="AP40" s="777"/>
      <c r="AQ40" s="777"/>
      <c r="AR40" s="777"/>
      <c r="AS40" s="777"/>
      <c r="AT40" s="777"/>
      <c r="AU40" s="777"/>
      <c r="AV40" s="777"/>
      <c r="AW40" s="777"/>
      <c r="AX40" s="777"/>
      <c r="AY40" s="777"/>
      <c r="AZ40" s="777"/>
      <c r="BA40" s="777"/>
      <c r="BB40" s="777"/>
      <c r="BC40" s="777"/>
      <c r="BD40" s="777"/>
      <c r="BE40" s="777"/>
      <c r="BF40" s="777"/>
      <c r="BG40" s="777"/>
      <c r="BH40" s="777"/>
      <c r="BI40" s="777"/>
      <c r="BJ40" s="777"/>
      <c r="BK40" s="777"/>
      <c r="BL40" s="777"/>
      <c r="BM40" s="777"/>
      <c r="BN40" s="777"/>
      <c r="BO40" s="777"/>
      <c r="BP40" s="777"/>
      <c r="BQ40" s="777"/>
      <c r="BR40" s="777"/>
      <c r="BS40" s="777"/>
      <c r="BT40" s="777"/>
      <c r="BU40" s="777"/>
      <c r="BV40" s="777"/>
      <c r="BW40" s="777"/>
      <c r="BX40" s="777"/>
      <c r="BY40" s="777"/>
    </row>
    <row r="41" spans="1:77" s="808" customFormat="1" ht="18" customHeight="1">
      <c r="A41" s="786"/>
      <c r="B41" s="796" t="str">
        <f>X!R41</f>
        <v/>
      </c>
      <c r="C41" s="767" t="str">
        <f>X!S41</f>
        <v/>
      </c>
      <c r="D41" s="797" t="str">
        <f>X!T41</f>
        <v/>
      </c>
      <c r="E41" s="797" t="str">
        <f>X!U41</f>
        <v/>
      </c>
      <c r="F41" s="797" t="str">
        <f>X!V41</f>
        <v/>
      </c>
      <c r="G41" s="797" t="str">
        <f>X!W41</f>
        <v/>
      </c>
      <c r="H41" s="797" t="str">
        <f>X!X41</f>
        <v/>
      </c>
      <c r="I41" s="797" t="str">
        <f>X!Y41</f>
        <v/>
      </c>
      <c r="J41" s="797" t="str">
        <f>X!Z41</f>
        <v/>
      </c>
      <c r="K41" s="797" t="str">
        <f>X!AA41</f>
        <v/>
      </c>
      <c r="L41" s="797" t="str">
        <f>X!AB41</f>
        <v/>
      </c>
      <c r="M41" s="797" t="str">
        <f>X!AC41</f>
        <v/>
      </c>
      <c r="N41" s="798" t="str">
        <f>X!AD41</f>
        <v/>
      </c>
      <c r="O41" s="799" t="str">
        <f>X!AE41</f>
        <v/>
      </c>
      <c r="P41" s="785" t="str">
        <f>X!AF41</f>
        <v/>
      </c>
      <c r="Q41" s="807"/>
      <c r="R41" s="777"/>
      <c r="S41" s="777"/>
      <c r="T41" s="777"/>
      <c r="U41" s="777"/>
      <c r="V41" s="777"/>
      <c r="W41" s="777"/>
      <c r="X41" s="777"/>
      <c r="Y41" s="777"/>
      <c r="Z41" s="777"/>
      <c r="AA41" s="777"/>
      <c r="AB41" s="777"/>
      <c r="AC41" s="777"/>
      <c r="AD41" s="777"/>
      <c r="AE41" s="777"/>
      <c r="AF41" s="777"/>
      <c r="AG41" s="777"/>
      <c r="AH41" s="777"/>
      <c r="AI41" s="777"/>
      <c r="AJ41" s="777"/>
      <c r="AK41" s="777"/>
      <c r="AL41" s="777"/>
      <c r="AM41" s="777"/>
      <c r="AN41" s="777"/>
      <c r="AO41" s="777"/>
      <c r="AP41" s="777"/>
      <c r="AQ41" s="777"/>
      <c r="AR41" s="777"/>
      <c r="AS41" s="777"/>
      <c r="AT41" s="777"/>
      <c r="AU41" s="777"/>
      <c r="AV41" s="777"/>
      <c r="AW41" s="777"/>
      <c r="AX41" s="777"/>
      <c r="AY41" s="777"/>
      <c r="AZ41" s="777"/>
      <c r="BA41" s="777"/>
      <c r="BB41" s="777"/>
      <c r="BC41" s="777"/>
      <c r="BD41" s="777"/>
      <c r="BE41" s="777"/>
      <c r="BF41" s="777"/>
      <c r="BG41" s="777"/>
      <c r="BH41" s="777"/>
      <c r="BI41" s="777"/>
      <c r="BJ41" s="777"/>
      <c r="BK41" s="777"/>
      <c r="BL41" s="777"/>
      <c r="BM41" s="777"/>
      <c r="BN41" s="777"/>
      <c r="BO41" s="777"/>
      <c r="BP41" s="777"/>
      <c r="BQ41" s="777"/>
      <c r="BR41" s="777"/>
      <c r="BS41" s="777"/>
      <c r="BT41" s="777"/>
      <c r="BU41" s="777"/>
      <c r="BV41" s="777"/>
      <c r="BW41" s="777"/>
      <c r="BX41" s="777"/>
      <c r="BY41" s="777"/>
    </row>
    <row r="42" spans="1:77" s="795" customFormat="1" ht="18" customHeight="1">
      <c r="A42" s="786"/>
      <c r="B42" s="780" t="str">
        <f>X!R42</f>
        <v/>
      </c>
      <c r="C42" s="781" t="str">
        <f>X!S42</f>
        <v/>
      </c>
      <c r="D42" s="782" t="str">
        <f>X!T42</f>
        <v/>
      </c>
      <c r="E42" s="782" t="str">
        <f>X!U42</f>
        <v/>
      </c>
      <c r="F42" s="782" t="str">
        <f>X!V42</f>
        <v/>
      </c>
      <c r="G42" s="782" t="str">
        <f>X!W42</f>
        <v/>
      </c>
      <c r="H42" s="782" t="str">
        <f>X!X42</f>
        <v/>
      </c>
      <c r="I42" s="782" t="str">
        <f>X!Y42</f>
        <v/>
      </c>
      <c r="J42" s="782" t="str">
        <f>X!Z42</f>
        <v/>
      </c>
      <c r="K42" s="782" t="str">
        <f>X!AA42</f>
        <v/>
      </c>
      <c r="L42" s="782" t="str">
        <f>X!AB42</f>
        <v/>
      </c>
      <c r="M42" s="782" t="str">
        <f>X!AC42</f>
        <v/>
      </c>
      <c r="N42" s="783" t="str">
        <f>X!AD42</f>
        <v/>
      </c>
      <c r="O42" s="784" t="str">
        <f>X!AE42</f>
        <v/>
      </c>
      <c r="P42" s="785" t="str">
        <f>X!AF42</f>
        <v/>
      </c>
      <c r="Q42" s="794"/>
      <c r="R42" s="777"/>
      <c r="S42" s="777"/>
      <c r="T42" s="777"/>
      <c r="U42" s="777"/>
      <c r="V42" s="777"/>
      <c r="W42" s="777"/>
      <c r="X42" s="777"/>
      <c r="Y42" s="777"/>
      <c r="Z42" s="777"/>
      <c r="AA42" s="777"/>
      <c r="AB42" s="777"/>
      <c r="AC42" s="777"/>
      <c r="AD42" s="777"/>
      <c r="AE42" s="777"/>
      <c r="AF42" s="777"/>
      <c r="AG42" s="777"/>
      <c r="AH42" s="777"/>
      <c r="AI42" s="777"/>
      <c r="AJ42" s="777"/>
      <c r="AK42" s="777"/>
      <c r="AL42" s="777"/>
      <c r="AM42" s="777"/>
      <c r="AN42" s="777"/>
      <c r="AO42" s="777"/>
      <c r="AP42" s="777"/>
      <c r="AQ42" s="777"/>
      <c r="AR42" s="777"/>
      <c r="AS42" s="777"/>
      <c r="AT42" s="777"/>
      <c r="AU42" s="777"/>
      <c r="AV42" s="777"/>
      <c r="AW42" s="777"/>
      <c r="AX42" s="777"/>
      <c r="AY42" s="777"/>
      <c r="AZ42" s="777"/>
      <c r="BA42" s="777"/>
      <c r="BB42" s="777"/>
      <c r="BC42" s="777"/>
      <c r="BD42" s="777"/>
      <c r="BE42" s="777"/>
      <c r="BF42" s="777"/>
      <c r="BG42" s="777"/>
      <c r="BH42" s="777"/>
      <c r="BI42" s="777"/>
      <c r="BJ42" s="777"/>
      <c r="BK42" s="777"/>
      <c r="BL42" s="777"/>
      <c r="BM42" s="777"/>
      <c r="BN42" s="777"/>
      <c r="BO42" s="777"/>
      <c r="BP42" s="777"/>
      <c r="BQ42" s="777"/>
      <c r="BR42" s="777"/>
      <c r="BS42" s="777"/>
      <c r="BT42" s="777"/>
      <c r="BU42" s="777"/>
      <c r="BV42" s="777"/>
      <c r="BW42" s="777"/>
      <c r="BX42" s="777"/>
      <c r="BY42" s="777"/>
    </row>
    <row r="43" spans="1:77" s="808" customFormat="1" ht="18" customHeight="1">
      <c r="A43" s="786"/>
      <c r="B43" s="796" t="str">
        <f>X!R43</f>
        <v/>
      </c>
      <c r="C43" s="767" t="str">
        <f>X!S43</f>
        <v/>
      </c>
      <c r="D43" s="797" t="str">
        <f>X!T43</f>
        <v/>
      </c>
      <c r="E43" s="797" t="str">
        <f>X!U43</f>
        <v/>
      </c>
      <c r="F43" s="797" t="str">
        <f>X!V43</f>
        <v/>
      </c>
      <c r="G43" s="797" t="str">
        <f>X!W43</f>
        <v/>
      </c>
      <c r="H43" s="797" t="str">
        <f>X!X43</f>
        <v/>
      </c>
      <c r="I43" s="797" t="str">
        <f>X!Y43</f>
        <v/>
      </c>
      <c r="J43" s="797" t="str">
        <f>X!Z43</f>
        <v/>
      </c>
      <c r="K43" s="797" t="str">
        <f>X!AA43</f>
        <v/>
      </c>
      <c r="L43" s="797" t="str">
        <f>X!AB43</f>
        <v/>
      </c>
      <c r="M43" s="797" t="str">
        <f>X!AC43</f>
        <v/>
      </c>
      <c r="N43" s="798" t="str">
        <f>X!AD43</f>
        <v/>
      </c>
      <c r="O43" s="799" t="str">
        <f>X!AE43</f>
        <v/>
      </c>
      <c r="P43" s="785" t="str">
        <f>X!AF43</f>
        <v/>
      </c>
      <c r="Q43" s="807"/>
      <c r="R43" s="777"/>
      <c r="S43" s="777"/>
      <c r="T43" s="777"/>
      <c r="U43" s="777"/>
      <c r="V43" s="777"/>
      <c r="W43" s="777"/>
      <c r="X43" s="777"/>
      <c r="Y43" s="777"/>
      <c r="Z43" s="777"/>
      <c r="AA43" s="777"/>
      <c r="AB43" s="777"/>
      <c r="AC43" s="777"/>
      <c r="AD43" s="777"/>
      <c r="AE43" s="777"/>
      <c r="AF43" s="777"/>
      <c r="AG43" s="777"/>
      <c r="AH43" s="777"/>
      <c r="AI43" s="777"/>
      <c r="AJ43" s="777"/>
      <c r="AK43" s="777"/>
      <c r="AL43" s="777"/>
      <c r="AM43" s="777"/>
      <c r="AN43" s="777"/>
      <c r="AO43" s="777"/>
      <c r="AP43" s="777"/>
      <c r="AQ43" s="777"/>
      <c r="AR43" s="777"/>
      <c r="AS43" s="777"/>
      <c r="AT43" s="777"/>
      <c r="AU43" s="777"/>
      <c r="AV43" s="777"/>
      <c r="AW43" s="777"/>
      <c r="AX43" s="777"/>
      <c r="AY43" s="777"/>
      <c r="AZ43" s="777"/>
      <c r="BA43" s="777"/>
      <c r="BB43" s="777"/>
      <c r="BC43" s="777"/>
      <c r="BD43" s="777"/>
      <c r="BE43" s="777"/>
      <c r="BF43" s="777"/>
      <c r="BG43" s="777"/>
      <c r="BH43" s="777"/>
      <c r="BI43" s="777"/>
      <c r="BJ43" s="777"/>
      <c r="BK43" s="777"/>
      <c r="BL43" s="777"/>
      <c r="BM43" s="777"/>
      <c r="BN43" s="777"/>
      <c r="BO43" s="777"/>
      <c r="BP43" s="777"/>
      <c r="BQ43" s="777"/>
      <c r="BR43" s="777"/>
      <c r="BS43" s="777"/>
      <c r="BT43" s="777"/>
      <c r="BU43" s="777"/>
      <c r="BV43" s="777"/>
      <c r="BW43" s="777"/>
      <c r="BX43" s="777"/>
      <c r="BY43" s="777"/>
    </row>
    <row r="44" spans="1:77" s="795" customFormat="1" ht="18" customHeight="1">
      <c r="A44" s="786"/>
      <c r="B44" s="780" t="str">
        <f>X!R44</f>
        <v/>
      </c>
      <c r="C44" s="781" t="str">
        <f>X!S44</f>
        <v/>
      </c>
      <c r="D44" s="782" t="str">
        <f>X!T44</f>
        <v/>
      </c>
      <c r="E44" s="782" t="str">
        <f>X!U44</f>
        <v/>
      </c>
      <c r="F44" s="782" t="str">
        <f>X!V44</f>
        <v/>
      </c>
      <c r="G44" s="782" t="str">
        <f>X!W44</f>
        <v/>
      </c>
      <c r="H44" s="782" t="str">
        <f>X!X44</f>
        <v/>
      </c>
      <c r="I44" s="782" t="str">
        <f>X!Y44</f>
        <v/>
      </c>
      <c r="J44" s="782" t="str">
        <f>X!Z44</f>
        <v/>
      </c>
      <c r="K44" s="782" t="str">
        <f>X!AA44</f>
        <v/>
      </c>
      <c r="L44" s="782" t="str">
        <f>X!AB44</f>
        <v/>
      </c>
      <c r="M44" s="782" t="str">
        <f>X!AC44</f>
        <v/>
      </c>
      <c r="N44" s="783" t="str">
        <f>X!AD44</f>
        <v/>
      </c>
      <c r="O44" s="784" t="str">
        <f>X!AE44</f>
        <v/>
      </c>
      <c r="P44" s="785" t="str">
        <f>X!AF44</f>
        <v/>
      </c>
      <c r="Q44" s="794"/>
      <c r="R44" s="777"/>
      <c r="S44" s="777"/>
      <c r="T44" s="777"/>
      <c r="U44" s="777"/>
      <c r="V44" s="777"/>
      <c r="W44" s="777"/>
      <c r="X44" s="777"/>
      <c r="Y44" s="777"/>
      <c r="Z44" s="777"/>
      <c r="AA44" s="777"/>
      <c r="AB44" s="777"/>
      <c r="AC44" s="777"/>
      <c r="AD44" s="777"/>
      <c r="AE44" s="777"/>
      <c r="AF44" s="777"/>
      <c r="AG44" s="777"/>
      <c r="AH44" s="777"/>
      <c r="AI44" s="777"/>
      <c r="AJ44" s="777"/>
      <c r="AK44" s="777"/>
      <c r="AL44" s="777"/>
      <c r="AM44" s="777"/>
      <c r="AN44" s="777"/>
      <c r="AO44" s="777"/>
      <c r="AP44" s="777"/>
      <c r="AQ44" s="777"/>
      <c r="AR44" s="777"/>
      <c r="AS44" s="777"/>
      <c r="AT44" s="777"/>
      <c r="AU44" s="777"/>
      <c r="AV44" s="777"/>
      <c r="AW44" s="777"/>
      <c r="AX44" s="777"/>
      <c r="AY44" s="777"/>
      <c r="AZ44" s="777"/>
      <c r="BA44" s="777"/>
      <c r="BB44" s="777"/>
      <c r="BC44" s="777"/>
      <c r="BD44" s="777"/>
      <c r="BE44" s="777"/>
      <c r="BF44" s="777"/>
      <c r="BG44" s="777"/>
      <c r="BH44" s="777"/>
      <c r="BI44" s="777"/>
      <c r="BJ44" s="777"/>
      <c r="BK44" s="777"/>
      <c r="BL44" s="777"/>
      <c r="BM44" s="777"/>
      <c r="BN44" s="777"/>
      <c r="BO44" s="777"/>
      <c r="BP44" s="777"/>
      <c r="BQ44" s="777"/>
      <c r="BR44" s="777"/>
      <c r="BS44" s="777"/>
      <c r="BT44" s="777"/>
      <c r="BU44" s="777"/>
      <c r="BV44" s="777"/>
      <c r="BW44" s="777"/>
      <c r="BX44" s="777"/>
      <c r="BY44" s="777"/>
    </row>
    <row r="45" spans="1:77" s="808" customFormat="1" ht="18" customHeight="1">
      <c r="A45" s="786"/>
      <c r="B45" s="796" t="str">
        <f>X!R45</f>
        <v/>
      </c>
      <c r="C45" s="767" t="str">
        <f>X!S45</f>
        <v/>
      </c>
      <c r="D45" s="797" t="str">
        <f>X!T45</f>
        <v/>
      </c>
      <c r="E45" s="797" t="str">
        <f>X!U45</f>
        <v/>
      </c>
      <c r="F45" s="797" t="str">
        <f>X!V45</f>
        <v/>
      </c>
      <c r="G45" s="797" t="str">
        <f>X!W45</f>
        <v/>
      </c>
      <c r="H45" s="797" t="str">
        <f>X!X45</f>
        <v/>
      </c>
      <c r="I45" s="797" t="str">
        <f>X!Y45</f>
        <v/>
      </c>
      <c r="J45" s="797" t="str">
        <f>X!Z45</f>
        <v/>
      </c>
      <c r="K45" s="797" t="str">
        <f>X!AA45</f>
        <v/>
      </c>
      <c r="L45" s="797" t="str">
        <f>X!AB45</f>
        <v/>
      </c>
      <c r="M45" s="797" t="str">
        <f>X!AC45</f>
        <v/>
      </c>
      <c r="N45" s="798" t="str">
        <f>X!AD45</f>
        <v/>
      </c>
      <c r="O45" s="799" t="str">
        <f>X!AE45</f>
        <v/>
      </c>
      <c r="P45" s="785" t="str">
        <f>X!AF45</f>
        <v/>
      </c>
      <c r="Q45" s="807"/>
      <c r="R45" s="777"/>
      <c r="S45" s="777"/>
      <c r="T45" s="777"/>
      <c r="U45" s="777"/>
      <c r="V45" s="777"/>
      <c r="W45" s="777"/>
      <c r="X45" s="777"/>
      <c r="Y45" s="777"/>
      <c r="Z45" s="777"/>
      <c r="AA45" s="777"/>
      <c r="AB45" s="777"/>
      <c r="AC45" s="777"/>
      <c r="AD45" s="777"/>
      <c r="AE45" s="777"/>
      <c r="AF45" s="777"/>
      <c r="AG45" s="777"/>
      <c r="AH45" s="777"/>
      <c r="AI45" s="777"/>
      <c r="AJ45" s="777"/>
      <c r="AK45" s="777"/>
      <c r="AL45" s="777"/>
      <c r="AM45" s="777"/>
      <c r="AN45" s="777"/>
      <c r="AO45" s="777"/>
      <c r="AP45" s="777"/>
      <c r="AQ45" s="777"/>
      <c r="AR45" s="777"/>
      <c r="AS45" s="777"/>
      <c r="AT45" s="777"/>
      <c r="AU45" s="777"/>
      <c r="AV45" s="777"/>
      <c r="AW45" s="777"/>
      <c r="AX45" s="777"/>
      <c r="AY45" s="777"/>
      <c r="AZ45" s="777"/>
      <c r="BA45" s="777"/>
      <c r="BB45" s="777"/>
      <c r="BC45" s="777"/>
      <c r="BD45" s="777"/>
      <c r="BE45" s="777"/>
      <c r="BF45" s="777"/>
      <c r="BG45" s="777"/>
      <c r="BH45" s="777"/>
      <c r="BI45" s="777"/>
      <c r="BJ45" s="777"/>
      <c r="BK45" s="777"/>
      <c r="BL45" s="777"/>
      <c r="BM45" s="777"/>
      <c r="BN45" s="777"/>
      <c r="BO45" s="777"/>
      <c r="BP45" s="777"/>
      <c r="BQ45" s="777"/>
      <c r="BR45" s="777"/>
      <c r="BS45" s="777"/>
      <c r="BT45" s="777"/>
      <c r="BU45" s="777"/>
      <c r="BV45" s="777"/>
      <c r="BW45" s="777"/>
      <c r="BX45" s="777"/>
      <c r="BY45" s="777"/>
    </row>
    <row r="46" spans="1:77" s="795" customFormat="1" ht="18" customHeight="1">
      <c r="A46" s="786"/>
      <c r="B46" s="780" t="str">
        <f>X!R46</f>
        <v/>
      </c>
      <c r="C46" s="781" t="str">
        <f>X!S46</f>
        <v/>
      </c>
      <c r="D46" s="782" t="str">
        <f>X!T46</f>
        <v/>
      </c>
      <c r="E46" s="782" t="str">
        <f>X!U46</f>
        <v/>
      </c>
      <c r="F46" s="782" t="str">
        <f>X!V46</f>
        <v/>
      </c>
      <c r="G46" s="782" t="str">
        <f>X!W46</f>
        <v/>
      </c>
      <c r="H46" s="782" t="str">
        <f>X!X46</f>
        <v/>
      </c>
      <c r="I46" s="782" t="str">
        <f>X!Y46</f>
        <v/>
      </c>
      <c r="J46" s="782" t="str">
        <f>X!Z46</f>
        <v/>
      </c>
      <c r="K46" s="782" t="str">
        <f>X!AA46</f>
        <v/>
      </c>
      <c r="L46" s="782" t="str">
        <f>X!AB46</f>
        <v/>
      </c>
      <c r="M46" s="782" t="str">
        <f>X!AC46</f>
        <v/>
      </c>
      <c r="N46" s="783" t="str">
        <f>X!AD46</f>
        <v/>
      </c>
      <c r="O46" s="784" t="str">
        <f>X!AE46</f>
        <v/>
      </c>
      <c r="P46" s="785" t="str">
        <f>X!AF46</f>
        <v/>
      </c>
      <c r="Q46" s="794"/>
      <c r="R46" s="777"/>
      <c r="S46" s="777"/>
      <c r="T46" s="777"/>
      <c r="U46" s="777"/>
      <c r="V46" s="777"/>
      <c r="W46" s="777"/>
      <c r="X46" s="777"/>
      <c r="Y46" s="777"/>
      <c r="Z46" s="777"/>
      <c r="AA46" s="777"/>
      <c r="AB46" s="777"/>
      <c r="AC46" s="777"/>
      <c r="AD46" s="777"/>
      <c r="AE46" s="777"/>
      <c r="AF46" s="777"/>
      <c r="AG46" s="777"/>
      <c r="AH46" s="777"/>
      <c r="AI46" s="777"/>
      <c r="AJ46" s="777"/>
      <c r="AK46" s="777"/>
      <c r="AL46" s="777"/>
      <c r="AM46" s="777"/>
      <c r="AN46" s="777"/>
      <c r="AO46" s="777"/>
      <c r="AP46" s="777"/>
      <c r="AQ46" s="777"/>
      <c r="AR46" s="777"/>
      <c r="AS46" s="777"/>
      <c r="AT46" s="777"/>
      <c r="AU46" s="777"/>
      <c r="AV46" s="777"/>
      <c r="AW46" s="777"/>
      <c r="AX46" s="777"/>
      <c r="AY46" s="777"/>
      <c r="AZ46" s="777"/>
      <c r="BA46" s="777"/>
      <c r="BB46" s="777"/>
      <c r="BC46" s="777"/>
      <c r="BD46" s="777"/>
      <c r="BE46" s="777"/>
      <c r="BF46" s="777"/>
      <c r="BG46" s="777"/>
      <c r="BH46" s="777"/>
      <c r="BI46" s="777"/>
      <c r="BJ46" s="777"/>
      <c r="BK46" s="777"/>
      <c r="BL46" s="777"/>
      <c r="BM46" s="777"/>
      <c r="BN46" s="777"/>
      <c r="BO46" s="777"/>
      <c r="BP46" s="777"/>
      <c r="BQ46" s="777"/>
      <c r="BR46" s="777"/>
      <c r="BS46" s="777"/>
      <c r="BT46" s="777"/>
      <c r="BU46" s="777"/>
      <c r="BV46" s="777"/>
      <c r="BW46" s="777"/>
      <c r="BX46" s="777"/>
      <c r="BY46" s="777"/>
    </row>
    <row r="47" spans="1:77" s="810" customFormat="1" ht="18" customHeight="1">
      <c r="A47" s="786"/>
      <c r="B47" s="796" t="str">
        <f>X!R47</f>
        <v/>
      </c>
      <c r="C47" s="767" t="str">
        <f>X!S47</f>
        <v/>
      </c>
      <c r="D47" s="797" t="str">
        <f>X!T47</f>
        <v/>
      </c>
      <c r="E47" s="797" t="str">
        <f>X!U47</f>
        <v/>
      </c>
      <c r="F47" s="797" t="str">
        <f>X!V47</f>
        <v/>
      </c>
      <c r="G47" s="797" t="str">
        <f>X!W47</f>
        <v/>
      </c>
      <c r="H47" s="797" t="str">
        <f>X!X47</f>
        <v/>
      </c>
      <c r="I47" s="797" t="str">
        <f>X!Y47</f>
        <v/>
      </c>
      <c r="J47" s="797" t="str">
        <f>X!Z47</f>
        <v/>
      </c>
      <c r="K47" s="797" t="str">
        <f>X!AA47</f>
        <v/>
      </c>
      <c r="L47" s="797" t="str">
        <f>X!AB47</f>
        <v/>
      </c>
      <c r="M47" s="797" t="str">
        <f>X!AC47</f>
        <v/>
      </c>
      <c r="N47" s="798" t="str">
        <f>X!AD47</f>
        <v/>
      </c>
      <c r="O47" s="799" t="str">
        <f>X!AE47</f>
        <v/>
      </c>
      <c r="P47" s="785" t="str">
        <f>X!AF47</f>
        <v/>
      </c>
      <c r="Q47" s="807"/>
      <c r="R47" s="809"/>
      <c r="S47" s="809"/>
      <c r="T47" s="809"/>
      <c r="U47" s="809"/>
      <c r="V47" s="809"/>
      <c r="W47" s="809"/>
      <c r="X47" s="809"/>
      <c r="Y47" s="809"/>
      <c r="Z47" s="809"/>
      <c r="AA47" s="809"/>
      <c r="AB47" s="809"/>
      <c r="AC47" s="809"/>
      <c r="AD47" s="809"/>
      <c r="AE47" s="809"/>
      <c r="AF47" s="809"/>
      <c r="AG47" s="809"/>
      <c r="AH47" s="809"/>
      <c r="AI47" s="809"/>
      <c r="AJ47" s="809"/>
      <c r="AK47" s="809"/>
      <c r="AL47" s="809"/>
      <c r="AM47" s="809"/>
      <c r="AN47" s="809"/>
      <c r="AO47" s="809"/>
      <c r="AP47" s="809"/>
      <c r="AQ47" s="809"/>
      <c r="AR47" s="809"/>
      <c r="AS47" s="809"/>
      <c r="AT47" s="809"/>
      <c r="AU47" s="809"/>
      <c r="AV47" s="809"/>
      <c r="AW47" s="809"/>
      <c r="AX47" s="809"/>
      <c r="AY47" s="809"/>
      <c r="AZ47" s="809"/>
      <c r="BA47" s="809"/>
      <c r="BB47" s="809"/>
      <c r="BC47" s="809"/>
      <c r="BD47" s="809"/>
      <c r="BE47" s="809"/>
      <c r="BF47" s="809"/>
      <c r="BG47" s="809"/>
      <c r="BH47" s="809"/>
      <c r="BI47" s="809"/>
      <c r="BJ47" s="809"/>
      <c r="BK47" s="809"/>
      <c r="BL47" s="809"/>
      <c r="BM47" s="809"/>
      <c r="BN47" s="809"/>
      <c r="BO47" s="809"/>
      <c r="BP47" s="809"/>
      <c r="BQ47" s="809"/>
      <c r="BR47" s="809"/>
      <c r="BS47" s="809"/>
      <c r="BT47" s="809"/>
      <c r="BU47" s="809"/>
      <c r="BV47" s="809"/>
      <c r="BW47" s="809"/>
      <c r="BX47" s="809"/>
      <c r="BY47" s="809"/>
    </row>
    <row r="48" spans="1:77" s="827" customFormat="1" ht="18" customHeight="1" thickBot="1">
      <c r="A48" s="818"/>
      <c r="B48" s="812" t="str">
        <f>X!R48</f>
        <v>Unclassified Spending</v>
      </c>
      <c r="C48" s="813" t="str">
        <f>X!S48</f>
        <v>Unclassified Spending</v>
      </c>
      <c r="D48" s="814" t="str">
        <f>X!T48</f>
        <v/>
      </c>
      <c r="E48" s="814" t="str">
        <f>X!U48</f>
        <v/>
      </c>
      <c r="F48" s="814" t="str">
        <f>X!V48</f>
        <v/>
      </c>
      <c r="G48" s="814" t="str">
        <f>X!W48</f>
        <v/>
      </c>
      <c r="H48" s="814" t="str">
        <f>X!X48</f>
        <v/>
      </c>
      <c r="I48" s="814" t="str">
        <f>X!Y48</f>
        <v/>
      </c>
      <c r="J48" s="814" t="str">
        <f>X!Z48</f>
        <v/>
      </c>
      <c r="K48" s="814" t="str">
        <f>X!AA48</f>
        <v/>
      </c>
      <c r="L48" s="814" t="str">
        <f>X!AB48</f>
        <v/>
      </c>
      <c r="M48" s="814" t="str">
        <f>X!AC48</f>
        <v/>
      </c>
      <c r="N48" s="815" t="str">
        <f>X!AD48</f>
        <v/>
      </c>
      <c r="O48" s="816" t="str">
        <f>X!AE48</f>
        <v/>
      </c>
      <c r="P48" s="817" t="str">
        <f>X!AF48</f>
        <v/>
      </c>
      <c r="Q48" s="825"/>
      <c r="R48" s="826"/>
      <c r="S48" s="826"/>
      <c r="T48" s="826"/>
      <c r="U48" s="826"/>
      <c r="V48" s="826"/>
      <c r="W48" s="826"/>
      <c r="X48" s="826"/>
      <c r="Y48" s="826"/>
      <c r="Z48" s="826"/>
      <c r="AA48" s="826"/>
      <c r="AB48" s="826"/>
      <c r="AC48" s="826"/>
      <c r="AD48" s="826"/>
      <c r="AE48" s="826"/>
      <c r="AF48" s="826"/>
      <c r="AG48" s="826"/>
      <c r="AH48" s="826"/>
      <c r="AI48" s="826"/>
      <c r="AJ48" s="826"/>
      <c r="AK48" s="826"/>
      <c r="AL48" s="826"/>
      <c r="AM48" s="826"/>
      <c r="AN48" s="826"/>
      <c r="AO48" s="826"/>
      <c r="AP48" s="826"/>
      <c r="AQ48" s="826"/>
      <c r="AR48" s="826"/>
      <c r="AS48" s="826"/>
      <c r="AT48" s="826"/>
      <c r="AU48" s="826"/>
      <c r="AV48" s="826"/>
      <c r="AW48" s="826"/>
      <c r="AX48" s="826"/>
      <c r="AY48" s="826"/>
      <c r="AZ48" s="826"/>
      <c r="BA48" s="826"/>
      <c r="BB48" s="826"/>
      <c r="BC48" s="826"/>
      <c r="BD48" s="826"/>
      <c r="BE48" s="826"/>
      <c r="BF48" s="826"/>
      <c r="BG48" s="826"/>
      <c r="BH48" s="826"/>
      <c r="BI48" s="826"/>
      <c r="BJ48" s="826"/>
      <c r="BK48" s="826"/>
      <c r="BL48" s="826"/>
      <c r="BM48" s="826"/>
      <c r="BN48" s="826"/>
      <c r="BO48" s="826"/>
      <c r="BP48" s="826"/>
      <c r="BQ48" s="826"/>
      <c r="BR48" s="826"/>
      <c r="BS48" s="826"/>
      <c r="BT48" s="826"/>
      <c r="BU48" s="826"/>
      <c r="BV48" s="826"/>
      <c r="BW48" s="826"/>
      <c r="BX48" s="826"/>
      <c r="BY48" s="826"/>
    </row>
    <row r="49" spans="1:77" s="845" customFormat="1" ht="15.75" customHeight="1">
      <c r="A49" s="835"/>
      <c r="B49" s="829" t="str">
        <f>X!R49</f>
        <v/>
      </c>
      <c r="C49" s="830" t="str">
        <f>X!S49</f>
        <v/>
      </c>
      <c r="D49" s="831" t="str">
        <f>X!T49</f>
        <v/>
      </c>
      <c r="E49" s="831" t="str">
        <f>X!U49</f>
        <v/>
      </c>
      <c r="F49" s="831" t="str">
        <f>X!V49</f>
        <v/>
      </c>
      <c r="G49" s="831" t="str">
        <f>X!W49</f>
        <v/>
      </c>
      <c r="H49" s="831" t="str">
        <f>X!X49</f>
        <v/>
      </c>
      <c r="I49" s="831" t="str">
        <f>X!Y49</f>
        <v/>
      </c>
      <c r="J49" s="831" t="str">
        <f>X!Z49</f>
        <v/>
      </c>
      <c r="K49" s="831" t="str">
        <f>X!AA49</f>
        <v/>
      </c>
      <c r="L49" s="831" t="str">
        <f>X!AB49</f>
        <v/>
      </c>
      <c r="M49" s="831" t="str">
        <f>X!AC49</f>
        <v/>
      </c>
      <c r="N49" s="832" t="str">
        <f>X!AD49</f>
        <v/>
      </c>
      <c r="O49" s="833" t="str">
        <f>X!AE49</f>
        <v/>
      </c>
      <c r="P49" s="834" t="str">
        <f>X!AF49</f>
        <v/>
      </c>
      <c r="Q49" s="844"/>
      <c r="R49" s="777"/>
      <c r="S49" s="777"/>
      <c r="T49" s="777"/>
      <c r="U49" s="777"/>
      <c r="V49" s="777"/>
      <c r="W49" s="777"/>
      <c r="X49" s="777"/>
      <c r="Y49" s="777"/>
      <c r="Z49" s="777"/>
      <c r="AA49" s="777"/>
      <c r="AB49" s="777"/>
      <c r="AC49" s="777"/>
      <c r="AD49" s="777"/>
      <c r="AE49" s="777"/>
      <c r="AF49" s="777"/>
      <c r="AG49" s="777"/>
      <c r="AH49" s="777"/>
      <c r="AI49" s="777"/>
      <c r="AJ49" s="777"/>
      <c r="AK49" s="777"/>
      <c r="AL49" s="777"/>
      <c r="AM49" s="777"/>
      <c r="AN49" s="777"/>
      <c r="AO49" s="777"/>
      <c r="AP49" s="777"/>
      <c r="AQ49" s="777"/>
      <c r="AR49" s="777"/>
      <c r="AS49" s="777"/>
      <c r="AT49" s="777"/>
      <c r="AU49" s="777"/>
      <c r="AV49" s="777"/>
      <c r="AW49" s="777"/>
      <c r="AX49" s="777"/>
      <c r="AY49" s="777"/>
      <c r="AZ49" s="777"/>
      <c r="BA49" s="777"/>
      <c r="BB49" s="777"/>
      <c r="BC49" s="777"/>
      <c r="BD49" s="777"/>
      <c r="BE49" s="777"/>
      <c r="BF49" s="777"/>
      <c r="BG49" s="777"/>
      <c r="BH49" s="777"/>
      <c r="BI49" s="777"/>
      <c r="BJ49" s="777"/>
      <c r="BK49" s="777"/>
      <c r="BL49" s="777"/>
      <c r="BM49" s="777"/>
      <c r="BN49" s="777"/>
      <c r="BO49" s="777"/>
      <c r="BP49" s="777"/>
      <c r="BQ49" s="777"/>
      <c r="BR49" s="777"/>
      <c r="BS49" s="777"/>
      <c r="BT49" s="777"/>
      <c r="BU49" s="777"/>
      <c r="BV49" s="777"/>
      <c r="BW49" s="777"/>
      <c r="BX49" s="777"/>
      <c r="BY49" s="777"/>
    </row>
    <row r="50" spans="1:77" s="808" customFormat="1" ht="15.75" customHeight="1">
      <c r="A50" s="835"/>
      <c r="B50" s="846" t="str">
        <f>X!R50</f>
        <v/>
      </c>
      <c r="C50" s="847" t="str">
        <f>X!S50</f>
        <v/>
      </c>
      <c r="D50" s="848" t="str">
        <f>X!T50</f>
        <v/>
      </c>
      <c r="E50" s="848" t="str">
        <f>X!U50</f>
        <v/>
      </c>
      <c r="F50" s="848" t="str">
        <f>X!V50</f>
        <v/>
      </c>
      <c r="G50" s="848" t="str">
        <f>X!W50</f>
        <v/>
      </c>
      <c r="H50" s="848" t="str">
        <f>X!X50</f>
        <v/>
      </c>
      <c r="I50" s="848" t="str">
        <f>X!Y50</f>
        <v/>
      </c>
      <c r="J50" s="848" t="str">
        <f>X!Z50</f>
        <v/>
      </c>
      <c r="K50" s="848" t="str">
        <f>X!AA50</f>
        <v/>
      </c>
      <c r="L50" s="848" t="str">
        <f>X!AB50</f>
        <v/>
      </c>
      <c r="M50" s="848" t="str">
        <f>X!AC50</f>
        <v/>
      </c>
      <c r="N50" s="849" t="str">
        <f>X!AD50</f>
        <v/>
      </c>
      <c r="O50" s="850" t="str">
        <f>X!AE50</f>
        <v/>
      </c>
      <c r="P50" s="834" t="str">
        <f>X!AF50</f>
        <v/>
      </c>
      <c r="Q50" s="858"/>
      <c r="R50" s="777"/>
      <c r="S50" s="777"/>
      <c r="T50" s="777"/>
      <c r="U50" s="777"/>
      <c r="V50" s="777"/>
      <c r="W50" s="777"/>
      <c r="X50" s="777"/>
      <c r="Y50" s="777"/>
      <c r="Z50" s="777"/>
      <c r="AA50" s="777"/>
      <c r="AB50" s="777"/>
      <c r="AC50" s="777"/>
      <c r="AD50" s="777"/>
      <c r="AE50" s="777"/>
      <c r="AF50" s="777"/>
      <c r="AG50" s="777"/>
      <c r="AH50" s="777"/>
      <c r="AI50" s="777"/>
      <c r="AJ50" s="777"/>
      <c r="AK50" s="777"/>
      <c r="AL50" s="777"/>
      <c r="AM50" s="777"/>
      <c r="AN50" s="777"/>
      <c r="AO50" s="777"/>
      <c r="AP50" s="777"/>
      <c r="AQ50" s="777"/>
      <c r="AR50" s="777"/>
      <c r="AS50" s="777"/>
      <c r="AT50" s="777"/>
      <c r="AU50" s="777"/>
      <c r="AV50" s="777"/>
      <c r="AW50" s="777"/>
      <c r="AX50" s="777"/>
      <c r="AY50" s="777"/>
      <c r="AZ50" s="777"/>
      <c r="BA50" s="777"/>
      <c r="BB50" s="777"/>
      <c r="BC50" s="777"/>
      <c r="BD50" s="777"/>
      <c r="BE50" s="777"/>
      <c r="BF50" s="777"/>
      <c r="BG50" s="777"/>
      <c r="BH50" s="777"/>
      <c r="BI50" s="777"/>
      <c r="BJ50" s="777"/>
      <c r="BK50" s="777"/>
      <c r="BL50" s="777"/>
      <c r="BM50" s="777"/>
      <c r="BN50" s="777"/>
      <c r="BO50" s="777"/>
      <c r="BP50" s="777"/>
      <c r="BQ50" s="777"/>
      <c r="BR50" s="777"/>
      <c r="BS50" s="777"/>
      <c r="BT50" s="777"/>
      <c r="BU50" s="777"/>
      <c r="BV50" s="777"/>
      <c r="BW50" s="777"/>
      <c r="BX50" s="777"/>
      <c r="BY50" s="777"/>
    </row>
    <row r="51" spans="1:77" s="845" customFormat="1" ht="15.75" customHeight="1">
      <c r="A51" s="835"/>
      <c r="B51" s="829" t="str">
        <f>X!R51</f>
        <v/>
      </c>
      <c r="C51" s="830" t="str">
        <f>X!S51</f>
        <v/>
      </c>
      <c r="D51" s="831" t="str">
        <f>X!T51</f>
        <v/>
      </c>
      <c r="E51" s="831" t="str">
        <f>X!U51</f>
        <v/>
      </c>
      <c r="F51" s="831" t="str">
        <f>X!V51</f>
        <v/>
      </c>
      <c r="G51" s="831" t="str">
        <f>X!W51</f>
        <v/>
      </c>
      <c r="H51" s="831" t="str">
        <f>X!X51</f>
        <v/>
      </c>
      <c r="I51" s="831" t="str">
        <f>X!Y51</f>
        <v/>
      </c>
      <c r="J51" s="831" t="str">
        <f>X!Z51</f>
        <v/>
      </c>
      <c r="K51" s="831" t="str">
        <f>X!AA51</f>
        <v/>
      </c>
      <c r="L51" s="831" t="str">
        <f>X!AB51</f>
        <v/>
      </c>
      <c r="M51" s="831" t="str">
        <f>X!AC51</f>
        <v/>
      </c>
      <c r="N51" s="832" t="str">
        <f>X!AD51</f>
        <v/>
      </c>
      <c r="O51" s="859" t="str">
        <f>X!AE51</f>
        <v/>
      </c>
      <c r="P51" s="834" t="str">
        <f>X!AF51</f>
        <v/>
      </c>
      <c r="Q51" s="861"/>
      <c r="R51" s="777"/>
      <c r="S51" s="777"/>
      <c r="T51" s="777"/>
      <c r="U51" s="777"/>
      <c r="V51" s="777"/>
      <c r="W51" s="777"/>
      <c r="X51" s="777"/>
      <c r="Y51" s="777"/>
      <c r="Z51" s="777"/>
      <c r="AA51" s="777"/>
      <c r="AB51" s="777"/>
      <c r="AC51" s="777"/>
      <c r="AD51" s="777"/>
      <c r="AE51" s="777"/>
      <c r="AF51" s="777"/>
      <c r="AG51" s="777"/>
      <c r="AH51" s="777"/>
      <c r="AI51" s="777"/>
      <c r="AJ51" s="777"/>
      <c r="AK51" s="777"/>
      <c r="AL51" s="777"/>
      <c r="AM51" s="777"/>
      <c r="AN51" s="777"/>
      <c r="AO51" s="777"/>
      <c r="AP51" s="777"/>
      <c r="AQ51" s="777"/>
      <c r="AR51" s="777"/>
      <c r="AS51" s="777"/>
      <c r="AT51" s="777"/>
      <c r="AU51" s="777"/>
      <c r="AV51" s="777"/>
      <c r="AW51" s="777"/>
      <c r="AX51" s="777"/>
      <c r="AY51" s="777"/>
      <c r="AZ51" s="777"/>
      <c r="BA51" s="777"/>
      <c r="BB51" s="777"/>
      <c r="BC51" s="777"/>
      <c r="BD51" s="777"/>
      <c r="BE51" s="777"/>
      <c r="BF51" s="777"/>
      <c r="BG51" s="777"/>
      <c r="BH51" s="777"/>
      <c r="BI51" s="777"/>
      <c r="BJ51" s="777"/>
      <c r="BK51" s="777"/>
      <c r="BL51" s="777"/>
      <c r="BM51" s="777"/>
      <c r="BN51" s="777"/>
      <c r="BO51" s="777"/>
      <c r="BP51" s="777"/>
      <c r="BQ51" s="777"/>
      <c r="BR51" s="777"/>
      <c r="BS51" s="777"/>
      <c r="BT51" s="777"/>
      <c r="BU51" s="777"/>
      <c r="BV51" s="777"/>
      <c r="BW51" s="777"/>
      <c r="BX51" s="777"/>
      <c r="BY51" s="777"/>
    </row>
    <row r="52" spans="1:77" s="808" customFormat="1" ht="15.75" customHeight="1">
      <c r="A52" s="835"/>
      <c r="B52" s="846" t="str">
        <f>X!R52</f>
        <v/>
      </c>
      <c r="C52" s="847" t="str">
        <f>X!S52</f>
        <v/>
      </c>
      <c r="D52" s="848" t="str">
        <f>X!T52</f>
        <v/>
      </c>
      <c r="E52" s="848" t="str">
        <f>X!U52</f>
        <v/>
      </c>
      <c r="F52" s="848" t="str">
        <f>X!V52</f>
        <v/>
      </c>
      <c r="G52" s="848" t="str">
        <f>X!W52</f>
        <v/>
      </c>
      <c r="H52" s="848" t="str">
        <f>X!X52</f>
        <v/>
      </c>
      <c r="I52" s="848" t="str">
        <f>X!Y52</f>
        <v/>
      </c>
      <c r="J52" s="848" t="str">
        <f>X!Z52</f>
        <v/>
      </c>
      <c r="K52" s="848" t="str">
        <f>X!AA52</f>
        <v/>
      </c>
      <c r="L52" s="848" t="str">
        <f>X!AB52</f>
        <v/>
      </c>
      <c r="M52" s="848" t="str">
        <f>X!AC52</f>
        <v/>
      </c>
      <c r="N52" s="849" t="str">
        <f>X!AD52</f>
        <v/>
      </c>
      <c r="O52" s="862" t="str">
        <f>X!AE52</f>
        <v/>
      </c>
      <c r="P52" s="834" t="str">
        <f>X!AF52</f>
        <v/>
      </c>
      <c r="Q52" s="864"/>
      <c r="R52" s="777"/>
      <c r="S52" s="777"/>
      <c r="T52" s="777"/>
      <c r="U52" s="777"/>
      <c r="V52" s="777"/>
      <c r="W52" s="777"/>
      <c r="X52" s="777"/>
      <c r="Y52" s="777"/>
      <c r="Z52" s="777"/>
      <c r="AA52" s="777"/>
      <c r="AB52" s="777"/>
      <c r="AC52" s="777"/>
      <c r="AD52" s="777"/>
      <c r="AE52" s="777"/>
      <c r="AF52" s="777"/>
      <c r="AG52" s="777"/>
      <c r="AH52" s="777"/>
      <c r="AI52" s="777"/>
      <c r="AJ52" s="777"/>
      <c r="AK52" s="777"/>
      <c r="AL52" s="777"/>
      <c r="AM52" s="777"/>
      <c r="AN52" s="777"/>
      <c r="AO52" s="777"/>
      <c r="AP52" s="777"/>
      <c r="AQ52" s="777"/>
      <c r="AR52" s="777"/>
      <c r="AS52" s="777"/>
      <c r="AT52" s="777"/>
      <c r="AU52" s="777"/>
      <c r="AV52" s="777"/>
      <c r="AW52" s="777"/>
      <c r="AX52" s="777"/>
      <c r="AY52" s="777"/>
      <c r="AZ52" s="777"/>
      <c r="BA52" s="777"/>
      <c r="BB52" s="777"/>
      <c r="BC52" s="777"/>
      <c r="BD52" s="777"/>
      <c r="BE52" s="777"/>
      <c r="BF52" s="777"/>
      <c r="BG52" s="777"/>
      <c r="BH52" s="777"/>
      <c r="BI52" s="777"/>
      <c r="BJ52" s="777"/>
      <c r="BK52" s="777"/>
      <c r="BL52" s="777"/>
      <c r="BM52" s="777"/>
      <c r="BN52" s="777"/>
      <c r="BO52" s="777"/>
      <c r="BP52" s="777"/>
      <c r="BQ52" s="777"/>
      <c r="BR52" s="777"/>
      <c r="BS52" s="777"/>
      <c r="BT52" s="777"/>
      <c r="BU52" s="777"/>
      <c r="BV52" s="777"/>
      <c r="BW52" s="777"/>
      <c r="BX52" s="777"/>
      <c r="BY52" s="777"/>
    </row>
    <row r="53" spans="1:77" s="845" customFormat="1" ht="15.75" customHeight="1">
      <c r="A53" s="835"/>
      <c r="B53" s="829" t="str">
        <f>X!R53</f>
        <v/>
      </c>
      <c r="C53" s="830" t="str">
        <f>X!S53</f>
        <v/>
      </c>
      <c r="D53" s="831" t="str">
        <f>X!T53</f>
        <v/>
      </c>
      <c r="E53" s="831" t="str">
        <f>X!U53</f>
        <v/>
      </c>
      <c r="F53" s="831" t="str">
        <f>X!V53</f>
        <v/>
      </c>
      <c r="G53" s="831" t="str">
        <f>X!W53</f>
        <v/>
      </c>
      <c r="H53" s="831" t="str">
        <f>X!X53</f>
        <v/>
      </c>
      <c r="I53" s="831" t="str">
        <f>X!Y53</f>
        <v/>
      </c>
      <c r="J53" s="831" t="str">
        <f>X!Z53</f>
        <v/>
      </c>
      <c r="K53" s="831" t="str">
        <f>X!AA53</f>
        <v/>
      </c>
      <c r="L53" s="831" t="str">
        <f>X!AB53</f>
        <v/>
      </c>
      <c r="M53" s="831" t="str">
        <f>X!AC53</f>
        <v/>
      </c>
      <c r="N53" s="832" t="str">
        <f>X!AD53</f>
        <v/>
      </c>
      <c r="O53" s="859" t="str">
        <f>X!AE53</f>
        <v/>
      </c>
      <c r="P53" s="834" t="str">
        <f>X!AF53</f>
        <v/>
      </c>
      <c r="Q53" s="861"/>
      <c r="R53" s="777"/>
      <c r="S53" s="777"/>
      <c r="T53" s="777"/>
      <c r="U53" s="777"/>
      <c r="V53" s="777"/>
      <c r="W53" s="777"/>
      <c r="X53" s="777"/>
      <c r="Y53" s="777"/>
      <c r="Z53" s="777"/>
      <c r="AA53" s="777"/>
      <c r="AB53" s="777"/>
      <c r="AC53" s="777"/>
      <c r="AD53" s="777"/>
      <c r="AE53" s="777"/>
      <c r="AF53" s="777"/>
      <c r="AG53" s="777"/>
      <c r="AH53" s="777"/>
      <c r="AI53" s="777"/>
      <c r="AJ53" s="777"/>
      <c r="AK53" s="777"/>
      <c r="AL53" s="777"/>
      <c r="AM53" s="777"/>
      <c r="AN53" s="777"/>
      <c r="AO53" s="777"/>
      <c r="AP53" s="777"/>
      <c r="AQ53" s="777"/>
      <c r="AR53" s="777"/>
      <c r="AS53" s="777"/>
      <c r="AT53" s="777"/>
      <c r="AU53" s="777"/>
      <c r="AV53" s="777"/>
      <c r="AW53" s="777"/>
      <c r="AX53" s="777"/>
      <c r="AY53" s="777"/>
      <c r="AZ53" s="777"/>
      <c r="BA53" s="777"/>
      <c r="BB53" s="777"/>
      <c r="BC53" s="777"/>
      <c r="BD53" s="777"/>
      <c r="BE53" s="777"/>
      <c r="BF53" s="777"/>
      <c r="BG53" s="777"/>
      <c r="BH53" s="777"/>
      <c r="BI53" s="777"/>
      <c r="BJ53" s="777"/>
      <c r="BK53" s="777"/>
      <c r="BL53" s="777"/>
      <c r="BM53" s="777"/>
      <c r="BN53" s="777"/>
      <c r="BO53" s="777"/>
      <c r="BP53" s="777"/>
      <c r="BQ53" s="777"/>
      <c r="BR53" s="777"/>
      <c r="BS53" s="777"/>
      <c r="BT53" s="777"/>
      <c r="BU53" s="777"/>
      <c r="BV53" s="777"/>
      <c r="BW53" s="777"/>
      <c r="BX53" s="777"/>
      <c r="BY53" s="777"/>
    </row>
    <row r="54" spans="1:77" s="808" customFormat="1" ht="15.75" customHeight="1">
      <c r="A54" s="835"/>
      <c r="B54" s="846" t="str">
        <f>X!R54</f>
        <v/>
      </c>
      <c r="C54" s="847" t="str">
        <f>X!S54</f>
        <v/>
      </c>
      <c r="D54" s="848" t="str">
        <f>X!T54</f>
        <v/>
      </c>
      <c r="E54" s="848" t="str">
        <f>X!U54</f>
        <v/>
      </c>
      <c r="F54" s="848" t="str">
        <f>X!V54</f>
        <v/>
      </c>
      <c r="G54" s="848" t="str">
        <f>X!W54</f>
        <v/>
      </c>
      <c r="H54" s="848" t="str">
        <f>X!X54</f>
        <v/>
      </c>
      <c r="I54" s="848" t="str">
        <f>X!Y54</f>
        <v/>
      </c>
      <c r="J54" s="848" t="str">
        <f>X!Z54</f>
        <v/>
      </c>
      <c r="K54" s="848" t="str">
        <f>X!AA54</f>
        <v/>
      </c>
      <c r="L54" s="848" t="str">
        <f>X!AB54</f>
        <v/>
      </c>
      <c r="M54" s="848" t="str">
        <f>X!AC54</f>
        <v/>
      </c>
      <c r="N54" s="849" t="str">
        <f>X!AD54</f>
        <v/>
      </c>
      <c r="O54" s="862" t="str">
        <f>X!AE54</f>
        <v/>
      </c>
      <c r="P54" s="834" t="str">
        <f>X!AF54</f>
        <v/>
      </c>
      <c r="Q54" s="864"/>
      <c r="R54" s="777"/>
      <c r="S54" s="777"/>
      <c r="T54" s="777"/>
      <c r="U54" s="777"/>
      <c r="V54" s="777"/>
      <c r="W54" s="777"/>
      <c r="X54" s="777"/>
      <c r="Y54" s="777"/>
      <c r="Z54" s="777"/>
      <c r="AA54" s="777"/>
      <c r="AB54" s="777"/>
      <c r="AC54" s="777"/>
      <c r="AD54" s="777"/>
      <c r="AE54" s="777"/>
      <c r="AF54" s="777"/>
      <c r="AG54" s="777"/>
      <c r="AH54" s="777"/>
      <c r="AI54" s="777"/>
      <c r="AJ54" s="777"/>
      <c r="AK54" s="777"/>
      <c r="AL54" s="777"/>
      <c r="AM54" s="777"/>
      <c r="AN54" s="777"/>
      <c r="AO54" s="777"/>
      <c r="AP54" s="777"/>
      <c r="AQ54" s="777"/>
      <c r="AR54" s="777"/>
      <c r="AS54" s="777"/>
      <c r="AT54" s="777"/>
      <c r="AU54" s="777"/>
      <c r="AV54" s="777"/>
      <c r="AW54" s="777"/>
      <c r="AX54" s="777"/>
      <c r="AY54" s="777"/>
      <c r="AZ54" s="777"/>
      <c r="BA54" s="777"/>
      <c r="BB54" s="777"/>
      <c r="BC54" s="777"/>
      <c r="BD54" s="777"/>
      <c r="BE54" s="777"/>
      <c r="BF54" s="777"/>
      <c r="BG54" s="777"/>
      <c r="BH54" s="777"/>
      <c r="BI54" s="777"/>
      <c r="BJ54" s="777"/>
      <c r="BK54" s="777"/>
      <c r="BL54" s="777"/>
      <c r="BM54" s="777"/>
      <c r="BN54" s="777"/>
      <c r="BO54" s="777"/>
      <c r="BP54" s="777"/>
      <c r="BQ54" s="777"/>
      <c r="BR54" s="777"/>
      <c r="BS54" s="777"/>
      <c r="BT54" s="777"/>
      <c r="BU54" s="777"/>
      <c r="BV54" s="777"/>
      <c r="BW54" s="777"/>
      <c r="BX54" s="777"/>
      <c r="BY54" s="777"/>
    </row>
    <row r="55" spans="1:77" s="845" customFormat="1" ht="15.75" customHeight="1">
      <c r="A55" s="835"/>
      <c r="B55" s="829" t="str">
        <f>X!R55</f>
        <v/>
      </c>
      <c r="C55" s="830" t="str">
        <f>X!S55</f>
        <v/>
      </c>
      <c r="D55" s="831" t="str">
        <f>X!T55</f>
        <v/>
      </c>
      <c r="E55" s="831" t="str">
        <f>X!U55</f>
        <v/>
      </c>
      <c r="F55" s="831" t="str">
        <f>X!V55</f>
        <v/>
      </c>
      <c r="G55" s="831" t="str">
        <f>X!W55</f>
        <v/>
      </c>
      <c r="H55" s="831" t="str">
        <f>X!X55</f>
        <v/>
      </c>
      <c r="I55" s="831" t="str">
        <f>X!Y55</f>
        <v/>
      </c>
      <c r="J55" s="831" t="str">
        <f>X!Z55</f>
        <v/>
      </c>
      <c r="K55" s="831" t="str">
        <f>X!AA55</f>
        <v/>
      </c>
      <c r="L55" s="831" t="str">
        <f>X!AB55</f>
        <v/>
      </c>
      <c r="M55" s="831" t="str">
        <f>X!AC55</f>
        <v/>
      </c>
      <c r="N55" s="832" t="str">
        <f>X!AD55</f>
        <v/>
      </c>
      <c r="O55" s="859" t="str">
        <f>X!AE55</f>
        <v/>
      </c>
      <c r="P55" s="834" t="str">
        <f>X!AF55</f>
        <v/>
      </c>
      <c r="Q55" s="861"/>
      <c r="R55" s="777"/>
      <c r="S55" s="777"/>
      <c r="T55" s="777"/>
      <c r="U55" s="777"/>
      <c r="V55" s="777"/>
      <c r="W55" s="777"/>
      <c r="X55" s="777"/>
      <c r="Y55" s="777"/>
      <c r="Z55" s="777"/>
      <c r="AA55" s="777"/>
      <c r="AB55" s="777"/>
      <c r="AC55" s="777"/>
      <c r="AD55" s="777"/>
      <c r="AE55" s="777"/>
      <c r="AF55" s="777"/>
      <c r="AG55" s="777"/>
      <c r="AH55" s="777"/>
      <c r="AI55" s="777"/>
      <c r="AJ55" s="777"/>
      <c r="AK55" s="777"/>
      <c r="AL55" s="777"/>
      <c r="AM55" s="777"/>
      <c r="AN55" s="777"/>
      <c r="AO55" s="777"/>
      <c r="AP55" s="777"/>
      <c r="AQ55" s="777"/>
      <c r="AR55" s="777"/>
      <c r="AS55" s="777"/>
      <c r="AT55" s="777"/>
      <c r="AU55" s="777"/>
      <c r="AV55" s="777"/>
      <c r="AW55" s="777"/>
      <c r="AX55" s="777"/>
      <c r="AY55" s="777"/>
      <c r="AZ55" s="777"/>
      <c r="BA55" s="777"/>
      <c r="BB55" s="777"/>
      <c r="BC55" s="777"/>
      <c r="BD55" s="777"/>
      <c r="BE55" s="777"/>
      <c r="BF55" s="777"/>
      <c r="BG55" s="777"/>
      <c r="BH55" s="777"/>
      <c r="BI55" s="777"/>
      <c r="BJ55" s="777"/>
      <c r="BK55" s="777"/>
      <c r="BL55" s="777"/>
      <c r="BM55" s="777"/>
      <c r="BN55" s="777"/>
      <c r="BO55" s="777"/>
      <c r="BP55" s="777"/>
      <c r="BQ55" s="777"/>
      <c r="BR55" s="777"/>
      <c r="BS55" s="777"/>
      <c r="BT55" s="777"/>
      <c r="BU55" s="777"/>
      <c r="BV55" s="777"/>
      <c r="BW55" s="777"/>
      <c r="BX55" s="777"/>
      <c r="BY55" s="777"/>
    </row>
    <row r="56" spans="1:77" s="808" customFormat="1" ht="15.75" customHeight="1">
      <c r="A56" s="835"/>
      <c r="B56" s="846" t="str">
        <f>X!R56</f>
        <v/>
      </c>
      <c r="C56" s="847" t="str">
        <f>X!S56</f>
        <v/>
      </c>
      <c r="D56" s="848" t="str">
        <f>X!T56</f>
        <v/>
      </c>
      <c r="E56" s="848" t="str">
        <f>X!U56</f>
        <v/>
      </c>
      <c r="F56" s="848" t="str">
        <f>X!V56</f>
        <v/>
      </c>
      <c r="G56" s="848" t="str">
        <f>X!W56</f>
        <v/>
      </c>
      <c r="H56" s="848" t="str">
        <f>X!X56</f>
        <v/>
      </c>
      <c r="I56" s="848" t="str">
        <f>X!Y56</f>
        <v/>
      </c>
      <c r="J56" s="848" t="str">
        <f>X!Z56</f>
        <v/>
      </c>
      <c r="K56" s="848" t="str">
        <f>X!AA56</f>
        <v/>
      </c>
      <c r="L56" s="848" t="str">
        <f>X!AB56</f>
        <v/>
      </c>
      <c r="M56" s="848" t="str">
        <f>X!AC56</f>
        <v/>
      </c>
      <c r="N56" s="849" t="str">
        <f>X!AD56</f>
        <v/>
      </c>
      <c r="O56" s="862" t="str">
        <f>X!AE56</f>
        <v/>
      </c>
      <c r="P56" s="834" t="str">
        <f>X!AF56</f>
        <v/>
      </c>
      <c r="Q56" s="864"/>
      <c r="R56" s="777"/>
      <c r="S56" s="777"/>
      <c r="T56" s="777"/>
      <c r="U56" s="777"/>
      <c r="V56" s="777"/>
      <c r="W56" s="777"/>
      <c r="X56" s="777"/>
      <c r="Y56" s="777"/>
      <c r="Z56" s="777"/>
      <c r="AA56" s="777"/>
      <c r="AB56" s="777"/>
      <c r="AC56" s="777"/>
      <c r="AD56" s="777"/>
      <c r="AE56" s="777"/>
      <c r="AF56" s="777"/>
      <c r="AG56" s="777"/>
      <c r="AH56" s="777"/>
      <c r="AI56" s="777"/>
      <c r="AJ56" s="777"/>
      <c r="AK56" s="777"/>
      <c r="AL56" s="777"/>
      <c r="AM56" s="777"/>
      <c r="AN56" s="777"/>
      <c r="AO56" s="777"/>
      <c r="AP56" s="777"/>
      <c r="AQ56" s="777"/>
      <c r="AR56" s="777"/>
      <c r="AS56" s="777"/>
      <c r="AT56" s="777"/>
      <c r="AU56" s="777"/>
      <c r="AV56" s="777"/>
      <c r="AW56" s="777"/>
      <c r="AX56" s="777"/>
      <c r="AY56" s="777"/>
      <c r="AZ56" s="777"/>
      <c r="BA56" s="777"/>
      <c r="BB56" s="777"/>
      <c r="BC56" s="777"/>
      <c r="BD56" s="777"/>
      <c r="BE56" s="777"/>
      <c r="BF56" s="777"/>
      <c r="BG56" s="777"/>
      <c r="BH56" s="777"/>
      <c r="BI56" s="777"/>
      <c r="BJ56" s="777"/>
      <c r="BK56" s="777"/>
      <c r="BL56" s="777"/>
      <c r="BM56" s="777"/>
      <c r="BN56" s="777"/>
      <c r="BO56" s="777"/>
      <c r="BP56" s="777"/>
      <c r="BQ56" s="777"/>
      <c r="BR56" s="777"/>
      <c r="BS56" s="777"/>
      <c r="BT56" s="777"/>
      <c r="BU56" s="777"/>
      <c r="BV56" s="777"/>
      <c r="BW56" s="777"/>
      <c r="BX56" s="777"/>
      <c r="BY56" s="777"/>
    </row>
    <row r="57" spans="1:77" s="845" customFormat="1" ht="15.75" customHeight="1">
      <c r="A57" s="835"/>
      <c r="B57" s="829" t="str">
        <f>X!R57</f>
        <v/>
      </c>
      <c r="C57" s="830" t="str">
        <f>X!S57</f>
        <v/>
      </c>
      <c r="D57" s="831" t="str">
        <f>X!T57</f>
        <v/>
      </c>
      <c r="E57" s="831" t="str">
        <f>X!U57</f>
        <v/>
      </c>
      <c r="F57" s="831" t="str">
        <f>X!V57</f>
        <v/>
      </c>
      <c r="G57" s="831" t="str">
        <f>X!W57</f>
        <v/>
      </c>
      <c r="H57" s="831" t="str">
        <f>X!X57</f>
        <v/>
      </c>
      <c r="I57" s="831" t="str">
        <f>X!Y57</f>
        <v/>
      </c>
      <c r="J57" s="831" t="str">
        <f>X!Z57</f>
        <v/>
      </c>
      <c r="K57" s="831" t="str">
        <f>X!AA57</f>
        <v/>
      </c>
      <c r="L57" s="831" t="str">
        <f>X!AB57</f>
        <v/>
      </c>
      <c r="M57" s="831" t="str">
        <f>X!AC57</f>
        <v/>
      </c>
      <c r="N57" s="832" t="str">
        <f>X!AD57</f>
        <v/>
      </c>
      <c r="O57" s="859" t="str">
        <f>X!AE57</f>
        <v/>
      </c>
      <c r="P57" s="834" t="str">
        <f>X!AF57</f>
        <v/>
      </c>
      <c r="Q57" s="861"/>
      <c r="R57" s="777"/>
      <c r="S57" s="777"/>
      <c r="T57" s="777"/>
      <c r="U57" s="777"/>
      <c r="V57" s="777"/>
      <c r="W57" s="777"/>
      <c r="X57" s="777"/>
      <c r="Y57" s="777"/>
      <c r="Z57" s="777"/>
      <c r="AA57" s="777"/>
      <c r="AB57" s="777"/>
      <c r="AC57" s="777"/>
      <c r="AD57" s="777"/>
      <c r="AE57" s="777"/>
      <c r="AF57" s="777"/>
      <c r="AG57" s="777"/>
      <c r="AH57" s="777"/>
      <c r="AI57" s="777"/>
      <c r="AJ57" s="777"/>
      <c r="AK57" s="777"/>
      <c r="AL57" s="777"/>
      <c r="AM57" s="777"/>
      <c r="AN57" s="777"/>
      <c r="AO57" s="777"/>
      <c r="AP57" s="777"/>
      <c r="AQ57" s="777"/>
      <c r="AR57" s="777"/>
      <c r="AS57" s="777"/>
      <c r="AT57" s="777"/>
      <c r="AU57" s="777"/>
      <c r="AV57" s="777"/>
      <c r="AW57" s="777"/>
      <c r="AX57" s="777"/>
      <c r="AY57" s="777"/>
      <c r="AZ57" s="777"/>
      <c r="BA57" s="777"/>
      <c r="BB57" s="777"/>
      <c r="BC57" s="777"/>
      <c r="BD57" s="777"/>
      <c r="BE57" s="777"/>
      <c r="BF57" s="777"/>
      <c r="BG57" s="777"/>
      <c r="BH57" s="777"/>
      <c r="BI57" s="777"/>
      <c r="BJ57" s="777"/>
      <c r="BK57" s="777"/>
      <c r="BL57" s="777"/>
      <c r="BM57" s="777"/>
      <c r="BN57" s="777"/>
      <c r="BO57" s="777"/>
      <c r="BP57" s="777"/>
      <c r="BQ57" s="777"/>
      <c r="BR57" s="777"/>
      <c r="BS57" s="777"/>
      <c r="BT57" s="777"/>
      <c r="BU57" s="777"/>
      <c r="BV57" s="777"/>
      <c r="BW57" s="777"/>
      <c r="BX57" s="777"/>
      <c r="BY57" s="777"/>
    </row>
    <row r="58" spans="1:77" s="808" customFormat="1" ht="15.75" customHeight="1">
      <c r="A58" s="835"/>
      <c r="B58" s="846" t="str">
        <f>X!R58</f>
        <v/>
      </c>
      <c r="C58" s="847" t="str">
        <f>X!S58</f>
        <v/>
      </c>
      <c r="D58" s="848" t="str">
        <f>X!T58</f>
        <v/>
      </c>
      <c r="E58" s="848" t="str">
        <f>X!U58</f>
        <v/>
      </c>
      <c r="F58" s="848" t="str">
        <f>X!V58</f>
        <v/>
      </c>
      <c r="G58" s="848" t="str">
        <f>X!W58</f>
        <v/>
      </c>
      <c r="H58" s="848" t="str">
        <f>X!X58</f>
        <v/>
      </c>
      <c r="I58" s="848" t="str">
        <f>X!Y58</f>
        <v/>
      </c>
      <c r="J58" s="848" t="str">
        <f>X!Z58</f>
        <v/>
      </c>
      <c r="K58" s="848" t="str">
        <f>X!AA58</f>
        <v/>
      </c>
      <c r="L58" s="848" t="str">
        <f>X!AB58</f>
        <v/>
      </c>
      <c r="M58" s="848" t="str">
        <f>X!AC58</f>
        <v/>
      </c>
      <c r="N58" s="849" t="str">
        <f>X!AD58</f>
        <v/>
      </c>
      <c r="O58" s="862" t="str">
        <f>X!AE58</f>
        <v/>
      </c>
      <c r="P58" s="834" t="str">
        <f>X!AF58</f>
        <v/>
      </c>
      <c r="Q58" s="864"/>
      <c r="R58" s="777"/>
      <c r="S58" s="777"/>
      <c r="T58" s="777"/>
      <c r="U58" s="777"/>
      <c r="V58" s="777"/>
      <c r="W58" s="777"/>
      <c r="X58" s="777"/>
      <c r="Y58" s="777"/>
      <c r="Z58" s="777"/>
      <c r="AA58" s="777"/>
      <c r="AB58" s="777"/>
      <c r="AC58" s="777"/>
      <c r="AD58" s="777"/>
      <c r="AE58" s="777"/>
      <c r="AF58" s="777"/>
      <c r="AG58" s="777"/>
      <c r="AH58" s="777"/>
      <c r="AI58" s="777"/>
      <c r="AJ58" s="777"/>
      <c r="AK58" s="777"/>
      <c r="AL58" s="777"/>
      <c r="AM58" s="777"/>
      <c r="AN58" s="777"/>
      <c r="AO58" s="777"/>
      <c r="AP58" s="777"/>
      <c r="AQ58" s="777"/>
      <c r="AR58" s="777"/>
      <c r="AS58" s="777"/>
      <c r="AT58" s="777"/>
      <c r="AU58" s="777"/>
      <c r="AV58" s="777"/>
      <c r="AW58" s="777"/>
      <c r="AX58" s="777"/>
      <c r="AY58" s="777"/>
      <c r="AZ58" s="777"/>
      <c r="BA58" s="777"/>
      <c r="BB58" s="777"/>
      <c r="BC58" s="777"/>
      <c r="BD58" s="777"/>
      <c r="BE58" s="777"/>
      <c r="BF58" s="777"/>
      <c r="BG58" s="777"/>
      <c r="BH58" s="777"/>
      <c r="BI58" s="777"/>
      <c r="BJ58" s="777"/>
      <c r="BK58" s="777"/>
      <c r="BL58" s="777"/>
      <c r="BM58" s="777"/>
      <c r="BN58" s="777"/>
      <c r="BO58" s="777"/>
      <c r="BP58" s="777"/>
      <c r="BQ58" s="777"/>
      <c r="BR58" s="777"/>
      <c r="BS58" s="777"/>
      <c r="BT58" s="777"/>
      <c r="BU58" s="777"/>
      <c r="BV58" s="777"/>
      <c r="BW58" s="777"/>
      <c r="BX58" s="777"/>
      <c r="BY58" s="777"/>
    </row>
    <row r="59" spans="1:77" s="882" customFormat="1" ht="15.75" customHeight="1" thickBot="1">
      <c r="A59" s="872"/>
      <c r="B59" s="866" t="str">
        <f>X!R59</f>
        <v>Unclassified Income</v>
      </c>
      <c r="C59" s="867" t="str">
        <f>X!S59</f>
        <v>Unclassified Income</v>
      </c>
      <c r="D59" s="868" t="str">
        <f>X!T59</f>
        <v/>
      </c>
      <c r="E59" s="868" t="str">
        <f>X!U59</f>
        <v/>
      </c>
      <c r="F59" s="868" t="str">
        <f>X!V59</f>
        <v/>
      </c>
      <c r="G59" s="868" t="str">
        <f>X!W59</f>
        <v/>
      </c>
      <c r="H59" s="868" t="str">
        <f>X!X59</f>
        <v/>
      </c>
      <c r="I59" s="868" t="str">
        <f>X!Y59</f>
        <v/>
      </c>
      <c r="J59" s="868" t="str">
        <f>X!Z59</f>
        <v/>
      </c>
      <c r="K59" s="868" t="str">
        <f>X!AA59</f>
        <v/>
      </c>
      <c r="L59" s="868" t="str">
        <f>X!AB59</f>
        <v/>
      </c>
      <c r="M59" s="868" t="str">
        <f>X!AC59</f>
        <v/>
      </c>
      <c r="N59" s="869" t="str">
        <f>X!AD59</f>
        <v/>
      </c>
      <c r="O59" s="870" t="str">
        <f>X!AE59</f>
        <v/>
      </c>
      <c r="P59" s="871" t="str">
        <f>X!AF59</f>
        <v/>
      </c>
      <c r="Q59" s="880"/>
      <c r="R59" s="881"/>
      <c r="S59" s="881"/>
      <c r="T59" s="881"/>
      <c r="U59" s="881"/>
      <c r="V59" s="881"/>
      <c r="W59" s="881"/>
      <c r="X59" s="881"/>
      <c r="Y59" s="881"/>
      <c r="Z59" s="881"/>
      <c r="AA59" s="881"/>
      <c r="AB59" s="881"/>
      <c r="AC59" s="881"/>
      <c r="AD59" s="881"/>
      <c r="AE59" s="881"/>
      <c r="AF59" s="881"/>
      <c r="AG59" s="881"/>
      <c r="AH59" s="881"/>
      <c r="AI59" s="881"/>
      <c r="AJ59" s="881"/>
      <c r="AK59" s="881"/>
      <c r="AL59" s="881"/>
      <c r="AM59" s="881"/>
      <c r="AN59" s="881"/>
      <c r="AO59" s="881"/>
      <c r="AP59" s="881"/>
      <c r="AQ59" s="881"/>
      <c r="AR59" s="881"/>
      <c r="AS59" s="881"/>
      <c r="AT59" s="881"/>
      <c r="AU59" s="881"/>
      <c r="AV59" s="881"/>
      <c r="AW59" s="881"/>
      <c r="AX59" s="881"/>
      <c r="AY59" s="881"/>
      <c r="AZ59" s="881"/>
      <c r="BA59" s="881"/>
      <c r="BB59" s="881"/>
      <c r="BC59" s="881"/>
      <c r="BD59" s="881"/>
      <c r="BE59" s="881"/>
      <c r="BF59" s="881"/>
      <c r="BG59" s="881"/>
      <c r="BH59" s="881"/>
      <c r="BI59" s="881"/>
      <c r="BJ59" s="881"/>
      <c r="BK59" s="881"/>
      <c r="BL59" s="881"/>
      <c r="BM59" s="881"/>
      <c r="BN59" s="881"/>
      <c r="BO59" s="881"/>
      <c r="BP59" s="881"/>
      <c r="BQ59" s="881"/>
      <c r="BR59" s="881"/>
      <c r="BS59" s="881"/>
      <c r="BT59" s="881"/>
      <c r="BU59" s="881"/>
      <c r="BV59" s="881"/>
      <c r="BW59" s="881"/>
      <c r="BX59" s="881"/>
      <c r="BY59" s="881"/>
    </row>
    <row r="60" spans="1:77" s="900" customFormat="1" ht="18" customHeight="1" thickTop="1" thickBot="1">
      <c r="A60" s="889"/>
      <c r="B60" s="884" t="str">
        <f>X!R60</f>
        <v>INCOME</v>
      </c>
      <c r="C60" s="885" t="str">
        <f>X!S60</f>
        <v>INCOME</v>
      </c>
      <c r="D60" s="606" t="str">
        <f>X!T60</f>
        <v/>
      </c>
      <c r="E60" s="606" t="str">
        <f>X!U60</f>
        <v/>
      </c>
      <c r="F60" s="606" t="str">
        <f>X!V60</f>
        <v/>
      </c>
      <c r="G60" s="606" t="str">
        <f>X!W60</f>
        <v/>
      </c>
      <c r="H60" s="606" t="str">
        <f>X!X60</f>
        <v/>
      </c>
      <c r="I60" s="606" t="str">
        <f>X!Y60</f>
        <v/>
      </c>
      <c r="J60" s="606" t="str">
        <f>X!Z60</f>
        <v/>
      </c>
      <c r="K60" s="606" t="str">
        <f>X!AA60</f>
        <v/>
      </c>
      <c r="L60" s="606" t="str">
        <f>X!AB60</f>
        <v/>
      </c>
      <c r="M60" s="606" t="str">
        <f>X!AC60</f>
        <v/>
      </c>
      <c r="N60" s="886" t="str">
        <f>X!AD60</f>
        <v/>
      </c>
      <c r="O60" s="887" t="str">
        <f>X!AE60</f>
        <v/>
      </c>
      <c r="P60" s="890" t="str">
        <f>X!AF60</f>
        <v/>
      </c>
      <c r="Q60" s="899"/>
      <c r="R60" s="892"/>
      <c r="S60" s="892"/>
      <c r="T60" s="892"/>
      <c r="U60" s="892"/>
      <c r="V60" s="892"/>
      <c r="W60" s="892"/>
      <c r="X60" s="892"/>
      <c r="Y60" s="892"/>
      <c r="Z60" s="892"/>
      <c r="AA60" s="892"/>
      <c r="AB60" s="892"/>
      <c r="AC60" s="892"/>
      <c r="AD60" s="892"/>
      <c r="AE60" s="892"/>
      <c r="AF60" s="892"/>
      <c r="AG60" s="892"/>
      <c r="AH60" s="892"/>
      <c r="AI60" s="892"/>
      <c r="AJ60" s="892"/>
      <c r="AK60" s="892"/>
      <c r="AL60" s="892"/>
      <c r="AM60" s="892"/>
      <c r="AN60" s="892"/>
      <c r="AO60" s="892"/>
      <c r="AP60" s="892"/>
      <c r="AQ60" s="892"/>
      <c r="AR60" s="892"/>
      <c r="AS60" s="892"/>
      <c r="AT60" s="892"/>
      <c r="AU60" s="892"/>
      <c r="AV60" s="892"/>
      <c r="AW60" s="892"/>
      <c r="AX60" s="892"/>
      <c r="AY60" s="892"/>
      <c r="AZ60" s="892"/>
      <c r="BA60" s="892"/>
      <c r="BB60" s="892"/>
      <c r="BC60" s="892"/>
      <c r="BD60" s="892"/>
      <c r="BE60" s="892"/>
      <c r="BF60" s="892"/>
      <c r="BG60" s="892"/>
      <c r="BH60" s="892"/>
      <c r="BI60" s="892"/>
      <c r="BJ60" s="892"/>
      <c r="BK60" s="892"/>
      <c r="BL60" s="892"/>
      <c r="BM60" s="892"/>
      <c r="BN60" s="892"/>
      <c r="BO60" s="892"/>
      <c r="BP60" s="892"/>
      <c r="BQ60" s="892"/>
      <c r="BR60" s="892"/>
      <c r="BS60" s="892"/>
      <c r="BT60" s="892"/>
      <c r="BU60" s="892"/>
      <c r="BV60" s="892"/>
      <c r="BW60" s="892"/>
      <c r="BX60" s="892"/>
      <c r="BY60" s="892"/>
    </row>
    <row r="61" spans="1:77" s="918" customFormat="1" ht="18" customHeight="1" thickBot="1">
      <c r="A61" s="907"/>
      <c r="B61" s="902" t="str">
        <f>X!R61</f>
        <v>EXPENDITURES</v>
      </c>
      <c r="C61" s="903" t="str">
        <f>X!S61</f>
        <v>EXPENDITURES</v>
      </c>
      <c r="D61" s="607" t="str">
        <f>X!T61</f>
        <v/>
      </c>
      <c r="E61" s="607" t="str">
        <f>X!U61</f>
        <v/>
      </c>
      <c r="F61" s="607" t="str">
        <f>X!V61</f>
        <v/>
      </c>
      <c r="G61" s="607" t="str">
        <f>X!W61</f>
        <v/>
      </c>
      <c r="H61" s="607" t="str">
        <f>X!X61</f>
        <v/>
      </c>
      <c r="I61" s="607" t="str">
        <f>X!Y61</f>
        <v/>
      </c>
      <c r="J61" s="607" t="str">
        <f>X!Z61</f>
        <v/>
      </c>
      <c r="K61" s="607" t="str">
        <f>X!AA61</f>
        <v/>
      </c>
      <c r="L61" s="607" t="str">
        <f>X!AB61</f>
        <v/>
      </c>
      <c r="M61" s="607" t="str">
        <f>X!AC61</f>
        <v/>
      </c>
      <c r="N61" s="904" t="str">
        <f>X!AD61</f>
        <v/>
      </c>
      <c r="O61" s="905" t="str">
        <f>X!AE61</f>
        <v/>
      </c>
      <c r="P61" s="908" t="str">
        <f>X!AF61</f>
        <v/>
      </c>
      <c r="Q61" s="916"/>
      <c r="R61" s="917"/>
      <c r="S61" s="917"/>
      <c r="T61" s="917"/>
      <c r="U61" s="917"/>
      <c r="V61" s="917"/>
      <c r="W61" s="917"/>
      <c r="X61" s="917"/>
      <c r="Y61" s="917"/>
      <c r="Z61" s="917"/>
      <c r="AA61" s="917"/>
      <c r="AB61" s="917"/>
      <c r="AC61" s="917"/>
      <c r="AD61" s="917"/>
      <c r="AE61" s="917"/>
      <c r="AF61" s="917"/>
      <c r="AG61" s="917"/>
      <c r="AH61" s="917"/>
      <c r="AI61" s="917"/>
      <c r="AJ61" s="917"/>
      <c r="AK61" s="917"/>
      <c r="AL61" s="917"/>
      <c r="AM61" s="917"/>
      <c r="AN61" s="917"/>
      <c r="AO61" s="917"/>
      <c r="AP61" s="917"/>
      <c r="AQ61" s="917"/>
      <c r="AR61" s="917"/>
      <c r="AS61" s="917"/>
      <c r="AT61" s="917"/>
      <c r="AU61" s="917"/>
      <c r="AV61" s="917"/>
      <c r="AW61" s="917"/>
      <c r="AX61" s="917"/>
      <c r="AY61" s="917"/>
      <c r="AZ61" s="917"/>
      <c r="BA61" s="917"/>
      <c r="BB61" s="917"/>
      <c r="BC61" s="917"/>
      <c r="BD61" s="917"/>
      <c r="BE61" s="917"/>
      <c r="BF61" s="917"/>
      <c r="BG61" s="917"/>
      <c r="BH61" s="917"/>
      <c r="BI61" s="917"/>
      <c r="BJ61" s="917"/>
      <c r="BK61" s="917"/>
      <c r="BL61" s="917"/>
      <c r="BM61" s="917"/>
      <c r="BN61" s="917"/>
      <c r="BO61" s="917"/>
      <c r="BP61" s="917"/>
      <c r="BQ61" s="917"/>
      <c r="BR61" s="917"/>
      <c r="BS61" s="917"/>
      <c r="BT61" s="917"/>
      <c r="BU61" s="917"/>
      <c r="BV61" s="917"/>
      <c r="BW61" s="917"/>
      <c r="BX61" s="917"/>
      <c r="BY61" s="917"/>
    </row>
    <row r="62" spans="1:77" s="934" customFormat="1" ht="18" customHeight="1" thickBot="1">
      <c r="A62" s="925"/>
      <c r="B62" s="920" t="str">
        <f>X!R62</f>
        <v>NET CASH FLOW</v>
      </c>
      <c r="C62" s="921" t="str">
        <f>X!S62</f>
        <v>NET CASH FLOW</v>
      </c>
      <c r="D62" s="608" t="str">
        <f>X!T62</f>
        <v/>
      </c>
      <c r="E62" s="608" t="str">
        <f>X!U62</f>
        <v/>
      </c>
      <c r="F62" s="608" t="str">
        <f>X!V62</f>
        <v/>
      </c>
      <c r="G62" s="608" t="str">
        <f>X!W62</f>
        <v/>
      </c>
      <c r="H62" s="608" t="str">
        <f>X!X62</f>
        <v/>
      </c>
      <c r="I62" s="608" t="str">
        <f>X!Y62</f>
        <v/>
      </c>
      <c r="J62" s="608" t="str">
        <f>X!Z62</f>
        <v/>
      </c>
      <c r="K62" s="608" t="str">
        <f>X!AA62</f>
        <v/>
      </c>
      <c r="L62" s="608" t="str">
        <f>X!AB62</f>
        <v/>
      </c>
      <c r="M62" s="608" t="str">
        <f>X!AC62</f>
        <v/>
      </c>
      <c r="N62" s="922" t="str">
        <f>X!AD62</f>
        <v/>
      </c>
      <c r="O62" s="923" t="str">
        <f>X!AE62</f>
        <v/>
      </c>
      <c r="P62" s="924" t="str">
        <f>X!AF62</f>
        <v/>
      </c>
      <c r="Q62" s="933"/>
      <c r="R62" s="917"/>
      <c r="S62" s="917"/>
      <c r="T62" s="917"/>
      <c r="U62" s="917"/>
      <c r="V62" s="917"/>
      <c r="W62" s="917"/>
      <c r="X62" s="917"/>
      <c r="Y62" s="917"/>
      <c r="Z62" s="917"/>
      <c r="AA62" s="917"/>
      <c r="AB62" s="917"/>
      <c r="AC62" s="917"/>
      <c r="AD62" s="917"/>
      <c r="AE62" s="917"/>
      <c r="AF62" s="917"/>
      <c r="AG62" s="917"/>
      <c r="AH62" s="917"/>
      <c r="AI62" s="917"/>
      <c r="AJ62" s="917"/>
      <c r="AK62" s="917"/>
      <c r="AL62" s="917"/>
      <c r="AM62" s="917"/>
      <c r="AN62" s="917"/>
      <c r="AO62" s="917"/>
      <c r="AP62" s="917"/>
      <c r="AQ62" s="917"/>
      <c r="AR62" s="917"/>
      <c r="AS62" s="917"/>
      <c r="AT62" s="917"/>
      <c r="AU62" s="917"/>
      <c r="AV62" s="917"/>
      <c r="AW62" s="917"/>
      <c r="AX62" s="917"/>
      <c r="AY62" s="917"/>
      <c r="AZ62" s="917"/>
      <c r="BA62" s="917"/>
      <c r="BB62" s="917"/>
      <c r="BC62" s="917"/>
      <c r="BD62" s="917"/>
      <c r="BE62" s="917"/>
      <c r="BF62" s="917"/>
      <c r="BG62" s="917"/>
      <c r="BH62" s="917"/>
      <c r="BI62" s="917"/>
      <c r="BJ62" s="917"/>
      <c r="BK62" s="917"/>
      <c r="BL62" s="917"/>
      <c r="BM62" s="917"/>
      <c r="BN62" s="917"/>
      <c r="BO62" s="917"/>
      <c r="BP62" s="917"/>
      <c r="BQ62" s="917"/>
      <c r="BR62" s="917"/>
      <c r="BS62" s="917"/>
      <c r="BT62" s="917"/>
      <c r="BU62" s="917"/>
      <c r="BV62" s="917"/>
      <c r="BW62" s="917"/>
      <c r="BX62" s="917"/>
      <c r="BY62" s="917"/>
    </row>
    <row r="63" spans="1:77" s="954" customFormat="1" ht="18" customHeight="1" thickBot="1">
      <c r="A63" s="942"/>
      <c r="B63" s="936" t="str">
        <f>X!R63</f>
        <v>CURRENT BALANCE</v>
      </c>
      <c r="C63" s="937" t="str">
        <f>X!S63</f>
        <v>CURRENT BALANCE</v>
      </c>
      <c r="D63" s="938" t="str">
        <f>X!T63</f>
        <v/>
      </c>
      <c r="E63" s="938" t="str">
        <f>X!U63</f>
        <v/>
      </c>
      <c r="F63" s="938" t="str">
        <f>X!V63</f>
        <v/>
      </c>
      <c r="G63" s="938" t="str">
        <f>X!W63</f>
        <v/>
      </c>
      <c r="H63" s="938" t="str">
        <f>X!X63</f>
        <v/>
      </c>
      <c r="I63" s="938" t="str">
        <f>X!Y63</f>
        <v/>
      </c>
      <c r="J63" s="938" t="str">
        <f>X!Z63</f>
        <v/>
      </c>
      <c r="K63" s="938" t="str">
        <f>X!AA63</f>
        <v/>
      </c>
      <c r="L63" s="938" t="str">
        <f>X!AB63</f>
        <v/>
      </c>
      <c r="M63" s="938" t="str">
        <f>X!AC63</f>
        <v/>
      </c>
      <c r="N63" s="939" t="str">
        <f>X!AD63</f>
        <v/>
      </c>
      <c r="O63" s="940" t="str">
        <f>X!AE63</f>
        <v/>
      </c>
      <c r="P63" s="943"/>
      <c r="Q63" s="953"/>
      <c r="R63" s="826"/>
      <c r="S63" s="826"/>
      <c r="T63" s="826"/>
      <c r="U63" s="826"/>
      <c r="V63" s="826"/>
      <c r="W63" s="826"/>
      <c r="X63" s="826"/>
      <c r="Y63" s="826"/>
      <c r="Z63" s="826"/>
      <c r="AA63" s="826"/>
      <c r="AB63" s="826"/>
      <c r="AC63" s="826"/>
      <c r="AD63" s="826"/>
      <c r="AE63" s="826"/>
      <c r="AF63" s="826"/>
      <c r="AG63" s="826"/>
      <c r="AH63" s="826"/>
      <c r="AI63" s="826"/>
      <c r="AJ63" s="826"/>
      <c r="AK63" s="826"/>
      <c r="AL63" s="826"/>
      <c r="AM63" s="826"/>
      <c r="AN63" s="826"/>
      <c r="AO63" s="826"/>
      <c r="AP63" s="826"/>
      <c r="AQ63" s="826"/>
      <c r="AR63" s="826"/>
      <c r="AS63" s="826"/>
      <c r="AT63" s="826"/>
      <c r="AU63" s="826"/>
      <c r="AV63" s="826"/>
      <c r="AW63" s="826"/>
      <c r="AX63" s="826"/>
      <c r="AY63" s="826"/>
      <c r="AZ63" s="826"/>
      <c r="BA63" s="826"/>
      <c r="BB63" s="826"/>
      <c r="BC63" s="826"/>
      <c r="BD63" s="826"/>
      <c r="BE63" s="826"/>
      <c r="BF63" s="826"/>
      <c r="BG63" s="826"/>
      <c r="BH63" s="826"/>
      <c r="BI63" s="826"/>
      <c r="BJ63" s="826"/>
      <c r="BK63" s="826"/>
      <c r="BL63" s="826"/>
      <c r="BM63" s="826"/>
      <c r="BN63" s="826"/>
      <c r="BO63" s="826"/>
      <c r="BP63" s="826"/>
      <c r="BQ63" s="826"/>
      <c r="BR63" s="826"/>
      <c r="BS63" s="826"/>
      <c r="BT63" s="826"/>
      <c r="BU63" s="826"/>
      <c r="BV63" s="826"/>
      <c r="BW63" s="826"/>
      <c r="BX63" s="826"/>
      <c r="BY63" s="826"/>
    </row>
    <row r="64" spans="1:77" s="971" customFormat="1" ht="18" customHeight="1" thickBot="1">
      <c r="A64" s="961"/>
      <c r="B64" s="956" t="str">
        <f>X!R64</f>
        <v>X</v>
      </c>
      <c r="C64" s="957" t="str">
        <f>X!S64</f>
        <v>X</v>
      </c>
      <c r="D64" s="957" t="str">
        <f>X!T64</f>
        <v/>
      </c>
      <c r="E64" s="957" t="str">
        <f>X!U64</f>
        <v/>
      </c>
      <c r="F64" s="957" t="str">
        <f>X!V64</f>
        <v/>
      </c>
      <c r="G64" s="957" t="str">
        <f>X!W64</f>
        <v/>
      </c>
      <c r="H64" s="957" t="str">
        <f>X!X64</f>
        <v/>
      </c>
      <c r="I64" s="957" t="str">
        <f>X!Y64</f>
        <v/>
      </c>
      <c r="J64" s="957" t="str">
        <f>X!Z64</f>
        <v/>
      </c>
      <c r="K64" s="957" t="str">
        <f>X!AA64</f>
        <v/>
      </c>
      <c r="L64" s="957" t="str">
        <f>X!AB64</f>
        <v/>
      </c>
      <c r="M64" s="957" t="str">
        <f>X!AC64</f>
        <v/>
      </c>
      <c r="N64" s="958" t="str">
        <f>X!AD64</f>
        <v/>
      </c>
      <c r="O64" s="959" t="str">
        <f>X!AE64</f>
        <v/>
      </c>
      <c r="P64" s="962" t="str">
        <f>X!AF64</f>
        <v/>
      </c>
      <c r="Q64" s="969"/>
      <c r="R64" s="970"/>
      <c r="S64" s="970"/>
      <c r="T64" s="970"/>
      <c r="U64" s="970"/>
      <c r="V64" s="970"/>
      <c r="W64" s="970"/>
      <c r="X64" s="970"/>
      <c r="Y64" s="970"/>
      <c r="Z64" s="970"/>
      <c r="AA64" s="970"/>
      <c r="AB64" s="970"/>
      <c r="AC64" s="970"/>
      <c r="AD64" s="970"/>
      <c r="AE64" s="970"/>
      <c r="AF64" s="970"/>
      <c r="AG64" s="970"/>
      <c r="AH64" s="970"/>
      <c r="AI64" s="970"/>
      <c r="AJ64" s="970"/>
      <c r="AK64" s="970"/>
      <c r="AL64" s="970"/>
      <c r="AM64" s="970"/>
      <c r="AN64" s="970"/>
      <c r="AO64" s="970"/>
      <c r="AP64" s="970"/>
      <c r="AQ64" s="970"/>
      <c r="AR64" s="970"/>
      <c r="AS64" s="970"/>
      <c r="AT64" s="970"/>
      <c r="AU64" s="970"/>
      <c r="AV64" s="970"/>
      <c r="AW64" s="970"/>
      <c r="AX64" s="970"/>
      <c r="AY64" s="970"/>
      <c r="AZ64" s="970"/>
      <c r="BA64" s="970"/>
      <c r="BB64" s="970"/>
      <c r="BC64" s="970"/>
      <c r="BD64" s="970"/>
      <c r="BE64" s="970"/>
      <c r="BF64" s="970"/>
      <c r="BG64" s="970"/>
      <c r="BH64" s="970"/>
      <c r="BI64" s="970"/>
      <c r="BJ64" s="970"/>
      <c r="BK64" s="970"/>
      <c r="BL64" s="970"/>
      <c r="BM64" s="970"/>
      <c r="BN64" s="970"/>
      <c r="BO64" s="970"/>
      <c r="BP64" s="970"/>
      <c r="BQ64" s="970"/>
      <c r="BR64" s="970"/>
      <c r="BS64" s="970"/>
      <c r="BT64" s="970"/>
      <c r="BU64" s="970"/>
      <c r="BV64" s="970"/>
      <c r="BW64" s="970"/>
      <c r="BX64" s="970"/>
      <c r="BY64" s="970"/>
    </row>
    <row r="65" spans="1:77" s="809" customFormat="1" ht="19.5" hidden="1" customHeight="1" thickTop="1" thickBot="1">
      <c r="A65" s="977"/>
      <c r="B65" s="978" t="str">
        <f>X!R65</f>
        <v>CATEGORY</v>
      </c>
      <c r="C65" s="979" t="str">
        <f>X!S65</f>
        <v>CATEGORY</v>
      </c>
      <c r="D65" s="980" t="str">
        <f>X!T65</f>
        <v>JAN</v>
      </c>
      <c r="E65" s="980" t="str">
        <f>X!U65</f>
        <v>FEB</v>
      </c>
      <c r="F65" s="980" t="str">
        <f>X!V65</f>
        <v>MAR</v>
      </c>
      <c r="G65" s="980" t="str">
        <f>X!W65</f>
        <v>APR</v>
      </c>
      <c r="H65" s="980" t="str">
        <f>X!X65</f>
        <v>MAY</v>
      </c>
      <c r="I65" s="980" t="str">
        <f>X!Y65</f>
        <v>JUN</v>
      </c>
      <c r="J65" s="980" t="str">
        <f>X!Z65</f>
        <v>JUL</v>
      </c>
      <c r="K65" s="980" t="str">
        <f>X!AA65</f>
        <v>AUG</v>
      </c>
      <c r="L65" s="980" t="str">
        <f>X!AB65</f>
        <v>SEP</v>
      </c>
      <c r="M65" s="980" t="str">
        <f>X!AC65</f>
        <v>OCT</v>
      </c>
      <c r="N65" s="981" t="str">
        <f>X!AD65</f>
        <v>NOV</v>
      </c>
      <c r="O65" s="982" t="str">
        <f>X!AE65</f>
        <v>YEAR</v>
      </c>
      <c r="P65" s="983" t="str">
        <f>X!AF65</f>
        <v>Per Month</v>
      </c>
    </row>
    <row r="66" spans="1:77" s="989" customFormat="1" ht="13.5" customHeight="1" thickTop="1">
      <c r="B66" s="517"/>
      <c r="C66" s="994"/>
      <c r="D66" s="994"/>
      <c r="E66" s="994"/>
      <c r="F66" s="994"/>
      <c r="G66" s="994"/>
      <c r="H66" s="994"/>
      <c r="I66" s="994"/>
      <c r="J66" s="994"/>
      <c r="K66" s="994"/>
      <c r="L66" s="994"/>
      <c r="M66" s="994"/>
      <c r="N66" s="994"/>
      <c r="O66" s="995"/>
      <c r="P66" s="996"/>
      <c r="R66" s="1665"/>
      <c r="S66" s="757"/>
      <c r="T66" s="757"/>
      <c r="U66" s="757"/>
      <c r="V66" s="757"/>
      <c r="W66" s="757"/>
      <c r="X66" s="757"/>
      <c r="Y66" s="757"/>
      <c r="Z66" s="757"/>
      <c r="AA66" s="757"/>
      <c r="AB66" s="757"/>
      <c r="AC66" s="757"/>
      <c r="AD66" s="757"/>
      <c r="AE66" s="757"/>
      <c r="AF66" s="757"/>
      <c r="AG66" s="757"/>
      <c r="AH66" s="757"/>
      <c r="AI66" s="757"/>
      <c r="AJ66" s="757"/>
      <c r="AK66" s="757"/>
      <c r="AL66" s="757"/>
      <c r="AM66" s="757"/>
      <c r="AN66" s="757"/>
      <c r="AO66" s="757"/>
      <c r="AP66" s="757"/>
      <c r="AQ66" s="757"/>
      <c r="AR66" s="757"/>
      <c r="AS66" s="757"/>
      <c r="AT66" s="757"/>
      <c r="AU66" s="757"/>
      <c r="AV66" s="757"/>
      <c r="AW66" s="757"/>
      <c r="AX66" s="757"/>
      <c r="AY66" s="757"/>
      <c r="AZ66" s="757"/>
      <c r="BA66" s="757"/>
      <c r="BB66" s="757"/>
      <c r="BC66" s="757"/>
      <c r="BD66" s="757"/>
      <c r="BE66" s="757"/>
      <c r="BF66" s="757"/>
      <c r="BG66" s="757"/>
      <c r="BH66" s="757"/>
      <c r="BI66" s="757"/>
      <c r="BJ66" s="757"/>
      <c r="BK66" s="757"/>
      <c r="BL66" s="757"/>
      <c r="BM66" s="757"/>
      <c r="BN66" s="757"/>
      <c r="BO66" s="757"/>
      <c r="BP66" s="757"/>
      <c r="BQ66" s="757"/>
      <c r="BR66" s="757"/>
      <c r="BS66" s="757"/>
      <c r="BT66" s="757"/>
      <c r="BU66" s="757"/>
      <c r="BV66" s="757"/>
      <c r="BW66" s="757"/>
      <c r="BX66" s="757"/>
      <c r="BY66" s="757"/>
    </row>
    <row r="67" spans="1:77" s="810" customFormat="1" ht="15.75" customHeight="1">
      <c r="B67" s="997"/>
      <c r="C67" s="773"/>
      <c r="D67" s="773"/>
      <c r="E67" s="773"/>
      <c r="F67" s="773"/>
      <c r="G67" s="773"/>
      <c r="H67" s="773"/>
      <c r="I67" s="773"/>
      <c r="J67" s="773"/>
      <c r="K67" s="773"/>
      <c r="L67" s="773"/>
      <c r="M67" s="773"/>
      <c r="N67" s="773"/>
      <c r="O67" s="1001"/>
      <c r="P67" s="1002"/>
      <c r="R67" s="977"/>
      <c r="S67" s="809"/>
      <c r="T67" s="809"/>
      <c r="U67" s="809"/>
      <c r="V67" s="809"/>
      <c r="W67" s="809"/>
      <c r="X67" s="809"/>
      <c r="Y67" s="809"/>
      <c r="Z67" s="809"/>
      <c r="AA67" s="809"/>
      <c r="AB67" s="809"/>
      <c r="AC67" s="809"/>
      <c r="AD67" s="809"/>
      <c r="AE67" s="809"/>
      <c r="AF67" s="809"/>
      <c r="AG67" s="809"/>
      <c r="AH67" s="809"/>
      <c r="AI67" s="809"/>
      <c r="AJ67" s="809"/>
      <c r="AK67" s="809"/>
      <c r="AL67" s="809"/>
      <c r="AM67" s="809"/>
      <c r="AN67" s="809"/>
      <c r="AO67" s="809"/>
      <c r="AP67" s="809"/>
      <c r="AQ67" s="809"/>
      <c r="AR67" s="809"/>
      <c r="AS67" s="809"/>
      <c r="AT67" s="809"/>
      <c r="AU67" s="809"/>
      <c r="AV67" s="809"/>
      <c r="AW67" s="809"/>
      <c r="AX67" s="809"/>
      <c r="AY67" s="809"/>
      <c r="AZ67" s="809"/>
      <c r="BA67" s="809"/>
      <c r="BB67" s="809"/>
      <c r="BC67" s="809"/>
      <c r="BD67" s="809"/>
      <c r="BE67" s="809"/>
      <c r="BF67" s="809"/>
      <c r="BG67" s="809"/>
      <c r="BH67" s="809"/>
      <c r="BI67" s="809"/>
      <c r="BJ67" s="809"/>
      <c r="BK67" s="809"/>
      <c r="BL67" s="809"/>
      <c r="BM67" s="809"/>
      <c r="BN67" s="809"/>
      <c r="BO67" s="809"/>
      <c r="BP67" s="809"/>
      <c r="BQ67" s="809"/>
      <c r="BR67" s="809"/>
      <c r="BS67" s="809"/>
      <c r="BT67" s="809"/>
      <c r="BU67" s="809"/>
      <c r="BV67" s="809"/>
      <c r="BW67" s="809"/>
      <c r="BX67" s="809"/>
      <c r="BY67" s="809"/>
    </row>
    <row r="68" spans="1:77" s="810" customFormat="1" ht="15.75" customHeight="1">
      <c r="B68" s="997"/>
      <c r="C68" s="773"/>
      <c r="D68" s="773"/>
      <c r="E68" s="773"/>
      <c r="F68" s="773"/>
      <c r="G68" s="773"/>
      <c r="H68" s="773"/>
      <c r="I68" s="773"/>
      <c r="J68" s="773"/>
      <c r="K68" s="773"/>
      <c r="L68" s="773"/>
      <c r="M68" s="773"/>
      <c r="N68" s="773"/>
      <c r="O68" s="1001"/>
      <c r="P68" s="1002"/>
      <c r="R68" s="977"/>
      <c r="S68" s="809"/>
      <c r="T68" s="809"/>
      <c r="U68" s="809"/>
      <c r="V68" s="809"/>
      <c r="W68" s="809"/>
      <c r="X68" s="809"/>
      <c r="Y68" s="809"/>
      <c r="Z68" s="809"/>
      <c r="AA68" s="809"/>
      <c r="AB68" s="809"/>
      <c r="AC68" s="809"/>
      <c r="AD68" s="809"/>
      <c r="AE68" s="809"/>
      <c r="AF68" s="809"/>
      <c r="AG68" s="809"/>
      <c r="AH68" s="809"/>
      <c r="AI68" s="809"/>
      <c r="AJ68" s="809"/>
      <c r="AK68" s="809"/>
      <c r="AL68" s="809"/>
      <c r="AM68" s="809"/>
      <c r="AN68" s="809"/>
      <c r="AO68" s="809"/>
      <c r="AP68" s="809"/>
      <c r="AQ68" s="809"/>
      <c r="AR68" s="809"/>
      <c r="AS68" s="809"/>
      <c r="AT68" s="809"/>
      <c r="AU68" s="809"/>
      <c r="AV68" s="809"/>
      <c r="AW68" s="809"/>
      <c r="AX68" s="809"/>
      <c r="AY68" s="809"/>
      <c r="AZ68" s="809"/>
      <c r="BA68" s="809"/>
      <c r="BB68" s="809"/>
      <c r="BC68" s="809"/>
      <c r="BD68" s="809"/>
      <c r="BE68" s="809"/>
      <c r="BF68" s="809"/>
      <c r="BG68" s="809"/>
      <c r="BH68" s="809"/>
      <c r="BI68" s="809"/>
      <c r="BJ68" s="809"/>
      <c r="BK68" s="809"/>
      <c r="BL68" s="809"/>
      <c r="BM68" s="809"/>
      <c r="BN68" s="809"/>
      <c r="BO68" s="809"/>
      <c r="BP68" s="809"/>
      <c r="BQ68" s="809"/>
      <c r="BR68" s="809"/>
      <c r="BS68" s="809"/>
      <c r="BT68" s="809"/>
      <c r="BU68" s="809"/>
      <c r="BV68" s="809"/>
      <c r="BW68" s="809"/>
      <c r="BX68" s="809"/>
      <c r="BY68" s="809"/>
    </row>
    <row r="69" spans="1:77" s="810" customFormat="1" ht="15.75" customHeight="1" thickBot="1">
      <c r="B69" s="997"/>
      <c r="C69" s="773"/>
      <c r="D69" s="773"/>
      <c r="E69" s="773"/>
      <c r="F69" s="773"/>
      <c r="G69" s="773"/>
      <c r="H69" s="773"/>
      <c r="I69" s="773"/>
      <c r="J69" s="773"/>
      <c r="K69" s="773"/>
      <c r="L69" s="773"/>
      <c r="M69" s="773"/>
      <c r="N69" s="773"/>
      <c r="O69" s="1001"/>
      <c r="P69" s="1002"/>
      <c r="R69" s="977"/>
      <c r="S69" s="809"/>
      <c r="T69" s="809"/>
      <c r="U69" s="809"/>
      <c r="V69" s="809"/>
      <c r="W69" s="809"/>
      <c r="X69" s="809"/>
      <c r="Y69" s="809"/>
      <c r="Z69" s="809"/>
      <c r="AA69" s="809"/>
      <c r="AB69" s="809"/>
      <c r="AC69" s="809"/>
      <c r="AD69" s="809"/>
      <c r="AE69" s="809"/>
      <c r="AF69" s="809"/>
      <c r="AG69" s="809"/>
      <c r="AH69" s="809"/>
      <c r="AI69" s="809"/>
      <c r="AJ69" s="809"/>
      <c r="AK69" s="809"/>
      <c r="AL69" s="809"/>
      <c r="AM69" s="809"/>
      <c r="AN69" s="809"/>
      <c r="AO69" s="809"/>
      <c r="AP69" s="809"/>
      <c r="AQ69" s="809"/>
      <c r="AR69" s="809"/>
      <c r="AS69" s="809"/>
      <c r="AT69" s="809"/>
      <c r="AU69" s="809"/>
      <c r="AV69" s="809"/>
      <c r="AW69" s="809"/>
      <c r="AX69" s="809"/>
      <c r="AY69" s="809"/>
      <c r="AZ69" s="809"/>
      <c r="BA69" s="809"/>
      <c r="BB69" s="809"/>
      <c r="BC69" s="809"/>
      <c r="BD69" s="809"/>
      <c r="BE69" s="809"/>
      <c r="BF69" s="809"/>
      <c r="BG69" s="809"/>
      <c r="BH69" s="809"/>
      <c r="BI69" s="809"/>
      <c r="BJ69" s="809"/>
      <c r="BK69" s="809"/>
      <c r="BL69" s="809"/>
      <c r="BM69" s="809"/>
      <c r="BN69" s="809"/>
      <c r="BO69" s="809"/>
      <c r="BP69" s="809"/>
      <c r="BQ69" s="809"/>
      <c r="BR69" s="809"/>
      <c r="BS69" s="809"/>
      <c r="BT69" s="809"/>
      <c r="BU69" s="809"/>
      <c r="BV69" s="809"/>
      <c r="BW69" s="809"/>
      <c r="BX69" s="809"/>
      <c r="BY69" s="809"/>
    </row>
    <row r="70" spans="1:77" s="809" customFormat="1" ht="19.5" hidden="1" customHeight="1" thickBot="1">
      <c r="A70" s="977"/>
      <c r="B70" s="978" t="str">
        <f>X!R70</f>
        <v>CATEGORY</v>
      </c>
      <c r="C70" s="979" t="str">
        <f>X!S70</f>
        <v>CATEGORY</v>
      </c>
      <c r="D70" s="980" t="str">
        <f>X!T70</f>
        <v>JAN</v>
      </c>
      <c r="E70" s="980" t="str">
        <f>X!U70</f>
        <v>FEB</v>
      </c>
      <c r="F70" s="980" t="str">
        <f>X!V70</f>
        <v>MAR</v>
      </c>
      <c r="G70" s="980" t="str">
        <f>X!W70</f>
        <v>APR</v>
      </c>
      <c r="H70" s="980" t="str">
        <f>X!X70</f>
        <v>MAY</v>
      </c>
      <c r="I70" s="980" t="str">
        <f>X!Y70</f>
        <v>JUN</v>
      </c>
      <c r="J70" s="980" t="str">
        <f>X!Z70</f>
        <v>JUL</v>
      </c>
      <c r="K70" s="980" t="str">
        <f>X!AA70</f>
        <v>AUG</v>
      </c>
      <c r="L70" s="980" t="str">
        <f>X!AB70</f>
        <v>SEP</v>
      </c>
      <c r="M70" s="980" t="str">
        <f>X!AC70</f>
        <v>OCT</v>
      </c>
      <c r="N70" s="981" t="str">
        <f>X!AD70</f>
        <v>NOV</v>
      </c>
      <c r="O70" s="982" t="str">
        <f>X!AE70</f>
        <v>YEAR</v>
      </c>
      <c r="P70" s="983" t="str">
        <f>X!AF70</f>
        <v>Per Month</v>
      </c>
    </row>
    <row r="71" spans="1:77" s="1024" customFormat="1" ht="15.75" customHeight="1" thickTop="1">
      <c r="A71" s="1004"/>
      <c r="B71" s="1005" t="str">
        <f>X!R71</f>
        <v/>
      </c>
      <c r="C71" s="1006" t="str">
        <f>X!S71</f>
        <v/>
      </c>
      <c r="D71" s="1007" t="str">
        <f>X!T71</f>
        <v/>
      </c>
      <c r="E71" s="1007" t="str">
        <f>X!U71</f>
        <v/>
      </c>
      <c r="F71" s="1007" t="str">
        <f>X!V71</f>
        <v/>
      </c>
      <c r="G71" s="1007" t="str">
        <f>X!W71</f>
        <v/>
      </c>
      <c r="H71" s="1007" t="str">
        <f>X!X71</f>
        <v/>
      </c>
      <c r="I71" s="1007" t="str">
        <f>X!Y71</f>
        <v/>
      </c>
      <c r="J71" s="1007" t="str">
        <f>X!Z71</f>
        <v/>
      </c>
      <c r="K71" s="1007" t="str">
        <f>X!AA71</f>
        <v/>
      </c>
      <c r="L71" s="1007" t="str">
        <f>X!AB71</f>
        <v/>
      </c>
      <c r="M71" s="1007" t="str">
        <f>X!AC71</f>
        <v/>
      </c>
      <c r="N71" s="1008" t="str">
        <f>X!AD71</f>
        <v/>
      </c>
      <c r="O71" s="1009" t="str">
        <f>X!AE71</f>
        <v/>
      </c>
      <c r="P71" s="1011" t="str">
        <f>X!AF71</f>
        <v/>
      </c>
      <c r="Q71" s="1023"/>
      <c r="R71" s="757"/>
      <c r="S71" s="757"/>
      <c r="T71" s="757"/>
      <c r="U71" s="757"/>
      <c r="V71" s="757"/>
      <c r="W71" s="757"/>
      <c r="X71" s="757"/>
      <c r="Y71" s="757"/>
      <c r="Z71" s="757"/>
      <c r="AA71" s="757"/>
      <c r="AB71" s="757"/>
      <c r="AC71" s="757"/>
      <c r="AD71" s="757"/>
      <c r="AE71" s="757"/>
      <c r="AF71" s="757"/>
      <c r="AG71" s="757"/>
      <c r="AH71" s="757"/>
      <c r="AI71" s="757"/>
      <c r="AJ71" s="757"/>
      <c r="AK71" s="757"/>
      <c r="AL71" s="757"/>
      <c r="AM71" s="757"/>
      <c r="AN71" s="757"/>
      <c r="AO71" s="757"/>
      <c r="AP71" s="757"/>
      <c r="AQ71" s="757"/>
      <c r="AR71" s="757"/>
      <c r="AS71" s="757"/>
      <c r="AT71" s="757"/>
      <c r="AU71" s="757"/>
      <c r="AV71" s="757"/>
      <c r="AW71" s="757"/>
      <c r="AX71" s="757"/>
      <c r="AY71" s="757"/>
      <c r="AZ71" s="757"/>
      <c r="BA71" s="757"/>
      <c r="BB71" s="757"/>
      <c r="BC71" s="757"/>
      <c r="BD71" s="757"/>
      <c r="BE71" s="757"/>
      <c r="BF71" s="757"/>
      <c r="BG71" s="757"/>
      <c r="BH71" s="757"/>
      <c r="BI71" s="757"/>
      <c r="BJ71" s="757"/>
      <c r="BK71" s="757"/>
      <c r="BL71" s="757"/>
      <c r="BM71" s="757"/>
      <c r="BN71" s="757"/>
      <c r="BO71" s="757"/>
      <c r="BP71" s="757"/>
      <c r="BQ71" s="757"/>
      <c r="BR71" s="757"/>
      <c r="BS71" s="757"/>
      <c r="BT71" s="757"/>
      <c r="BU71" s="757"/>
      <c r="BV71" s="757"/>
      <c r="BW71" s="757"/>
      <c r="BX71" s="757"/>
      <c r="BY71" s="757"/>
    </row>
    <row r="72" spans="1:77" s="808" customFormat="1" ht="15.75" customHeight="1">
      <c r="A72" s="1025"/>
      <c r="B72" s="1026" t="str">
        <f>X!R72</f>
        <v/>
      </c>
      <c r="C72" s="767" t="str">
        <f>X!S72</f>
        <v/>
      </c>
      <c r="D72" s="797" t="str">
        <f>X!T72</f>
        <v/>
      </c>
      <c r="E72" s="797" t="str">
        <f>X!U72</f>
        <v/>
      </c>
      <c r="F72" s="797" t="str">
        <f>X!V72</f>
        <v/>
      </c>
      <c r="G72" s="797" t="str">
        <f>X!W72</f>
        <v/>
      </c>
      <c r="H72" s="797" t="str">
        <f>X!X72</f>
        <v/>
      </c>
      <c r="I72" s="797" t="str">
        <f>X!Y72</f>
        <v/>
      </c>
      <c r="J72" s="797" t="str">
        <f>X!Z72</f>
        <v/>
      </c>
      <c r="K72" s="797" t="str">
        <f>X!AA72</f>
        <v/>
      </c>
      <c r="L72" s="797" t="str">
        <f>X!AB72</f>
        <v/>
      </c>
      <c r="M72" s="797" t="str">
        <f>X!AC72</f>
        <v/>
      </c>
      <c r="N72" s="1027" t="str">
        <f>X!AD72</f>
        <v/>
      </c>
      <c r="O72" s="799" t="str">
        <f>X!AE72</f>
        <v/>
      </c>
      <c r="P72" s="1029" t="str">
        <f>X!AF72</f>
        <v/>
      </c>
      <c r="Q72" s="1034"/>
      <c r="R72" s="777"/>
      <c r="S72" s="777"/>
      <c r="T72" s="777"/>
      <c r="U72" s="777"/>
      <c r="V72" s="777"/>
      <c r="W72" s="777"/>
      <c r="X72" s="777"/>
      <c r="Y72" s="777"/>
      <c r="Z72" s="777"/>
      <c r="AA72" s="777"/>
      <c r="AB72" s="777"/>
      <c r="AC72" s="777"/>
      <c r="AD72" s="777"/>
      <c r="AE72" s="777"/>
      <c r="AF72" s="777"/>
      <c r="AG72" s="777"/>
      <c r="AH72" s="777"/>
      <c r="AI72" s="777"/>
      <c r="AJ72" s="777"/>
      <c r="AK72" s="777"/>
      <c r="AL72" s="777"/>
      <c r="AM72" s="777"/>
      <c r="AN72" s="777"/>
      <c r="AO72" s="777"/>
      <c r="AP72" s="777"/>
      <c r="AQ72" s="777"/>
      <c r="AR72" s="777"/>
      <c r="AS72" s="777"/>
      <c r="AT72" s="777"/>
      <c r="AU72" s="777"/>
      <c r="AV72" s="777"/>
      <c r="AW72" s="777"/>
      <c r="AX72" s="777"/>
      <c r="AY72" s="777"/>
      <c r="AZ72" s="777"/>
      <c r="BA72" s="777"/>
      <c r="BB72" s="777"/>
      <c r="BC72" s="777"/>
      <c r="BD72" s="777"/>
      <c r="BE72" s="777"/>
      <c r="BF72" s="777"/>
      <c r="BG72" s="777"/>
      <c r="BH72" s="777"/>
      <c r="BI72" s="777"/>
      <c r="BJ72" s="777"/>
      <c r="BK72" s="777"/>
      <c r="BL72" s="777"/>
      <c r="BM72" s="777"/>
      <c r="BN72" s="777"/>
      <c r="BO72" s="777"/>
      <c r="BP72" s="777"/>
      <c r="BQ72" s="777"/>
      <c r="BR72" s="777"/>
      <c r="BS72" s="777"/>
      <c r="BT72" s="777"/>
      <c r="BU72" s="777"/>
      <c r="BV72" s="777"/>
      <c r="BW72" s="777"/>
      <c r="BX72" s="777"/>
      <c r="BY72" s="777"/>
    </row>
    <row r="73" spans="1:77" s="795" customFormat="1" ht="15.75" customHeight="1">
      <c r="A73" s="1035"/>
      <c r="B73" s="1036" t="str">
        <f>X!R73</f>
        <v/>
      </c>
      <c r="C73" s="781" t="str">
        <f>X!S73</f>
        <v/>
      </c>
      <c r="D73" s="782" t="str">
        <f>X!T73</f>
        <v/>
      </c>
      <c r="E73" s="782" t="str">
        <f>X!U73</f>
        <v/>
      </c>
      <c r="F73" s="782" t="str">
        <f>X!V73</f>
        <v/>
      </c>
      <c r="G73" s="782" t="str">
        <f>X!W73</f>
        <v/>
      </c>
      <c r="H73" s="782" t="str">
        <f>X!X73</f>
        <v/>
      </c>
      <c r="I73" s="782" t="str">
        <f>X!Y73</f>
        <v/>
      </c>
      <c r="J73" s="782" t="str">
        <f>X!Z73</f>
        <v/>
      </c>
      <c r="K73" s="782" t="str">
        <f>X!AA73</f>
        <v/>
      </c>
      <c r="L73" s="782" t="str">
        <f>X!AB73</f>
        <v/>
      </c>
      <c r="M73" s="782" t="str">
        <f>X!AC73</f>
        <v/>
      </c>
      <c r="N73" s="1037" t="str">
        <f>X!AD73</f>
        <v/>
      </c>
      <c r="O73" s="784" t="str">
        <f>X!AE73</f>
        <v/>
      </c>
      <c r="P73" s="1039" t="str">
        <f>X!AF73</f>
        <v/>
      </c>
      <c r="Q73" s="1044"/>
      <c r="R73" s="777"/>
      <c r="S73" s="777"/>
      <c r="T73" s="777"/>
      <c r="U73" s="777"/>
      <c r="V73" s="777"/>
      <c r="W73" s="777"/>
      <c r="X73" s="777"/>
      <c r="Y73" s="777"/>
      <c r="Z73" s="777"/>
      <c r="AA73" s="777"/>
      <c r="AB73" s="777"/>
      <c r="AC73" s="777"/>
      <c r="AD73" s="777"/>
      <c r="AE73" s="777"/>
      <c r="AF73" s="777"/>
      <c r="AG73" s="777"/>
      <c r="AH73" s="777"/>
      <c r="AI73" s="777"/>
      <c r="AJ73" s="777"/>
      <c r="AK73" s="777"/>
      <c r="AL73" s="777"/>
      <c r="AM73" s="777"/>
      <c r="AN73" s="777"/>
      <c r="AO73" s="777"/>
      <c r="AP73" s="777"/>
      <c r="AQ73" s="777"/>
      <c r="AR73" s="777"/>
      <c r="AS73" s="777"/>
      <c r="AT73" s="777"/>
      <c r="AU73" s="777"/>
      <c r="AV73" s="777"/>
      <c r="AW73" s="777"/>
      <c r="AX73" s="777"/>
      <c r="AY73" s="777"/>
      <c r="AZ73" s="777"/>
      <c r="BA73" s="777"/>
      <c r="BB73" s="777"/>
      <c r="BC73" s="777"/>
      <c r="BD73" s="777"/>
      <c r="BE73" s="777"/>
      <c r="BF73" s="777"/>
      <c r="BG73" s="777"/>
      <c r="BH73" s="777"/>
      <c r="BI73" s="777"/>
      <c r="BJ73" s="777"/>
      <c r="BK73" s="777"/>
      <c r="BL73" s="777"/>
      <c r="BM73" s="777"/>
      <c r="BN73" s="777"/>
      <c r="BO73" s="777"/>
      <c r="BP73" s="777"/>
      <c r="BQ73" s="777"/>
      <c r="BR73" s="777"/>
      <c r="BS73" s="777"/>
      <c r="BT73" s="777"/>
      <c r="BU73" s="777"/>
      <c r="BV73" s="777"/>
      <c r="BW73" s="777"/>
      <c r="BX73" s="777"/>
      <c r="BY73" s="777"/>
    </row>
    <row r="74" spans="1:77" s="808" customFormat="1" ht="15.75" customHeight="1">
      <c r="A74" s="1045"/>
      <c r="B74" s="1026" t="str">
        <f>X!R74</f>
        <v/>
      </c>
      <c r="C74" s="767" t="str">
        <f>X!S74</f>
        <v/>
      </c>
      <c r="D74" s="797" t="str">
        <f>X!T74</f>
        <v/>
      </c>
      <c r="E74" s="797" t="str">
        <f>X!U74</f>
        <v/>
      </c>
      <c r="F74" s="797" t="str">
        <f>X!V74</f>
        <v/>
      </c>
      <c r="G74" s="797" t="str">
        <f>X!W74</f>
        <v/>
      </c>
      <c r="H74" s="797" t="str">
        <f>X!X74</f>
        <v/>
      </c>
      <c r="I74" s="797" t="str">
        <f>X!Y74</f>
        <v/>
      </c>
      <c r="J74" s="797" t="str">
        <f>X!Z74</f>
        <v/>
      </c>
      <c r="K74" s="797" t="str">
        <f>X!AA74</f>
        <v/>
      </c>
      <c r="L74" s="797" t="str">
        <f>X!AB74</f>
        <v/>
      </c>
      <c r="M74" s="797" t="str">
        <f>X!AC74</f>
        <v/>
      </c>
      <c r="N74" s="1027" t="str">
        <f>X!AD74</f>
        <v/>
      </c>
      <c r="O74" s="799" t="str">
        <f>X!AE74</f>
        <v/>
      </c>
      <c r="P74" s="1047" t="str">
        <f>X!AF74</f>
        <v/>
      </c>
      <c r="Q74" s="1034"/>
      <c r="R74" s="777"/>
      <c r="S74" s="777"/>
      <c r="T74" s="777"/>
      <c r="U74" s="777"/>
      <c r="V74" s="777"/>
      <c r="W74" s="777"/>
      <c r="X74" s="777"/>
      <c r="Y74" s="777"/>
      <c r="Z74" s="777"/>
      <c r="AA74" s="777"/>
      <c r="AB74" s="777"/>
      <c r="AC74" s="777"/>
      <c r="AD74" s="777"/>
      <c r="AE74" s="777"/>
      <c r="AF74" s="777"/>
      <c r="AG74" s="777"/>
      <c r="AH74" s="777"/>
      <c r="AI74" s="777"/>
      <c r="AJ74" s="777"/>
      <c r="AK74" s="777"/>
      <c r="AL74" s="777"/>
      <c r="AM74" s="777"/>
      <c r="AN74" s="777"/>
      <c r="AO74" s="777"/>
      <c r="AP74" s="777"/>
      <c r="AQ74" s="777"/>
      <c r="AR74" s="777"/>
      <c r="AS74" s="777"/>
      <c r="AT74" s="777"/>
      <c r="AU74" s="777"/>
      <c r="AV74" s="777"/>
      <c r="AW74" s="777"/>
      <c r="AX74" s="777"/>
      <c r="AY74" s="777"/>
      <c r="AZ74" s="777"/>
      <c r="BA74" s="777"/>
      <c r="BB74" s="777"/>
      <c r="BC74" s="777"/>
      <c r="BD74" s="777"/>
      <c r="BE74" s="777"/>
      <c r="BF74" s="777"/>
      <c r="BG74" s="777"/>
      <c r="BH74" s="777"/>
      <c r="BI74" s="777"/>
      <c r="BJ74" s="777"/>
      <c r="BK74" s="777"/>
      <c r="BL74" s="777"/>
      <c r="BM74" s="777"/>
      <c r="BN74" s="777"/>
      <c r="BO74" s="777"/>
      <c r="BP74" s="777"/>
      <c r="BQ74" s="777"/>
      <c r="BR74" s="777"/>
      <c r="BS74" s="777"/>
      <c r="BT74" s="777"/>
      <c r="BU74" s="777"/>
      <c r="BV74" s="777"/>
      <c r="BW74" s="777"/>
      <c r="BX74" s="777"/>
      <c r="BY74" s="777"/>
    </row>
    <row r="75" spans="1:77" s="1069" customFormat="1" ht="15.75" customHeight="1" thickBot="1">
      <c r="A75" s="1050"/>
      <c r="B75" s="1051" t="str">
        <f>X!R75</f>
        <v/>
      </c>
      <c r="C75" s="1052" t="str">
        <f>X!S75</f>
        <v/>
      </c>
      <c r="D75" s="1053" t="str">
        <f>X!T75</f>
        <v/>
      </c>
      <c r="E75" s="1053" t="str">
        <f>X!U75</f>
        <v/>
      </c>
      <c r="F75" s="1053" t="str">
        <f>X!V75</f>
        <v/>
      </c>
      <c r="G75" s="1053" t="str">
        <f>X!W75</f>
        <v/>
      </c>
      <c r="H75" s="1053" t="str">
        <f>X!X75</f>
        <v/>
      </c>
      <c r="I75" s="1053" t="str">
        <f>X!Y75</f>
        <v/>
      </c>
      <c r="J75" s="1053" t="str">
        <f>X!Z75</f>
        <v/>
      </c>
      <c r="K75" s="1053" t="str">
        <f>X!AA75</f>
        <v/>
      </c>
      <c r="L75" s="1053" t="str">
        <f>X!AB75</f>
        <v/>
      </c>
      <c r="M75" s="1053" t="str">
        <f>X!AC75</f>
        <v/>
      </c>
      <c r="N75" s="1054" t="str">
        <f>X!AD75</f>
        <v/>
      </c>
      <c r="O75" s="1055" t="str">
        <f>X!AE75</f>
        <v/>
      </c>
      <c r="P75" s="1057" t="str">
        <f>X!AF75</f>
        <v/>
      </c>
      <c r="Q75" s="1068"/>
      <c r="R75" s="881"/>
      <c r="S75" s="881"/>
      <c r="T75" s="881"/>
      <c r="U75" s="881"/>
      <c r="V75" s="881"/>
      <c r="W75" s="881"/>
      <c r="X75" s="881"/>
      <c r="Y75" s="881"/>
      <c r="Z75" s="881"/>
      <c r="AA75" s="881"/>
      <c r="AB75" s="881"/>
      <c r="AC75" s="881"/>
      <c r="AD75" s="881"/>
      <c r="AE75" s="881"/>
      <c r="AF75" s="881"/>
      <c r="AG75" s="881"/>
      <c r="AH75" s="881"/>
      <c r="AI75" s="881"/>
      <c r="AJ75" s="881"/>
      <c r="AK75" s="881"/>
      <c r="AL75" s="881"/>
      <c r="AM75" s="881"/>
      <c r="AN75" s="881"/>
      <c r="AO75" s="881"/>
      <c r="AP75" s="881"/>
      <c r="AQ75" s="881"/>
      <c r="AR75" s="881"/>
      <c r="AS75" s="881"/>
      <c r="AT75" s="881"/>
      <c r="AU75" s="881"/>
      <c r="AV75" s="881"/>
      <c r="AW75" s="881"/>
      <c r="AX75" s="881"/>
      <c r="AY75" s="881"/>
      <c r="AZ75" s="881"/>
      <c r="BA75" s="881"/>
      <c r="BB75" s="881"/>
      <c r="BC75" s="881"/>
      <c r="BD75" s="881"/>
      <c r="BE75" s="881"/>
      <c r="BF75" s="881"/>
      <c r="BG75" s="881"/>
      <c r="BH75" s="881"/>
      <c r="BI75" s="881"/>
      <c r="BJ75" s="881"/>
      <c r="BK75" s="881"/>
      <c r="BL75" s="881"/>
      <c r="BM75" s="881"/>
      <c r="BN75" s="881"/>
      <c r="BO75" s="881"/>
      <c r="BP75" s="881"/>
      <c r="BQ75" s="881"/>
      <c r="BR75" s="881"/>
      <c r="BS75" s="881"/>
      <c r="BT75" s="881"/>
      <c r="BU75" s="881"/>
      <c r="BV75" s="881"/>
      <c r="BW75" s="881"/>
      <c r="BX75" s="881"/>
      <c r="BY75" s="881"/>
    </row>
    <row r="76" spans="1:77" s="1070" customFormat="1" ht="14.25" customHeight="1" thickTop="1" thickBot="1">
      <c r="B76" s="1071"/>
      <c r="C76" s="1072"/>
      <c r="D76" s="1072"/>
      <c r="E76" s="1072"/>
      <c r="F76" s="1072"/>
      <c r="G76" s="1072"/>
      <c r="H76" s="1072"/>
      <c r="I76" s="1072"/>
      <c r="J76" s="1072"/>
      <c r="K76" s="1072"/>
      <c r="L76" s="1072"/>
      <c r="M76" s="1072"/>
      <c r="N76" s="1072"/>
      <c r="O76" s="1072"/>
      <c r="P76" s="1074"/>
      <c r="Q76" s="1075"/>
      <c r="R76" s="1666"/>
      <c r="S76" s="1080"/>
      <c r="T76" s="1080"/>
      <c r="U76" s="1080"/>
      <c r="V76" s="1080"/>
      <c r="W76" s="1080"/>
      <c r="X76" s="1080"/>
      <c r="Y76" s="1080"/>
      <c r="Z76" s="1080"/>
      <c r="AA76" s="1080"/>
      <c r="AB76" s="1080"/>
      <c r="AC76" s="1080"/>
      <c r="AD76" s="1080"/>
      <c r="AE76" s="1080"/>
      <c r="AF76" s="1080"/>
      <c r="AG76" s="1080"/>
      <c r="AH76" s="1080"/>
      <c r="AI76" s="1080"/>
      <c r="AJ76" s="1080"/>
      <c r="AK76" s="1080"/>
      <c r="AL76" s="1080"/>
      <c r="AM76" s="1080"/>
      <c r="AN76" s="1080"/>
      <c r="AO76" s="1080"/>
      <c r="AP76" s="1080"/>
      <c r="AQ76" s="1080"/>
      <c r="AR76" s="1080"/>
      <c r="AS76" s="1080"/>
      <c r="AT76" s="1080"/>
      <c r="AU76" s="1080"/>
      <c r="AV76" s="1080"/>
      <c r="AW76" s="1080"/>
      <c r="AX76" s="1080"/>
      <c r="AY76" s="1080"/>
      <c r="AZ76" s="1080"/>
      <c r="BA76" s="1080"/>
      <c r="BB76" s="1080"/>
      <c r="BC76" s="1080"/>
      <c r="BD76" s="1080"/>
      <c r="BE76" s="1080"/>
      <c r="BF76" s="1080"/>
      <c r="BG76" s="1080"/>
      <c r="BH76" s="1080"/>
      <c r="BI76" s="1080"/>
      <c r="BJ76" s="1080"/>
      <c r="BK76" s="1080"/>
      <c r="BL76" s="1080"/>
      <c r="BM76" s="1080"/>
      <c r="BN76" s="1080"/>
      <c r="BO76" s="1080"/>
      <c r="BP76" s="1080"/>
      <c r="BQ76" s="1080"/>
      <c r="BR76" s="1080"/>
      <c r="BS76" s="1080"/>
      <c r="BT76" s="1080"/>
      <c r="BU76" s="1080"/>
      <c r="BV76" s="1080"/>
      <c r="BW76" s="1080"/>
      <c r="BX76" s="1080"/>
      <c r="BY76" s="1080"/>
    </row>
    <row r="77" spans="1:77" s="1097" customFormat="1" ht="15.75" customHeight="1" thickTop="1">
      <c r="A77" s="1081"/>
      <c r="B77" s="1082" t="str">
        <f>X!R77</f>
        <v/>
      </c>
      <c r="C77" s="1083" t="str">
        <f>X!S77</f>
        <v/>
      </c>
      <c r="D77" s="1083" t="str">
        <f>X!T77</f>
        <v/>
      </c>
      <c r="E77" s="1083" t="str">
        <f>X!U77</f>
        <v/>
      </c>
      <c r="F77" s="1083" t="str">
        <f>X!V77</f>
        <v/>
      </c>
      <c r="G77" s="1083" t="str">
        <f>X!W77</f>
        <v/>
      </c>
      <c r="H77" s="1083" t="str">
        <f>X!X77</f>
        <v/>
      </c>
      <c r="I77" s="1083" t="str">
        <f>X!Y77</f>
        <v/>
      </c>
      <c r="J77" s="1083" t="str">
        <f>X!Z77</f>
        <v/>
      </c>
      <c r="K77" s="1083" t="str">
        <f>X!AA77</f>
        <v/>
      </c>
      <c r="L77" s="1083" t="str">
        <f>X!AB77</f>
        <v/>
      </c>
      <c r="M77" s="1083" t="str">
        <f>X!AC77</f>
        <v/>
      </c>
      <c r="N77" s="1084" t="str">
        <f>X!AD77</f>
        <v/>
      </c>
      <c r="O77" s="1085" t="str">
        <f>X!AE77</f>
        <v/>
      </c>
      <c r="P77" s="1087" t="str">
        <f>X!AF77</f>
        <v/>
      </c>
      <c r="Q77" s="1096"/>
      <c r="R77" s="757"/>
      <c r="S77" s="757"/>
      <c r="T77" s="757"/>
      <c r="U77" s="757"/>
      <c r="V77" s="757"/>
      <c r="W77" s="757"/>
      <c r="X77" s="757"/>
      <c r="Y77" s="757"/>
      <c r="Z77" s="757"/>
      <c r="AA77" s="757"/>
      <c r="AB77" s="757"/>
      <c r="AC77" s="757"/>
      <c r="AD77" s="757"/>
      <c r="AE77" s="757"/>
      <c r="AF77" s="757"/>
      <c r="AG77" s="757"/>
      <c r="AH77" s="757"/>
      <c r="AI77" s="757"/>
      <c r="AJ77" s="757"/>
      <c r="AK77" s="757"/>
      <c r="AL77" s="757"/>
      <c r="AM77" s="757"/>
      <c r="AN77" s="757"/>
      <c r="AO77" s="757"/>
      <c r="AP77" s="757"/>
      <c r="AQ77" s="757"/>
      <c r="AR77" s="757"/>
      <c r="AS77" s="757"/>
      <c r="AT77" s="757"/>
      <c r="AU77" s="757"/>
      <c r="AV77" s="757"/>
      <c r="AW77" s="757"/>
      <c r="AX77" s="757"/>
      <c r="AY77" s="757"/>
      <c r="AZ77" s="757"/>
      <c r="BA77" s="757"/>
      <c r="BB77" s="757"/>
      <c r="BC77" s="757"/>
      <c r="BD77" s="757"/>
      <c r="BE77" s="757"/>
      <c r="BF77" s="757"/>
      <c r="BG77" s="757"/>
      <c r="BH77" s="757"/>
      <c r="BI77" s="757"/>
      <c r="BJ77" s="757"/>
      <c r="BK77" s="757"/>
      <c r="BL77" s="757"/>
      <c r="BM77" s="757"/>
      <c r="BN77" s="757"/>
      <c r="BO77" s="757"/>
      <c r="BP77" s="757"/>
      <c r="BQ77" s="757"/>
      <c r="BR77" s="757"/>
      <c r="BS77" s="757"/>
      <c r="BT77" s="757"/>
      <c r="BU77" s="757"/>
      <c r="BV77" s="757"/>
      <c r="BW77" s="757"/>
      <c r="BX77" s="757"/>
      <c r="BY77" s="757"/>
    </row>
    <row r="78" spans="1:77" s="810" customFormat="1" ht="15.75" customHeight="1">
      <c r="A78" s="1098"/>
      <c r="B78" s="1026" t="str">
        <f>X!R78</f>
        <v/>
      </c>
      <c r="C78" s="767" t="str">
        <f>X!S78</f>
        <v/>
      </c>
      <c r="D78" s="797" t="str">
        <f>X!T78</f>
        <v/>
      </c>
      <c r="E78" s="797" t="str">
        <f>X!U78</f>
        <v/>
      </c>
      <c r="F78" s="797" t="str">
        <f>X!V78</f>
        <v/>
      </c>
      <c r="G78" s="797" t="str">
        <f>X!W78</f>
        <v/>
      </c>
      <c r="H78" s="797" t="str">
        <f>X!X78</f>
        <v/>
      </c>
      <c r="I78" s="797" t="str">
        <f>X!Y78</f>
        <v/>
      </c>
      <c r="J78" s="797" t="str">
        <f>X!Z78</f>
        <v/>
      </c>
      <c r="K78" s="797" t="str">
        <f>X!AA78</f>
        <v/>
      </c>
      <c r="L78" s="797" t="str">
        <f>X!AB78</f>
        <v/>
      </c>
      <c r="M78" s="797" t="str">
        <f>X!AC78</f>
        <v/>
      </c>
      <c r="N78" s="1027" t="str">
        <f>X!AD78</f>
        <v/>
      </c>
      <c r="O78" s="1100" t="str">
        <f>X!AE78</f>
        <v/>
      </c>
      <c r="P78" s="1101" t="str">
        <f>X!AF78</f>
        <v/>
      </c>
      <c r="Q78" s="1034"/>
      <c r="R78" s="809"/>
      <c r="S78" s="809"/>
      <c r="T78" s="809"/>
      <c r="U78" s="809"/>
      <c r="V78" s="809"/>
      <c r="W78" s="809"/>
      <c r="X78" s="809"/>
      <c r="Y78" s="809"/>
      <c r="Z78" s="809"/>
      <c r="AA78" s="809"/>
      <c r="AB78" s="809"/>
      <c r="AC78" s="809"/>
      <c r="AD78" s="809"/>
      <c r="AE78" s="809"/>
      <c r="AF78" s="809"/>
      <c r="AG78" s="809"/>
      <c r="AH78" s="809"/>
      <c r="AI78" s="809"/>
      <c r="AJ78" s="809"/>
      <c r="AK78" s="809"/>
      <c r="AL78" s="809"/>
      <c r="AM78" s="809"/>
      <c r="AN78" s="809"/>
      <c r="AO78" s="809"/>
      <c r="AP78" s="809"/>
      <c r="AQ78" s="809"/>
      <c r="AR78" s="809"/>
      <c r="AS78" s="809"/>
      <c r="AT78" s="809"/>
      <c r="AU78" s="809"/>
      <c r="AV78" s="809"/>
      <c r="AW78" s="809"/>
      <c r="AX78" s="809"/>
      <c r="AY78" s="809"/>
      <c r="AZ78" s="809"/>
      <c r="BA78" s="809"/>
      <c r="BB78" s="809"/>
      <c r="BC78" s="809"/>
      <c r="BD78" s="809"/>
      <c r="BE78" s="809"/>
      <c r="BF78" s="809"/>
      <c r="BG78" s="809"/>
      <c r="BH78" s="809"/>
      <c r="BI78" s="809"/>
      <c r="BJ78" s="809"/>
      <c r="BK78" s="809"/>
      <c r="BL78" s="809"/>
      <c r="BM78" s="809"/>
      <c r="BN78" s="809"/>
      <c r="BO78" s="809"/>
      <c r="BP78" s="809"/>
      <c r="BQ78" s="809"/>
      <c r="BR78" s="809"/>
      <c r="BS78" s="809"/>
      <c r="BT78" s="809"/>
      <c r="BU78" s="809"/>
      <c r="BV78" s="809"/>
      <c r="BW78" s="809"/>
      <c r="BX78" s="809"/>
      <c r="BY78" s="809"/>
    </row>
    <row r="79" spans="1:77" s="882" customFormat="1" ht="15.75" customHeight="1" thickBot="1">
      <c r="A79" s="1103"/>
      <c r="B79" s="1104" t="str">
        <f>X!R79</f>
        <v/>
      </c>
      <c r="C79" s="1105" t="str">
        <f>X!S79</f>
        <v/>
      </c>
      <c r="D79" s="1106" t="str">
        <f>X!T79</f>
        <v/>
      </c>
      <c r="E79" s="1106" t="str">
        <f>X!U79</f>
        <v/>
      </c>
      <c r="F79" s="1106" t="str">
        <f>X!V79</f>
        <v/>
      </c>
      <c r="G79" s="1106" t="str">
        <f>X!W79</f>
        <v/>
      </c>
      <c r="H79" s="1106" t="str">
        <f>X!X79</f>
        <v/>
      </c>
      <c r="I79" s="1106" t="str">
        <f>X!Y79</f>
        <v/>
      </c>
      <c r="J79" s="1106" t="str">
        <f>X!Z79</f>
        <v/>
      </c>
      <c r="K79" s="1106" t="str">
        <f>X!AA79</f>
        <v/>
      </c>
      <c r="L79" s="1106" t="str">
        <f>X!AB79</f>
        <v/>
      </c>
      <c r="M79" s="1106" t="str">
        <f>X!AC79</f>
        <v/>
      </c>
      <c r="N79" s="1107" t="str">
        <f>X!AD79</f>
        <v/>
      </c>
      <c r="O79" s="1110" t="str">
        <f>X!AE79</f>
        <v/>
      </c>
      <c r="P79" s="1111" t="str">
        <f>X!AF79</f>
        <v/>
      </c>
      <c r="Q79" s="1121"/>
      <c r="R79" s="881"/>
      <c r="S79" s="881"/>
      <c r="T79" s="881"/>
      <c r="U79" s="881"/>
      <c r="V79" s="881"/>
      <c r="W79" s="881"/>
      <c r="X79" s="881"/>
      <c r="Y79" s="881"/>
      <c r="Z79" s="881"/>
      <c r="AA79" s="881"/>
      <c r="AB79" s="881"/>
      <c r="AC79" s="881"/>
      <c r="AD79" s="881"/>
      <c r="AE79" s="881"/>
      <c r="AF79" s="881"/>
      <c r="AG79" s="881"/>
      <c r="AH79" s="881"/>
      <c r="AI79" s="881"/>
      <c r="AJ79" s="881"/>
      <c r="AK79" s="881"/>
      <c r="AL79" s="881"/>
      <c r="AM79" s="881"/>
      <c r="AN79" s="881"/>
      <c r="AO79" s="881"/>
      <c r="AP79" s="881"/>
      <c r="AQ79" s="881"/>
      <c r="AR79" s="881"/>
      <c r="AS79" s="881"/>
      <c r="AT79" s="881"/>
      <c r="AU79" s="881"/>
      <c r="AV79" s="881"/>
      <c r="AW79" s="881"/>
      <c r="AX79" s="881"/>
      <c r="AY79" s="881"/>
      <c r="AZ79" s="881"/>
      <c r="BA79" s="881"/>
      <c r="BB79" s="881"/>
      <c r="BC79" s="881"/>
      <c r="BD79" s="881"/>
      <c r="BE79" s="881"/>
      <c r="BF79" s="881"/>
      <c r="BG79" s="881"/>
      <c r="BH79" s="881"/>
      <c r="BI79" s="881"/>
      <c r="BJ79" s="881"/>
      <c r="BK79" s="881"/>
      <c r="BL79" s="881"/>
      <c r="BM79" s="881"/>
      <c r="BN79" s="881"/>
      <c r="BO79" s="881"/>
      <c r="BP79" s="881"/>
      <c r="BQ79" s="881"/>
      <c r="BR79" s="881"/>
      <c r="BS79" s="881"/>
      <c r="BT79" s="881"/>
      <c r="BU79" s="881"/>
      <c r="BV79" s="881"/>
      <c r="BW79" s="881"/>
      <c r="BX79" s="881"/>
      <c r="BY79" s="881"/>
    </row>
    <row r="80" spans="1:77" s="1070" customFormat="1" ht="13.5" customHeight="1" thickTop="1" thickBot="1">
      <c r="B80" s="1071"/>
      <c r="C80" s="1072"/>
      <c r="D80" s="1072"/>
      <c r="E80" s="1072"/>
      <c r="F80" s="1072"/>
      <c r="G80" s="1072"/>
      <c r="H80" s="1072"/>
      <c r="I80" s="1072"/>
      <c r="J80" s="1072"/>
      <c r="K80" s="1072"/>
      <c r="L80" s="1072"/>
      <c r="M80" s="1072"/>
      <c r="N80" s="1072"/>
      <c r="O80" s="1072"/>
      <c r="P80" s="1074"/>
      <c r="Q80" s="1075"/>
      <c r="R80" s="1666"/>
      <c r="S80" s="1080"/>
      <c r="T80" s="1080"/>
      <c r="U80" s="1080"/>
      <c r="V80" s="1080"/>
      <c r="W80" s="1080"/>
      <c r="X80" s="1080"/>
      <c r="Y80" s="1080"/>
      <c r="Z80" s="1080"/>
      <c r="AA80" s="1080"/>
      <c r="AB80" s="1080"/>
      <c r="AC80" s="1080"/>
      <c r="AD80" s="1080"/>
      <c r="AE80" s="1080"/>
      <c r="AF80" s="1080"/>
      <c r="AG80" s="1080"/>
      <c r="AH80" s="1080"/>
      <c r="AI80" s="1080"/>
      <c r="AJ80" s="1080"/>
      <c r="AK80" s="1080"/>
      <c r="AL80" s="1080"/>
      <c r="AM80" s="1080"/>
      <c r="AN80" s="1080"/>
      <c r="AO80" s="1080"/>
      <c r="AP80" s="1080"/>
      <c r="AQ80" s="1080"/>
      <c r="AR80" s="1080"/>
      <c r="AS80" s="1080"/>
      <c r="AT80" s="1080"/>
      <c r="AU80" s="1080"/>
      <c r="AV80" s="1080"/>
      <c r="AW80" s="1080"/>
      <c r="AX80" s="1080"/>
      <c r="AY80" s="1080"/>
      <c r="AZ80" s="1080"/>
      <c r="BA80" s="1080"/>
      <c r="BB80" s="1080"/>
      <c r="BC80" s="1080"/>
      <c r="BD80" s="1080"/>
      <c r="BE80" s="1080"/>
      <c r="BF80" s="1080"/>
      <c r="BG80" s="1080"/>
      <c r="BH80" s="1080"/>
      <c r="BI80" s="1080"/>
      <c r="BJ80" s="1080"/>
      <c r="BK80" s="1080"/>
      <c r="BL80" s="1080"/>
      <c r="BM80" s="1080"/>
      <c r="BN80" s="1080"/>
      <c r="BO80" s="1080"/>
      <c r="BP80" s="1080"/>
      <c r="BQ80" s="1080"/>
      <c r="BR80" s="1080"/>
      <c r="BS80" s="1080"/>
      <c r="BT80" s="1080"/>
      <c r="BU80" s="1080"/>
      <c r="BV80" s="1080"/>
      <c r="BW80" s="1080"/>
      <c r="BX80" s="1080"/>
      <c r="BY80" s="1080"/>
    </row>
    <row r="81" spans="1:77" s="808" customFormat="1" ht="15.75" customHeight="1" thickTop="1">
      <c r="A81" s="1122"/>
      <c r="B81" s="1026" t="str">
        <f>X!R81</f>
        <v/>
      </c>
      <c r="C81" s="767" t="str">
        <f>X!S81</f>
        <v/>
      </c>
      <c r="D81" s="797" t="str">
        <f>X!T81</f>
        <v/>
      </c>
      <c r="E81" s="797" t="str">
        <f>X!U81</f>
        <v/>
      </c>
      <c r="F81" s="797" t="str">
        <f>X!V81</f>
        <v/>
      </c>
      <c r="G81" s="797" t="str">
        <f>X!W81</f>
        <v/>
      </c>
      <c r="H81" s="797" t="str">
        <f>X!X81</f>
        <v/>
      </c>
      <c r="I81" s="797" t="str">
        <f>X!Y81</f>
        <v/>
      </c>
      <c r="J81" s="797" t="str">
        <f>X!Z81</f>
        <v/>
      </c>
      <c r="K81" s="797" t="str">
        <f>X!AA81</f>
        <v/>
      </c>
      <c r="L81" s="797" t="str">
        <f>X!AB81</f>
        <v/>
      </c>
      <c r="M81" s="797" t="str">
        <f>X!AC81</f>
        <v/>
      </c>
      <c r="N81" s="1027" t="str">
        <f>X!AD81</f>
        <v/>
      </c>
      <c r="O81" s="799" t="str">
        <f>X!AE81</f>
        <v/>
      </c>
      <c r="P81" s="1124" t="str">
        <f>X!AF81</f>
        <v/>
      </c>
      <c r="Q81" s="1137"/>
      <c r="R81" s="777"/>
      <c r="S81" s="777"/>
      <c r="T81" s="777"/>
      <c r="U81" s="777"/>
      <c r="V81" s="777"/>
      <c r="W81" s="777"/>
      <c r="X81" s="777"/>
      <c r="Y81" s="777"/>
      <c r="Z81" s="777"/>
      <c r="AA81" s="777"/>
      <c r="AB81" s="777"/>
      <c r="AC81" s="777"/>
      <c r="AD81" s="777"/>
      <c r="AE81" s="777"/>
      <c r="AF81" s="777"/>
      <c r="AG81" s="777"/>
      <c r="AH81" s="777"/>
      <c r="AI81" s="777"/>
      <c r="AJ81" s="777"/>
      <c r="AK81" s="777"/>
      <c r="AL81" s="777"/>
      <c r="AM81" s="777"/>
      <c r="AN81" s="777"/>
      <c r="AO81" s="777"/>
      <c r="AP81" s="777"/>
      <c r="AQ81" s="777"/>
      <c r="AR81" s="777"/>
      <c r="AS81" s="777"/>
      <c r="AT81" s="777"/>
      <c r="AU81" s="777"/>
      <c r="AV81" s="777"/>
      <c r="AW81" s="777"/>
      <c r="AX81" s="777"/>
      <c r="AY81" s="777"/>
      <c r="AZ81" s="777"/>
      <c r="BA81" s="777"/>
      <c r="BB81" s="777"/>
      <c r="BC81" s="777"/>
      <c r="BD81" s="777"/>
      <c r="BE81" s="777"/>
      <c r="BF81" s="777"/>
      <c r="BG81" s="777"/>
      <c r="BH81" s="777"/>
      <c r="BI81" s="777"/>
      <c r="BJ81" s="777"/>
      <c r="BK81" s="777"/>
      <c r="BL81" s="777"/>
      <c r="BM81" s="777"/>
      <c r="BN81" s="777"/>
      <c r="BO81" s="777"/>
      <c r="BP81" s="777"/>
      <c r="BQ81" s="777"/>
      <c r="BR81" s="777"/>
      <c r="BS81" s="777"/>
      <c r="BT81" s="777"/>
      <c r="BU81" s="777"/>
      <c r="BV81" s="777"/>
      <c r="BW81" s="777"/>
      <c r="BX81" s="777"/>
      <c r="BY81" s="777"/>
    </row>
    <row r="82" spans="1:77" s="1153" customFormat="1" ht="15.75" customHeight="1">
      <c r="A82" s="1122"/>
      <c r="B82" s="1138" t="str">
        <f>X!R82</f>
        <v/>
      </c>
      <c r="C82" s="1139" t="str">
        <f>X!S82</f>
        <v/>
      </c>
      <c r="D82" s="1140" t="str">
        <f>X!T82</f>
        <v/>
      </c>
      <c r="E82" s="1140" t="str">
        <f>X!U82</f>
        <v/>
      </c>
      <c r="F82" s="1140" t="str">
        <f>X!V82</f>
        <v/>
      </c>
      <c r="G82" s="1140" t="str">
        <f>X!W82</f>
        <v/>
      </c>
      <c r="H82" s="1140" t="str">
        <f>X!X82</f>
        <v/>
      </c>
      <c r="I82" s="1140" t="str">
        <f>X!Y82</f>
        <v/>
      </c>
      <c r="J82" s="1140" t="str">
        <f>X!Z82</f>
        <v/>
      </c>
      <c r="K82" s="1140" t="str">
        <f>X!AA82</f>
        <v/>
      </c>
      <c r="L82" s="1140" t="str">
        <f>X!AB82</f>
        <v/>
      </c>
      <c r="M82" s="1140" t="str">
        <f>X!AC82</f>
        <v/>
      </c>
      <c r="N82" s="1141" t="str">
        <f>X!AD82</f>
        <v/>
      </c>
      <c r="O82" s="1142" t="str">
        <f>X!AE82</f>
        <v/>
      </c>
      <c r="P82" s="1124" t="str">
        <f>X!AF82</f>
        <v/>
      </c>
      <c r="Q82" s="1152"/>
      <c r="R82" s="777"/>
      <c r="S82" s="777"/>
      <c r="T82" s="777"/>
      <c r="U82" s="777"/>
      <c r="V82" s="777"/>
      <c r="W82" s="777"/>
      <c r="X82" s="777"/>
      <c r="Y82" s="777"/>
      <c r="Z82" s="777"/>
      <c r="AA82" s="777"/>
      <c r="AB82" s="777"/>
      <c r="AC82" s="777"/>
      <c r="AD82" s="777"/>
      <c r="AE82" s="777"/>
      <c r="AF82" s="777"/>
      <c r="AG82" s="777"/>
      <c r="AH82" s="777"/>
      <c r="AI82" s="777"/>
      <c r="AJ82" s="777"/>
      <c r="AK82" s="777"/>
      <c r="AL82" s="777"/>
      <c r="AM82" s="777"/>
      <c r="AN82" s="777"/>
      <c r="AO82" s="777"/>
      <c r="AP82" s="777"/>
      <c r="AQ82" s="777"/>
      <c r="AR82" s="777"/>
      <c r="AS82" s="777"/>
      <c r="AT82" s="777"/>
      <c r="AU82" s="777"/>
      <c r="AV82" s="777"/>
      <c r="AW82" s="777"/>
      <c r="AX82" s="777"/>
      <c r="AY82" s="777"/>
      <c r="AZ82" s="777"/>
      <c r="BA82" s="777"/>
      <c r="BB82" s="777"/>
      <c r="BC82" s="777"/>
      <c r="BD82" s="777"/>
      <c r="BE82" s="777"/>
      <c r="BF82" s="777"/>
      <c r="BG82" s="777"/>
      <c r="BH82" s="777"/>
      <c r="BI82" s="777"/>
      <c r="BJ82" s="777"/>
      <c r="BK82" s="777"/>
      <c r="BL82" s="777"/>
      <c r="BM82" s="777"/>
      <c r="BN82" s="777"/>
      <c r="BO82" s="777"/>
      <c r="BP82" s="777"/>
      <c r="BQ82" s="777"/>
      <c r="BR82" s="777"/>
      <c r="BS82" s="777"/>
      <c r="BT82" s="777"/>
      <c r="BU82" s="777"/>
      <c r="BV82" s="777"/>
      <c r="BW82" s="777"/>
      <c r="BX82" s="777"/>
      <c r="BY82" s="777"/>
    </row>
    <row r="83" spans="1:77" s="808" customFormat="1" ht="15.75" customHeight="1">
      <c r="A83" s="1122"/>
      <c r="B83" s="1026" t="str">
        <f>X!R83</f>
        <v/>
      </c>
      <c r="C83" s="767" t="str">
        <f>X!S83</f>
        <v/>
      </c>
      <c r="D83" s="797" t="str">
        <f>X!T83</f>
        <v/>
      </c>
      <c r="E83" s="797" t="str">
        <f>X!U83</f>
        <v/>
      </c>
      <c r="F83" s="797" t="str">
        <f>X!V83</f>
        <v/>
      </c>
      <c r="G83" s="797" t="str">
        <f>X!W83</f>
        <v/>
      </c>
      <c r="H83" s="797" t="str">
        <f>X!X83</f>
        <v/>
      </c>
      <c r="I83" s="797" t="str">
        <f>X!Y83</f>
        <v/>
      </c>
      <c r="J83" s="797" t="str">
        <f>X!Z83</f>
        <v/>
      </c>
      <c r="K83" s="797" t="str">
        <f>X!AA83</f>
        <v/>
      </c>
      <c r="L83" s="797" t="str">
        <f>X!AB83</f>
        <v/>
      </c>
      <c r="M83" s="797" t="str">
        <f>X!AC83</f>
        <v/>
      </c>
      <c r="N83" s="1027" t="str">
        <f>X!AD83</f>
        <v/>
      </c>
      <c r="O83" s="799" t="str">
        <f>X!AE83</f>
        <v/>
      </c>
      <c r="P83" s="1124" t="str">
        <f>X!AF83</f>
        <v/>
      </c>
      <c r="Q83" s="1034"/>
      <c r="R83" s="777"/>
      <c r="S83" s="777"/>
      <c r="T83" s="777"/>
      <c r="U83" s="777"/>
      <c r="V83" s="777"/>
      <c r="W83" s="777"/>
      <c r="X83" s="777"/>
      <c r="Y83" s="777"/>
      <c r="Z83" s="777"/>
      <c r="AA83" s="777"/>
      <c r="AB83" s="777"/>
      <c r="AC83" s="777"/>
      <c r="AD83" s="777"/>
      <c r="AE83" s="777"/>
      <c r="AF83" s="777"/>
      <c r="AG83" s="777"/>
      <c r="AH83" s="777"/>
      <c r="AI83" s="777"/>
      <c r="AJ83" s="777"/>
      <c r="AK83" s="777"/>
      <c r="AL83" s="777"/>
      <c r="AM83" s="777"/>
      <c r="AN83" s="777"/>
      <c r="AO83" s="777"/>
      <c r="AP83" s="777"/>
      <c r="AQ83" s="777"/>
      <c r="AR83" s="777"/>
      <c r="AS83" s="777"/>
      <c r="AT83" s="777"/>
      <c r="AU83" s="777"/>
      <c r="AV83" s="777"/>
      <c r="AW83" s="777"/>
      <c r="AX83" s="777"/>
      <c r="AY83" s="777"/>
      <c r="AZ83" s="777"/>
      <c r="BA83" s="777"/>
      <c r="BB83" s="777"/>
      <c r="BC83" s="777"/>
      <c r="BD83" s="777"/>
      <c r="BE83" s="777"/>
      <c r="BF83" s="777"/>
      <c r="BG83" s="777"/>
      <c r="BH83" s="777"/>
      <c r="BI83" s="777"/>
      <c r="BJ83" s="777"/>
      <c r="BK83" s="777"/>
      <c r="BL83" s="777"/>
      <c r="BM83" s="777"/>
      <c r="BN83" s="777"/>
      <c r="BO83" s="777"/>
      <c r="BP83" s="777"/>
      <c r="BQ83" s="777"/>
      <c r="BR83" s="777"/>
      <c r="BS83" s="777"/>
      <c r="BT83" s="777"/>
      <c r="BU83" s="777"/>
      <c r="BV83" s="777"/>
      <c r="BW83" s="777"/>
      <c r="BX83" s="777"/>
      <c r="BY83" s="777"/>
    </row>
    <row r="84" spans="1:77" s="1153" customFormat="1" ht="15.75" customHeight="1">
      <c r="A84" s="1122"/>
      <c r="B84" s="1138" t="str">
        <f>X!R84</f>
        <v/>
      </c>
      <c r="C84" s="1139" t="str">
        <f>X!S84</f>
        <v/>
      </c>
      <c r="D84" s="1140" t="str">
        <f>X!T84</f>
        <v/>
      </c>
      <c r="E84" s="1140" t="str">
        <f>X!U84</f>
        <v/>
      </c>
      <c r="F84" s="1140" t="str">
        <f>X!V84</f>
        <v/>
      </c>
      <c r="G84" s="1140" t="str">
        <f>X!W84</f>
        <v/>
      </c>
      <c r="H84" s="1140" t="str">
        <f>X!X84</f>
        <v/>
      </c>
      <c r="I84" s="1140" t="str">
        <f>X!Y84</f>
        <v/>
      </c>
      <c r="J84" s="1140" t="str">
        <f>X!Z84</f>
        <v/>
      </c>
      <c r="K84" s="1140" t="str">
        <f>X!AA84</f>
        <v/>
      </c>
      <c r="L84" s="1140" t="str">
        <f>X!AB84</f>
        <v/>
      </c>
      <c r="M84" s="1140" t="str">
        <f>X!AC84</f>
        <v/>
      </c>
      <c r="N84" s="1141" t="str">
        <f>X!AD84</f>
        <v/>
      </c>
      <c r="O84" s="1142" t="str">
        <f>X!AE84</f>
        <v/>
      </c>
      <c r="P84" s="1124" t="str">
        <f>X!AF84</f>
        <v/>
      </c>
      <c r="Q84" s="1152"/>
      <c r="R84" s="777"/>
      <c r="S84" s="777"/>
      <c r="T84" s="777"/>
      <c r="U84" s="777"/>
      <c r="V84" s="777"/>
      <c r="W84" s="777"/>
      <c r="X84" s="777"/>
      <c r="Y84" s="777"/>
      <c r="Z84" s="777"/>
      <c r="AA84" s="777"/>
      <c r="AB84" s="777"/>
      <c r="AC84" s="777"/>
      <c r="AD84" s="777"/>
      <c r="AE84" s="777"/>
      <c r="AF84" s="777"/>
      <c r="AG84" s="777"/>
      <c r="AH84" s="777"/>
      <c r="AI84" s="777"/>
      <c r="AJ84" s="777"/>
      <c r="AK84" s="777"/>
      <c r="AL84" s="777"/>
      <c r="AM84" s="777"/>
      <c r="AN84" s="777"/>
      <c r="AO84" s="777"/>
      <c r="AP84" s="777"/>
      <c r="AQ84" s="777"/>
      <c r="AR84" s="777"/>
      <c r="AS84" s="777"/>
      <c r="AT84" s="777"/>
      <c r="AU84" s="777"/>
      <c r="AV84" s="777"/>
      <c r="AW84" s="777"/>
      <c r="AX84" s="777"/>
      <c r="AY84" s="777"/>
      <c r="AZ84" s="777"/>
      <c r="BA84" s="777"/>
      <c r="BB84" s="777"/>
      <c r="BC84" s="777"/>
      <c r="BD84" s="777"/>
      <c r="BE84" s="777"/>
      <c r="BF84" s="777"/>
      <c r="BG84" s="777"/>
      <c r="BH84" s="777"/>
      <c r="BI84" s="777"/>
      <c r="BJ84" s="777"/>
      <c r="BK84" s="777"/>
      <c r="BL84" s="777"/>
      <c r="BM84" s="777"/>
      <c r="BN84" s="777"/>
      <c r="BO84" s="777"/>
      <c r="BP84" s="777"/>
      <c r="BQ84" s="777"/>
      <c r="BR84" s="777"/>
      <c r="BS84" s="777"/>
      <c r="BT84" s="777"/>
      <c r="BU84" s="777"/>
      <c r="BV84" s="777"/>
      <c r="BW84" s="777"/>
      <c r="BX84" s="777"/>
      <c r="BY84" s="777"/>
    </row>
    <row r="85" spans="1:77" s="808" customFormat="1" ht="15.75" customHeight="1">
      <c r="A85" s="1122"/>
      <c r="B85" s="1026" t="str">
        <f>X!R85</f>
        <v/>
      </c>
      <c r="C85" s="767" t="str">
        <f>X!S85</f>
        <v/>
      </c>
      <c r="D85" s="797" t="str">
        <f>X!T85</f>
        <v/>
      </c>
      <c r="E85" s="797" t="str">
        <f>X!U85</f>
        <v/>
      </c>
      <c r="F85" s="797" t="str">
        <f>X!V85</f>
        <v/>
      </c>
      <c r="G85" s="797" t="str">
        <f>X!W85</f>
        <v/>
      </c>
      <c r="H85" s="797" t="str">
        <f>X!X85</f>
        <v/>
      </c>
      <c r="I85" s="797" t="str">
        <f>X!Y85</f>
        <v/>
      </c>
      <c r="J85" s="797" t="str">
        <f>X!Z85</f>
        <v/>
      </c>
      <c r="K85" s="797" t="str">
        <f>X!AA85</f>
        <v/>
      </c>
      <c r="L85" s="797" t="str">
        <f>X!AB85</f>
        <v/>
      </c>
      <c r="M85" s="797" t="str">
        <f>X!AC85</f>
        <v/>
      </c>
      <c r="N85" s="1027" t="str">
        <f>X!AD85</f>
        <v/>
      </c>
      <c r="O85" s="799" t="str">
        <f>X!AE85</f>
        <v/>
      </c>
      <c r="P85" s="1124" t="str">
        <f>X!AF85</f>
        <v/>
      </c>
      <c r="Q85" s="1034"/>
      <c r="R85" s="777"/>
      <c r="S85" s="777"/>
      <c r="T85" s="777"/>
      <c r="U85" s="777"/>
      <c r="V85" s="777"/>
      <c r="W85" s="777"/>
      <c r="X85" s="777"/>
      <c r="Y85" s="777"/>
      <c r="Z85" s="777"/>
      <c r="AA85" s="777"/>
      <c r="AB85" s="777"/>
      <c r="AC85" s="777"/>
      <c r="AD85" s="777"/>
      <c r="AE85" s="777"/>
      <c r="AF85" s="777"/>
      <c r="AG85" s="777"/>
      <c r="AH85" s="777"/>
      <c r="AI85" s="777"/>
      <c r="AJ85" s="777"/>
      <c r="AK85" s="777"/>
      <c r="AL85" s="777"/>
      <c r="AM85" s="777"/>
      <c r="AN85" s="777"/>
      <c r="AO85" s="777"/>
      <c r="AP85" s="777"/>
      <c r="AQ85" s="777"/>
      <c r="AR85" s="777"/>
      <c r="AS85" s="777"/>
      <c r="AT85" s="777"/>
      <c r="AU85" s="777"/>
      <c r="AV85" s="777"/>
      <c r="AW85" s="777"/>
      <c r="AX85" s="777"/>
      <c r="AY85" s="777"/>
      <c r="AZ85" s="777"/>
      <c r="BA85" s="777"/>
      <c r="BB85" s="777"/>
      <c r="BC85" s="777"/>
      <c r="BD85" s="777"/>
      <c r="BE85" s="777"/>
      <c r="BF85" s="777"/>
      <c r="BG85" s="777"/>
      <c r="BH85" s="777"/>
      <c r="BI85" s="777"/>
      <c r="BJ85" s="777"/>
      <c r="BK85" s="777"/>
      <c r="BL85" s="777"/>
      <c r="BM85" s="777"/>
      <c r="BN85" s="777"/>
      <c r="BO85" s="777"/>
      <c r="BP85" s="777"/>
      <c r="BQ85" s="777"/>
      <c r="BR85" s="777"/>
      <c r="BS85" s="777"/>
      <c r="BT85" s="777"/>
      <c r="BU85" s="777"/>
      <c r="BV85" s="777"/>
      <c r="BW85" s="777"/>
      <c r="BX85" s="777"/>
      <c r="BY85" s="777"/>
    </row>
    <row r="86" spans="1:77" s="1153" customFormat="1" ht="15.75" customHeight="1">
      <c r="A86" s="1122"/>
      <c r="B86" s="1138" t="str">
        <f>X!R86</f>
        <v/>
      </c>
      <c r="C86" s="1139" t="str">
        <f>X!S86</f>
        <v/>
      </c>
      <c r="D86" s="1140" t="str">
        <f>X!T86</f>
        <v/>
      </c>
      <c r="E86" s="1140" t="str">
        <f>X!U86</f>
        <v/>
      </c>
      <c r="F86" s="1140" t="str">
        <f>X!V86</f>
        <v/>
      </c>
      <c r="G86" s="1140" t="str">
        <f>X!W86</f>
        <v/>
      </c>
      <c r="H86" s="1140" t="str">
        <f>X!X86</f>
        <v/>
      </c>
      <c r="I86" s="1140" t="str">
        <f>X!Y86</f>
        <v/>
      </c>
      <c r="J86" s="1140" t="str">
        <f>X!Z86</f>
        <v/>
      </c>
      <c r="K86" s="1140" t="str">
        <f>X!AA86</f>
        <v/>
      </c>
      <c r="L86" s="1140" t="str">
        <f>X!AB86</f>
        <v/>
      </c>
      <c r="M86" s="1140" t="str">
        <f>X!AC86</f>
        <v/>
      </c>
      <c r="N86" s="1141" t="str">
        <f>X!AD86</f>
        <v/>
      </c>
      <c r="O86" s="1142" t="str">
        <f>X!AE86</f>
        <v/>
      </c>
      <c r="P86" s="1124" t="str">
        <f>X!AF86</f>
        <v/>
      </c>
      <c r="Q86" s="1152"/>
      <c r="R86" s="777"/>
      <c r="S86" s="777"/>
      <c r="T86" s="777"/>
      <c r="U86" s="777"/>
      <c r="V86" s="777"/>
      <c r="W86" s="777"/>
      <c r="X86" s="777"/>
      <c r="Y86" s="777"/>
      <c r="Z86" s="777"/>
      <c r="AA86" s="777"/>
      <c r="AB86" s="777"/>
      <c r="AC86" s="777"/>
      <c r="AD86" s="777"/>
      <c r="AE86" s="777"/>
      <c r="AF86" s="777"/>
      <c r="AG86" s="777"/>
      <c r="AH86" s="777"/>
      <c r="AI86" s="777"/>
      <c r="AJ86" s="777"/>
      <c r="AK86" s="777"/>
      <c r="AL86" s="777"/>
      <c r="AM86" s="777"/>
      <c r="AN86" s="777"/>
      <c r="AO86" s="777"/>
      <c r="AP86" s="777"/>
      <c r="AQ86" s="777"/>
      <c r="AR86" s="777"/>
      <c r="AS86" s="777"/>
      <c r="AT86" s="777"/>
      <c r="AU86" s="777"/>
      <c r="AV86" s="777"/>
      <c r="AW86" s="777"/>
      <c r="AX86" s="777"/>
      <c r="AY86" s="777"/>
      <c r="AZ86" s="777"/>
      <c r="BA86" s="777"/>
      <c r="BB86" s="777"/>
      <c r="BC86" s="777"/>
      <c r="BD86" s="777"/>
      <c r="BE86" s="777"/>
      <c r="BF86" s="777"/>
      <c r="BG86" s="777"/>
      <c r="BH86" s="777"/>
      <c r="BI86" s="777"/>
      <c r="BJ86" s="777"/>
      <c r="BK86" s="777"/>
      <c r="BL86" s="777"/>
      <c r="BM86" s="777"/>
      <c r="BN86" s="777"/>
      <c r="BO86" s="777"/>
      <c r="BP86" s="777"/>
      <c r="BQ86" s="777"/>
      <c r="BR86" s="777"/>
      <c r="BS86" s="777"/>
      <c r="BT86" s="777"/>
      <c r="BU86" s="777"/>
      <c r="BV86" s="777"/>
      <c r="BW86" s="777"/>
      <c r="BX86" s="777"/>
      <c r="BY86" s="777"/>
    </row>
    <row r="87" spans="1:77" s="808" customFormat="1" ht="15.75" customHeight="1">
      <c r="A87" s="1122"/>
      <c r="B87" s="1026" t="str">
        <f>X!R87</f>
        <v/>
      </c>
      <c r="C87" s="767" t="str">
        <f>X!S87</f>
        <v/>
      </c>
      <c r="D87" s="797" t="str">
        <f>X!T87</f>
        <v/>
      </c>
      <c r="E87" s="797" t="str">
        <f>X!U87</f>
        <v/>
      </c>
      <c r="F87" s="797" t="str">
        <f>X!V87</f>
        <v/>
      </c>
      <c r="G87" s="797" t="str">
        <f>X!W87</f>
        <v/>
      </c>
      <c r="H87" s="797" t="str">
        <f>X!X87</f>
        <v/>
      </c>
      <c r="I87" s="797" t="str">
        <f>X!Y87</f>
        <v/>
      </c>
      <c r="J87" s="797" t="str">
        <f>X!Z87</f>
        <v/>
      </c>
      <c r="K87" s="797" t="str">
        <f>X!AA87</f>
        <v/>
      </c>
      <c r="L87" s="797" t="str">
        <f>X!AB87</f>
        <v/>
      </c>
      <c r="M87" s="797" t="str">
        <f>X!AC87</f>
        <v/>
      </c>
      <c r="N87" s="1027" t="str">
        <f>X!AD87</f>
        <v/>
      </c>
      <c r="O87" s="799" t="str">
        <f>X!AE87</f>
        <v/>
      </c>
      <c r="P87" s="1124" t="str">
        <f>X!AF87</f>
        <v/>
      </c>
      <c r="Q87" s="1034"/>
      <c r="R87" s="777"/>
      <c r="S87" s="777"/>
      <c r="T87" s="777"/>
      <c r="U87" s="777"/>
      <c r="V87" s="777"/>
      <c r="W87" s="777"/>
      <c r="X87" s="777"/>
      <c r="Y87" s="777"/>
      <c r="Z87" s="777"/>
      <c r="AA87" s="777"/>
      <c r="AB87" s="777"/>
      <c r="AC87" s="777"/>
      <c r="AD87" s="777"/>
      <c r="AE87" s="777"/>
      <c r="AF87" s="777"/>
      <c r="AG87" s="777"/>
      <c r="AH87" s="777"/>
      <c r="AI87" s="777"/>
      <c r="AJ87" s="777"/>
      <c r="AK87" s="777"/>
      <c r="AL87" s="777"/>
      <c r="AM87" s="777"/>
      <c r="AN87" s="777"/>
      <c r="AO87" s="777"/>
      <c r="AP87" s="777"/>
      <c r="AQ87" s="777"/>
      <c r="AR87" s="777"/>
      <c r="AS87" s="777"/>
      <c r="AT87" s="777"/>
      <c r="AU87" s="777"/>
      <c r="AV87" s="777"/>
      <c r="AW87" s="777"/>
      <c r="AX87" s="777"/>
      <c r="AY87" s="777"/>
      <c r="AZ87" s="777"/>
      <c r="BA87" s="777"/>
      <c r="BB87" s="777"/>
      <c r="BC87" s="777"/>
      <c r="BD87" s="777"/>
      <c r="BE87" s="777"/>
      <c r="BF87" s="777"/>
      <c r="BG87" s="777"/>
      <c r="BH87" s="777"/>
      <c r="BI87" s="777"/>
      <c r="BJ87" s="777"/>
      <c r="BK87" s="777"/>
      <c r="BL87" s="777"/>
      <c r="BM87" s="777"/>
      <c r="BN87" s="777"/>
      <c r="BO87" s="777"/>
      <c r="BP87" s="777"/>
      <c r="BQ87" s="777"/>
      <c r="BR87" s="777"/>
      <c r="BS87" s="777"/>
      <c r="BT87" s="777"/>
      <c r="BU87" s="777"/>
      <c r="BV87" s="777"/>
      <c r="BW87" s="777"/>
      <c r="BX87" s="777"/>
      <c r="BY87" s="777"/>
    </row>
    <row r="88" spans="1:77" s="1154" customFormat="1" ht="15.75" customHeight="1">
      <c r="A88" s="1122"/>
      <c r="B88" s="1138" t="str">
        <f>X!R88</f>
        <v/>
      </c>
      <c r="C88" s="1139" t="str">
        <f>X!S88</f>
        <v/>
      </c>
      <c r="D88" s="1140" t="str">
        <f>X!T88</f>
        <v/>
      </c>
      <c r="E88" s="1140" t="str">
        <f>X!U88</f>
        <v/>
      </c>
      <c r="F88" s="1140" t="str">
        <f>X!V88</f>
        <v/>
      </c>
      <c r="G88" s="1140" t="str">
        <f>X!W88</f>
        <v/>
      </c>
      <c r="H88" s="1140" t="str">
        <f>X!X88</f>
        <v/>
      </c>
      <c r="I88" s="1140" t="str">
        <f>X!Y88</f>
        <v/>
      </c>
      <c r="J88" s="1140" t="str">
        <f>X!Z88</f>
        <v/>
      </c>
      <c r="K88" s="1140" t="str">
        <f>X!AA88</f>
        <v/>
      </c>
      <c r="L88" s="1140" t="str">
        <f>X!AB88</f>
        <v/>
      </c>
      <c r="M88" s="1140" t="str">
        <f>X!AC88</f>
        <v/>
      </c>
      <c r="N88" s="1141" t="str">
        <f>X!AD88</f>
        <v/>
      </c>
      <c r="O88" s="1142" t="str">
        <f>X!AE88</f>
        <v/>
      </c>
      <c r="P88" s="1124" t="str">
        <f>X!AF88</f>
        <v/>
      </c>
      <c r="Q88" s="1152"/>
      <c r="R88" s="809"/>
      <c r="S88" s="809"/>
      <c r="T88" s="809"/>
      <c r="U88" s="809"/>
      <c r="V88" s="809"/>
      <c r="W88" s="809"/>
      <c r="X88" s="809"/>
      <c r="Y88" s="809"/>
      <c r="Z88" s="809"/>
      <c r="AA88" s="809"/>
      <c r="AB88" s="809"/>
      <c r="AC88" s="809"/>
      <c r="AD88" s="809"/>
      <c r="AE88" s="809"/>
      <c r="AF88" s="809"/>
      <c r="AG88" s="809"/>
      <c r="AH88" s="809"/>
      <c r="AI88" s="809"/>
      <c r="AJ88" s="809"/>
      <c r="AK88" s="809"/>
      <c r="AL88" s="809"/>
      <c r="AM88" s="809"/>
      <c r="AN88" s="809"/>
      <c r="AO88" s="809"/>
      <c r="AP88" s="809"/>
      <c r="AQ88" s="809"/>
      <c r="AR88" s="809"/>
      <c r="AS88" s="809"/>
      <c r="AT88" s="809"/>
      <c r="AU88" s="809"/>
      <c r="AV88" s="809"/>
      <c r="AW88" s="809"/>
      <c r="AX88" s="809"/>
      <c r="AY88" s="809"/>
      <c r="AZ88" s="809"/>
      <c r="BA88" s="809"/>
      <c r="BB88" s="809"/>
      <c r="BC88" s="809"/>
      <c r="BD88" s="809"/>
      <c r="BE88" s="809"/>
      <c r="BF88" s="809"/>
      <c r="BG88" s="809"/>
      <c r="BH88" s="809"/>
      <c r="BI88" s="809"/>
      <c r="BJ88" s="809"/>
      <c r="BK88" s="809"/>
      <c r="BL88" s="809"/>
      <c r="BM88" s="809"/>
      <c r="BN88" s="809"/>
      <c r="BO88" s="809"/>
      <c r="BP88" s="809"/>
      <c r="BQ88" s="809"/>
      <c r="BR88" s="809"/>
      <c r="BS88" s="809"/>
      <c r="BT88" s="809"/>
      <c r="BU88" s="809"/>
      <c r="BV88" s="809"/>
      <c r="BW88" s="809"/>
      <c r="BX88" s="809"/>
      <c r="BY88" s="809"/>
    </row>
    <row r="89" spans="1:77" s="944" customFormat="1" ht="15.75" customHeight="1" thickBot="1">
      <c r="A89" s="1155"/>
      <c r="B89" s="1156" t="str">
        <f>X!R89</f>
        <v>Unclassified Payment Method</v>
      </c>
      <c r="C89" s="1157" t="str">
        <f>X!S89</f>
        <v>Unclassified Payment Method</v>
      </c>
      <c r="D89" s="1158" t="str">
        <f>X!T89</f>
        <v/>
      </c>
      <c r="E89" s="1158" t="str">
        <f>X!U89</f>
        <v/>
      </c>
      <c r="F89" s="1158" t="str">
        <f>X!V89</f>
        <v/>
      </c>
      <c r="G89" s="1158" t="str">
        <f>X!W89</f>
        <v/>
      </c>
      <c r="H89" s="1158" t="str">
        <f>X!X89</f>
        <v/>
      </c>
      <c r="I89" s="1158" t="str">
        <f>X!Y89</f>
        <v/>
      </c>
      <c r="J89" s="1158" t="str">
        <f>X!Z89</f>
        <v/>
      </c>
      <c r="K89" s="1158" t="str">
        <f>X!AA89</f>
        <v/>
      </c>
      <c r="L89" s="1158" t="str">
        <f>X!AB89</f>
        <v/>
      </c>
      <c r="M89" s="1158" t="str">
        <f>X!AC89</f>
        <v/>
      </c>
      <c r="N89" s="1159" t="str">
        <f>X!AD89</f>
        <v/>
      </c>
      <c r="O89" s="1160" t="str">
        <f>X!AE89</f>
        <v/>
      </c>
      <c r="P89" s="1162" t="str">
        <f>X!AF89</f>
        <v/>
      </c>
      <c r="Q89" s="1174"/>
      <c r="R89" s="826"/>
      <c r="S89" s="826"/>
      <c r="T89" s="826"/>
      <c r="U89" s="826"/>
      <c r="V89" s="826"/>
      <c r="W89" s="826"/>
      <c r="X89" s="826"/>
      <c r="Y89" s="826"/>
      <c r="Z89" s="826"/>
      <c r="AA89" s="826"/>
      <c r="AB89" s="826"/>
      <c r="AC89" s="826"/>
      <c r="AD89" s="826"/>
      <c r="AE89" s="826"/>
      <c r="AF89" s="826"/>
      <c r="AG89" s="826"/>
      <c r="AH89" s="826"/>
      <c r="AI89" s="826"/>
      <c r="AJ89" s="826"/>
      <c r="AK89" s="826"/>
      <c r="AL89" s="826"/>
      <c r="AM89" s="826"/>
      <c r="AN89" s="826"/>
      <c r="AO89" s="826"/>
      <c r="AP89" s="826"/>
      <c r="AQ89" s="826"/>
      <c r="AR89" s="826"/>
      <c r="AS89" s="826"/>
      <c r="AT89" s="826"/>
      <c r="AU89" s="826"/>
      <c r="AV89" s="826"/>
      <c r="AW89" s="826"/>
      <c r="AX89" s="826"/>
      <c r="AY89" s="826"/>
      <c r="AZ89" s="826"/>
      <c r="BA89" s="826"/>
      <c r="BB89" s="826"/>
      <c r="BC89" s="826"/>
      <c r="BD89" s="826"/>
      <c r="BE89" s="826"/>
      <c r="BF89" s="826"/>
      <c r="BG89" s="826"/>
      <c r="BH89" s="826"/>
      <c r="BI89" s="826"/>
      <c r="BJ89" s="826"/>
      <c r="BK89" s="826"/>
      <c r="BL89" s="826"/>
      <c r="BM89" s="826"/>
      <c r="BN89" s="826"/>
      <c r="BO89" s="826"/>
      <c r="BP89" s="826"/>
      <c r="BQ89" s="826"/>
      <c r="BR89" s="826"/>
      <c r="BS89" s="826"/>
      <c r="BT89" s="826"/>
      <c r="BU89" s="826"/>
      <c r="BV89" s="826"/>
      <c r="BW89" s="826"/>
      <c r="BX89" s="826"/>
      <c r="BY89" s="826"/>
    </row>
    <row r="90" spans="1:77" s="808" customFormat="1" ht="15.75" customHeight="1">
      <c r="A90" s="1175"/>
      <c r="B90" s="1176" t="str">
        <f>X!R90</f>
        <v/>
      </c>
      <c r="C90" s="1177" t="str">
        <f>X!S90</f>
        <v/>
      </c>
      <c r="D90" s="1178" t="str">
        <f>X!T90</f>
        <v/>
      </c>
      <c r="E90" s="1178" t="str">
        <f>X!U90</f>
        <v/>
      </c>
      <c r="F90" s="1178" t="str">
        <f>X!V90</f>
        <v/>
      </c>
      <c r="G90" s="1178" t="str">
        <f>X!W90</f>
        <v/>
      </c>
      <c r="H90" s="1178" t="str">
        <f>X!X90</f>
        <v/>
      </c>
      <c r="I90" s="1178" t="str">
        <f>X!Y90</f>
        <v/>
      </c>
      <c r="J90" s="1178" t="str">
        <f>X!Z90</f>
        <v/>
      </c>
      <c r="K90" s="1178" t="str">
        <f>X!AA90</f>
        <v/>
      </c>
      <c r="L90" s="1178" t="str">
        <f>X!AB90</f>
        <v/>
      </c>
      <c r="M90" s="1178" t="str">
        <f>X!AC90</f>
        <v/>
      </c>
      <c r="N90" s="1179" t="str">
        <f>X!AD90</f>
        <v/>
      </c>
      <c r="O90" s="1180" t="str">
        <f>X!AE90</f>
        <v/>
      </c>
      <c r="P90" s="1182" t="str">
        <f>X!AF90</f>
        <v/>
      </c>
      <c r="Q90" s="1193"/>
      <c r="R90" s="777"/>
      <c r="S90" s="777"/>
      <c r="T90" s="777"/>
      <c r="U90" s="777"/>
      <c r="V90" s="777"/>
      <c r="W90" s="777"/>
      <c r="X90" s="777"/>
      <c r="Y90" s="777"/>
      <c r="Z90" s="777"/>
      <c r="AA90" s="777"/>
      <c r="AB90" s="777"/>
      <c r="AC90" s="777"/>
      <c r="AD90" s="777"/>
      <c r="AE90" s="777"/>
      <c r="AF90" s="777"/>
      <c r="AG90" s="777"/>
      <c r="AH90" s="777"/>
      <c r="AI90" s="777"/>
      <c r="AJ90" s="777"/>
      <c r="AK90" s="777"/>
      <c r="AL90" s="777"/>
      <c r="AM90" s="777"/>
      <c r="AN90" s="777"/>
      <c r="AO90" s="777"/>
      <c r="AP90" s="777"/>
      <c r="AQ90" s="777"/>
      <c r="AR90" s="777"/>
      <c r="AS90" s="777"/>
      <c r="AT90" s="777"/>
      <c r="AU90" s="777"/>
      <c r="AV90" s="777"/>
      <c r="AW90" s="777"/>
      <c r="AX90" s="777"/>
      <c r="AY90" s="777"/>
      <c r="AZ90" s="777"/>
      <c r="BA90" s="777"/>
      <c r="BB90" s="777"/>
      <c r="BC90" s="777"/>
      <c r="BD90" s="777"/>
      <c r="BE90" s="777"/>
      <c r="BF90" s="777"/>
      <c r="BG90" s="777"/>
      <c r="BH90" s="777"/>
      <c r="BI90" s="777"/>
      <c r="BJ90" s="777"/>
      <c r="BK90" s="777"/>
      <c r="BL90" s="777"/>
      <c r="BM90" s="777"/>
      <c r="BN90" s="777"/>
      <c r="BO90" s="777"/>
      <c r="BP90" s="777"/>
      <c r="BQ90" s="777"/>
      <c r="BR90" s="777"/>
      <c r="BS90" s="777"/>
      <c r="BT90" s="777"/>
      <c r="BU90" s="777"/>
      <c r="BV90" s="777"/>
      <c r="BW90" s="777"/>
      <c r="BX90" s="777"/>
      <c r="BY90" s="777"/>
    </row>
    <row r="91" spans="1:77" s="1153" customFormat="1" ht="15.75" customHeight="1">
      <c r="A91" s="1194"/>
      <c r="B91" s="1026" t="str">
        <f>X!R91</f>
        <v/>
      </c>
      <c r="C91" s="767" t="str">
        <f>X!S91</f>
        <v/>
      </c>
      <c r="D91" s="797" t="str">
        <f>X!T91</f>
        <v/>
      </c>
      <c r="E91" s="797" t="str">
        <f>X!U91</f>
        <v/>
      </c>
      <c r="F91" s="797" t="str">
        <f>X!V91</f>
        <v/>
      </c>
      <c r="G91" s="797" t="str">
        <f>X!W91</f>
        <v/>
      </c>
      <c r="H91" s="797" t="str">
        <f>X!X91</f>
        <v/>
      </c>
      <c r="I91" s="797" t="str">
        <f>X!Y91</f>
        <v/>
      </c>
      <c r="J91" s="797" t="str">
        <f>X!Z91</f>
        <v/>
      </c>
      <c r="K91" s="797" t="str">
        <f>X!AA91</f>
        <v/>
      </c>
      <c r="L91" s="797" t="str">
        <f>X!AB91</f>
        <v/>
      </c>
      <c r="M91" s="797" t="str">
        <f>X!AC91</f>
        <v/>
      </c>
      <c r="N91" s="1027" t="str">
        <f>X!AD91</f>
        <v/>
      </c>
      <c r="O91" s="799" t="str">
        <f>X!AE91</f>
        <v/>
      </c>
      <c r="P91" s="1196" t="str">
        <f>X!AF91</f>
        <v/>
      </c>
      <c r="Q91" s="1034"/>
      <c r="R91" s="777"/>
      <c r="S91" s="777"/>
      <c r="T91" s="777"/>
      <c r="U91" s="777"/>
      <c r="V91" s="777"/>
      <c r="W91" s="777"/>
      <c r="X91" s="777"/>
      <c r="Y91" s="777"/>
      <c r="Z91" s="777"/>
      <c r="AA91" s="777"/>
      <c r="AB91" s="777"/>
      <c r="AC91" s="777"/>
      <c r="AD91" s="777"/>
      <c r="AE91" s="777"/>
      <c r="AF91" s="777"/>
      <c r="AG91" s="777"/>
      <c r="AH91" s="777"/>
      <c r="AI91" s="777"/>
      <c r="AJ91" s="777"/>
      <c r="AK91" s="777"/>
      <c r="AL91" s="777"/>
      <c r="AM91" s="777"/>
      <c r="AN91" s="777"/>
      <c r="AO91" s="777"/>
      <c r="AP91" s="777"/>
      <c r="AQ91" s="777"/>
      <c r="AR91" s="777"/>
      <c r="AS91" s="777"/>
      <c r="AT91" s="777"/>
      <c r="AU91" s="777"/>
      <c r="AV91" s="777"/>
      <c r="AW91" s="777"/>
      <c r="AX91" s="777"/>
      <c r="AY91" s="777"/>
      <c r="AZ91" s="777"/>
      <c r="BA91" s="777"/>
      <c r="BB91" s="777"/>
      <c r="BC91" s="777"/>
      <c r="BD91" s="777"/>
      <c r="BE91" s="777"/>
      <c r="BF91" s="777"/>
      <c r="BG91" s="777"/>
      <c r="BH91" s="777"/>
      <c r="BI91" s="777"/>
      <c r="BJ91" s="777"/>
      <c r="BK91" s="777"/>
      <c r="BL91" s="777"/>
      <c r="BM91" s="777"/>
      <c r="BN91" s="777"/>
      <c r="BO91" s="777"/>
      <c r="BP91" s="777"/>
      <c r="BQ91" s="777"/>
      <c r="BR91" s="777"/>
      <c r="BS91" s="777"/>
      <c r="BT91" s="777"/>
      <c r="BU91" s="777"/>
      <c r="BV91" s="777"/>
      <c r="BW91" s="777"/>
      <c r="BX91" s="777"/>
      <c r="BY91" s="777"/>
    </row>
    <row r="92" spans="1:77" s="1218" customFormat="1" ht="15.75" customHeight="1" thickBot="1">
      <c r="A92" s="1199"/>
      <c r="B92" s="1200" t="str">
        <f>X!R92</f>
        <v/>
      </c>
      <c r="C92" s="1201" t="str">
        <f>X!S92</f>
        <v/>
      </c>
      <c r="D92" s="1202" t="str">
        <f>X!T92</f>
        <v/>
      </c>
      <c r="E92" s="1202" t="str">
        <f>X!U92</f>
        <v/>
      </c>
      <c r="F92" s="1202" t="str">
        <f>X!V92</f>
        <v/>
      </c>
      <c r="G92" s="1202" t="str">
        <f>X!W92</f>
        <v/>
      </c>
      <c r="H92" s="1202" t="str">
        <f>X!X92</f>
        <v/>
      </c>
      <c r="I92" s="1202" t="str">
        <f>X!Y92</f>
        <v/>
      </c>
      <c r="J92" s="1202" t="str">
        <f>X!Z92</f>
        <v/>
      </c>
      <c r="K92" s="1202" t="str">
        <f>X!AA92</f>
        <v/>
      </c>
      <c r="L92" s="1202" t="str">
        <f>X!AB92</f>
        <v/>
      </c>
      <c r="M92" s="1202" t="str">
        <f>X!AC92</f>
        <v/>
      </c>
      <c r="N92" s="1203" t="str">
        <f>X!AD92</f>
        <v/>
      </c>
      <c r="O92" s="1204" t="str">
        <f>X!AE92</f>
        <v/>
      </c>
      <c r="P92" s="1206" t="str">
        <f>X!AF92</f>
        <v/>
      </c>
      <c r="Q92" s="1217"/>
      <c r="R92" s="881"/>
      <c r="S92" s="881"/>
      <c r="T92" s="881"/>
      <c r="U92" s="881"/>
      <c r="V92" s="881"/>
      <c r="W92" s="881"/>
      <c r="X92" s="881"/>
      <c r="Y92" s="881"/>
      <c r="Z92" s="881"/>
      <c r="AA92" s="881"/>
      <c r="AB92" s="881"/>
      <c r="AC92" s="881"/>
      <c r="AD92" s="881"/>
      <c r="AE92" s="881"/>
      <c r="AF92" s="881"/>
      <c r="AG92" s="881"/>
      <c r="AH92" s="881"/>
      <c r="AI92" s="881"/>
      <c r="AJ92" s="881"/>
      <c r="AK92" s="881"/>
      <c r="AL92" s="881"/>
      <c r="AM92" s="881"/>
      <c r="AN92" s="881"/>
      <c r="AO92" s="881"/>
      <c r="AP92" s="881"/>
      <c r="AQ92" s="881"/>
      <c r="AR92" s="881"/>
      <c r="AS92" s="881"/>
      <c r="AT92" s="881"/>
      <c r="AU92" s="881"/>
      <c r="AV92" s="881"/>
      <c r="AW92" s="881"/>
      <c r="AX92" s="881"/>
      <c r="AY92" s="881"/>
      <c r="AZ92" s="881"/>
      <c r="BA92" s="881"/>
      <c r="BB92" s="881"/>
      <c r="BC92" s="881"/>
      <c r="BD92" s="881"/>
      <c r="BE92" s="881"/>
      <c r="BF92" s="881"/>
      <c r="BG92" s="881"/>
      <c r="BH92" s="881"/>
      <c r="BI92" s="881"/>
      <c r="BJ92" s="881"/>
      <c r="BK92" s="881"/>
      <c r="BL92" s="881"/>
      <c r="BM92" s="881"/>
      <c r="BN92" s="881"/>
      <c r="BO92" s="881"/>
      <c r="BP92" s="881"/>
      <c r="BQ92" s="881"/>
      <c r="BR92" s="881"/>
      <c r="BS92" s="881"/>
      <c r="BT92" s="881"/>
      <c r="BU92" s="881"/>
      <c r="BV92" s="881"/>
      <c r="BW92" s="881"/>
      <c r="BX92" s="881"/>
      <c r="BY92" s="881"/>
    </row>
    <row r="93" spans="1:77" s="808" customFormat="1" ht="19.5" hidden="1" customHeight="1" thickTop="1" thickBot="1">
      <c r="A93" s="1220"/>
      <c r="B93" s="1221" t="str">
        <f>X!R93</f>
        <v>CATEGORY</v>
      </c>
      <c r="C93" s="1222" t="str">
        <f>X!S93</f>
        <v>CATEGORY</v>
      </c>
      <c r="D93" s="1223" t="str">
        <f>X!T93</f>
        <v>JAN</v>
      </c>
      <c r="E93" s="1223" t="str">
        <f>X!U93</f>
        <v>FEB</v>
      </c>
      <c r="F93" s="1223" t="str">
        <f>X!V93</f>
        <v>MAR</v>
      </c>
      <c r="G93" s="1223" t="str">
        <f>X!W93</f>
        <v>APR</v>
      </c>
      <c r="H93" s="1223" t="str">
        <f>X!X93</f>
        <v>MAY</v>
      </c>
      <c r="I93" s="1223" t="str">
        <f>X!Y93</f>
        <v>JUN</v>
      </c>
      <c r="J93" s="1223" t="str">
        <f>X!Z93</f>
        <v>JUL</v>
      </c>
      <c r="K93" s="1223" t="str">
        <f>X!AA93</f>
        <v>AUG</v>
      </c>
      <c r="L93" s="1223" t="str">
        <f>X!AB93</f>
        <v>SEP</v>
      </c>
      <c r="M93" s="1223" t="str">
        <f>X!AC93</f>
        <v>OCT</v>
      </c>
      <c r="N93" s="1224" t="str">
        <f>X!AD93</f>
        <v>NOV</v>
      </c>
      <c r="O93" s="1225" t="str">
        <f>X!AE93</f>
        <v>YEAR</v>
      </c>
      <c r="P93" s="1226" t="str">
        <f>X!AF93</f>
        <v>Per Month</v>
      </c>
      <c r="Q93" s="777"/>
      <c r="R93" s="777"/>
      <c r="S93" s="777"/>
      <c r="T93" s="777"/>
      <c r="U93" s="777"/>
      <c r="V93" s="777"/>
      <c r="W93" s="777"/>
      <c r="X93" s="777"/>
      <c r="Y93" s="777"/>
      <c r="Z93" s="777"/>
      <c r="AA93" s="777"/>
      <c r="AB93" s="777"/>
      <c r="AC93" s="777"/>
      <c r="AD93" s="777"/>
      <c r="AE93" s="777"/>
      <c r="AF93" s="777"/>
      <c r="AG93" s="777"/>
      <c r="AH93" s="777"/>
      <c r="AI93" s="777"/>
      <c r="AJ93" s="777"/>
      <c r="AK93" s="777"/>
      <c r="AL93" s="777"/>
      <c r="AM93" s="777"/>
      <c r="AN93" s="777"/>
      <c r="AO93" s="777"/>
      <c r="AP93" s="777"/>
      <c r="AQ93" s="777"/>
      <c r="AR93" s="777"/>
      <c r="AS93" s="777"/>
      <c r="AT93" s="777"/>
      <c r="AU93" s="777"/>
      <c r="AV93" s="777"/>
      <c r="AW93" s="777"/>
      <c r="AX93" s="777"/>
      <c r="AY93" s="777"/>
      <c r="AZ93" s="777"/>
      <c r="BA93" s="777"/>
      <c r="BB93" s="777"/>
      <c r="BC93" s="777"/>
      <c r="BD93" s="777"/>
      <c r="BE93" s="777"/>
      <c r="BF93" s="777"/>
      <c r="BG93" s="777"/>
      <c r="BH93" s="777"/>
      <c r="BI93" s="777"/>
      <c r="BJ93" s="777"/>
      <c r="BK93" s="777"/>
      <c r="BL93" s="777"/>
      <c r="BM93" s="777"/>
      <c r="BN93" s="777"/>
      <c r="BO93" s="777"/>
      <c r="BP93" s="777"/>
      <c r="BQ93" s="777"/>
      <c r="BR93" s="777"/>
      <c r="BS93" s="777"/>
      <c r="BT93" s="777"/>
      <c r="BU93" s="777"/>
      <c r="BV93" s="777"/>
      <c r="BW93" s="777"/>
      <c r="BX93" s="777"/>
      <c r="BY93" s="777"/>
    </row>
    <row r="94" spans="1:77" s="808" customFormat="1" ht="15.75" hidden="1" customHeight="1" thickTop="1">
      <c r="A94" s="810"/>
      <c r="B94" s="997">
        <f>X!R94</f>
        <v>0</v>
      </c>
      <c r="C94" s="1230">
        <f>X!S94</f>
        <v>0</v>
      </c>
      <c r="D94" s="1230">
        <f>X!T94</f>
        <v>0</v>
      </c>
      <c r="E94" s="1230">
        <f>X!U94</f>
        <v>0</v>
      </c>
      <c r="F94" s="1230">
        <f>X!V94</f>
        <v>0</v>
      </c>
      <c r="G94" s="1230">
        <f>X!W94</f>
        <v>0</v>
      </c>
      <c r="H94" s="1230">
        <f>X!X94</f>
        <v>0</v>
      </c>
      <c r="I94" s="1230">
        <f>X!Y94</f>
        <v>0</v>
      </c>
      <c r="J94" s="1230">
        <f>X!Z94</f>
        <v>0</v>
      </c>
      <c r="K94" s="1230">
        <f>X!AA94</f>
        <v>0</v>
      </c>
      <c r="L94" s="1230">
        <f>X!AB94</f>
        <v>0</v>
      </c>
      <c r="M94" s="1230">
        <f>X!AC94</f>
        <v>0</v>
      </c>
      <c r="N94" s="1230">
        <f>X!AD94</f>
        <v>0</v>
      </c>
      <c r="O94" s="1230">
        <f>X!AE94</f>
        <v>0</v>
      </c>
      <c r="P94" s="1230">
        <f>X!AF94</f>
        <v>0</v>
      </c>
      <c r="Q94" s="777"/>
      <c r="R94" s="777"/>
      <c r="S94" s="777"/>
      <c r="T94" s="777"/>
      <c r="U94" s="777"/>
      <c r="V94" s="777"/>
      <c r="W94" s="777"/>
      <c r="X94" s="777"/>
      <c r="Y94" s="777"/>
      <c r="Z94" s="777"/>
      <c r="AA94" s="777"/>
      <c r="AB94" s="777"/>
      <c r="AC94" s="777"/>
      <c r="AD94" s="777"/>
      <c r="AE94" s="777"/>
      <c r="AF94" s="777"/>
      <c r="AG94" s="777"/>
      <c r="AH94" s="777"/>
      <c r="AI94" s="777"/>
      <c r="AJ94" s="777"/>
      <c r="AK94" s="777"/>
      <c r="AL94" s="777"/>
      <c r="AM94" s="777"/>
      <c r="AN94" s="777"/>
      <c r="AO94" s="777"/>
      <c r="AP94" s="777"/>
      <c r="AQ94" s="777"/>
      <c r="AR94" s="777"/>
      <c r="AS94" s="777"/>
      <c r="AT94" s="777"/>
      <c r="AU94" s="777"/>
      <c r="AV94" s="777"/>
      <c r="AW94" s="777"/>
      <c r="AX94" s="777"/>
      <c r="AY94" s="777"/>
      <c r="AZ94" s="777"/>
      <c r="BA94" s="777"/>
      <c r="BB94" s="777"/>
      <c r="BC94" s="777"/>
      <c r="BD94" s="777"/>
      <c r="BE94" s="777"/>
      <c r="BF94" s="777"/>
      <c r="BG94" s="777"/>
      <c r="BH94" s="777"/>
      <c r="BI94" s="777"/>
      <c r="BJ94" s="777"/>
      <c r="BK94" s="777"/>
      <c r="BL94" s="777"/>
      <c r="BM94" s="777"/>
      <c r="BN94" s="777"/>
      <c r="BO94" s="777"/>
      <c r="BP94" s="777"/>
      <c r="BQ94" s="777"/>
      <c r="BR94" s="777"/>
      <c r="BS94" s="777"/>
      <c r="BT94" s="777"/>
      <c r="BU94" s="777"/>
      <c r="BV94" s="777"/>
      <c r="BW94" s="777"/>
      <c r="BX94" s="777"/>
      <c r="BY94" s="777"/>
    </row>
    <row r="95" spans="1:77" s="808" customFormat="1" ht="15.75" hidden="1" customHeight="1">
      <c r="A95" s="810"/>
      <c r="B95" s="997">
        <f>X!R95</f>
        <v>0</v>
      </c>
      <c r="C95" s="1230">
        <f>X!S95</f>
        <v>0</v>
      </c>
      <c r="D95" s="1230">
        <f>X!T95</f>
        <v>0</v>
      </c>
      <c r="E95" s="1230">
        <f>X!U95</f>
        <v>0</v>
      </c>
      <c r="F95" s="1230">
        <f>X!V95</f>
        <v>0</v>
      </c>
      <c r="G95" s="1230">
        <f>X!W95</f>
        <v>0</v>
      </c>
      <c r="H95" s="1230">
        <f>X!X95</f>
        <v>0</v>
      </c>
      <c r="I95" s="1230">
        <f>X!Y95</f>
        <v>0</v>
      </c>
      <c r="J95" s="1230">
        <f>X!Z95</f>
        <v>0</v>
      </c>
      <c r="K95" s="1230">
        <f>X!AA95</f>
        <v>0</v>
      </c>
      <c r="L95" s="1230">
        <f>X!AB95</f>
        <v>0</v>
      </c>
      <c r="M95" s="1230">
        <f>X!AC95</f>
        <v>0</v>
      </c>
      <c r="N95" s="1230">
        <f>X!AD95</f>
        <v>0</v>
      </c>
      <c r="O95" s="1230">
        <f>X!AE95</f>
        <v>0</v>
      </c>
      <c r="P95" s="1230">
        <f>X!AF95</f>
        <v>0</v>
      </c>
      <c r="Q95" s="777"/>
      <c r="R95" s="777"/>
      <c r="S95" s="777"/>
      <c r="T95" s="777"/>
      <c r="U95" s="777"/>
      <c r="V95" s="777"/>
      <c r="W95" s="777"/>
      <c r="X95" s="777"/>
      <c r="Y95" s="777"/>
      <c r="Z95" s="777"/>
      <c r="AA95" s="777"/>
      <c r="AB95" s="777"/>
      <c r="AC95" s="777"/>
      <c r="AD95" s="777"/>
      <c r="AE95" s="777"/>
      <c r="AF95" s="777"/>
      <c r="AG95" s="777"/>
      <c r="AH95" s="777"/>
      <c r="AI95" s="777"/>
      <c r="AJ95" s="777"/>
      <c r="AK95" s="777"/>
      <c r="AL95" s="777"/>
      <c r="AM95" s="777"/>
      <c r="AN95" s="777"/>
      <c r="AO95" s="777"/>
      <c r="AP95" s="777"/>
      <c r="AQ95" s="777"/>
      <c r="AR95" s="777"/>
      <c r="AS95" s="777"/>
      <c r="AT95" s="777"/>
      <c r="AU95" s="777"/>
      <c r="AV95" s="777"/>
      <c r="AW95" s="777"/>
      <c r="AX95" s="777"/>
      <c r="AY95" s="777"/>
      <c r="AZ95" s="777"/>
      <c r="BA95" s="777"/>
      <c r="BB95" s="777"/>
      <c r="BC95" s="777"/>
      <c r="BD95" s="777"/>
      <c r="BE95" s="777"/>
      <c r="BF95" s="777"/>
      <c r="BG95" s="777"/>
      <c r="BH95" s="777"/>
      <c r="BI95" s="777"/>
      <c r="BJ95" s="777"/>
      <c r="BK95" s="777"/>
      <c r="BL95" s="777"/>
      <c r="BM95" s="777"/>
      <c r="BN95" s="777"/>
      <c r="BO95" s="777"/>
      <c r="BP95" s="777"/>
      <c r="BQ95" s="777"/>
      <c r="BR95" s="777"/>
      <c r="BS95" s="777"/>
      <c r="BT95" s="777"/>
      <c r="BU95" s="777"/>
      <c r="BV95" s="777"/>
      <c r="BW95" s="777"/>
      <c r="BX95" s="777"/>
      <c r="BY95" s="777"/>
    </row>
    <row r="96" spans="1:77" s="808" customFormat="1" ht="15.75" hidden="1" customHeight="1">
      <c r="A96" s="810"/>
      <c r="B96" s="997">
        <f>X!R96</f>
        <v>0</v>
      </c>
      <c r="C96" s="1230">
        <f>X!S96</f>
        <v>0</v>
      </c>
      <c r="D96" s="1230">
        <f>X!T96</f>
        <v>0</v>
      </c>
      <c r="E96" s="1230">
        <f>X!U96</f>
        <v>0</v>
      </c>
      <c r="F96" s="1230">
        <f>X!V96</f>
        <v>0</v>
      </c>
      <c r="G96" s="1230">
        <f>X!W96</f>
        <v>0</v>
      </c>
      <c r="H96" s="1230">
        <f>X!X96</f>
        <v>0</v>
      </c>
      <c r="I96" s="1230">
        <f>X!Y96</f>
        <v>0</v>
      </c>
      <c r="J96" s="1230">
        <f>X!Z96</f>
        <v>0</v>
      </c>
      <c r="K96" s="1230">
        <f>X!AA96</f>
        <v>0</v>
      </c>
      <c r="L96" s="1230">
        <f>X!AB96</f>
        <v>0</v>
      </c>
      <c r="M96" s="1230">
        <f>X!AC96</f>
        <v>0</v>
      </c>
      <c r="N96" s="1230">
        <f>X!AD96</f>
        <v>0</v>
      </c>
      <c r="O96" s="1230">
        <f>X!AE96</f>
        <v>0</v>
      </c>
      <c r="P96" s="1230">
        <f>X!AF96</f>
        <v>0</v>
      </c>
      <c r="Q96" s="777"/>
      <c r="R96" s="777"/>
      <c r="S96" s="777"/>
      <c r="T96" s="777"/>
      <c r="U96" s="777"/>
      <c r="V96" s="777"/>
      <c r="W96" s="777"/>
      <c r="X96" s="777"/>
      <c r="Y96" s="777"/>
      <c r="Z96" s="777"/>
      <c r="AA96" s="777"/>
      <c r="AB96" s="777"/>
      <c r="AC96" s="777"/>
      <c r="AD96" s="777"/>
      <c r="AE96" s="777"/>
      <c r="AF96" s="777"/>
      <c r="AG96" s="777"/>
      <c r="AH96" s="777"/>
      <c r="AI96" s="777"/>
      <c r="AJ96" s="777"/>
      <c r="AK96" s="777"/>
      <c r="AL96" s="777"/>
      <c r="AM96" s="777"/>
      <c r="AN96" s="777"/>
      <c r="AO96" s="777"/>
      <c r="AP96" s="777"/>
      <c r="AQ96" s="777"/>
      <c r="AR96" s="777"/>
      <c r="AS96" s="777"/>
      <c r="AT96" s="777"/>
      <c r="AU96" s="777"/>
      <c r="AV96" s="777"/>
      <c r="AW96" s="777"/>
      <c r="AX96" s="777"/>
      <c r="AY96" s="777"/>
      <c r="AZ96" s="777"/>
      <c r="BA96" s="777"/>
      <c r="BB96" s="777"/>
      <c r="BC96" s="777"/>
      <c r="BD96" s="777"/>
      <c r="BE96" s="777"/>
      <c r="BF96" s="777"/>
      <c r="BG96" s="777"/>
      <c r="BH96" s="777"/>
      <c r="BI96" s="777"/>
      <c r="BJ96" s="777"/>
      <c r="BK96" s="777"/>
      <c r="BL96" s="777"/>
      <c r="BM96" s="777"/>
      <c r="BN96" s="777"/>
      <c r="BO96" s="777"/>
      <c r="BP96" s="777"/>
      <c r="BQ96" s="777"/>
      <c r="BR96" s="777"/>
      <c r="BS96" s="777"/>
      <c r="BT96" s="777"/>
      <c r="BU96" s="777"/>
      <c r="BV96" s="777"/>
      <c r="BW96" s="777"/>
      <c r="BX96" s="777"/>
      <c r="BY96" s="777"/>
    </row>
    <row r="97" spans="1:77" s="808" customFormat="1" ht="15.75" hidden="1" customHeight="1">
      <c r="A97" s="810"/>
      <c r="B97" s="997">
        <f>X!R97</f>
        <v>0</v>
      </c>
      <c r="C97" s="1230">
        <f>X!S97</f>
        <v>0</v>
      </c>
      <c r="D97" s="1230">
        <f>X!T97</f>
        <v>0</v>
      </c>
      <c r="E97" s="1230">
        <f>X!U97</f>
        <v>0</v>
      </c>
      <c r="F97" s="1230">
        <f>X!V97</f>
        <v>0</v>
      </c>
      <c r="G97" s="1230">
        <f>X!W97</f>
        <v>0</v>
      </c>
      <c r="H97" s="1230">
        <f>X!X97</f>
        <v>0</v>
      </c>
      <c r="I97" s="1230">
        <f>X!Y97</f>
        <v>0</v>
      </c>
      <c r="J97" s="1230">
        <f>X!Z97</f>
        <v>0</v>
      </c>
      <c r="K97" s="1230">
        <f>X!AA97</f>
        <v>0</v>
      </c>
      <c r="L97" s="1230">
        <f>X!AB97</f>
        <v>0</v>
      </c>
      <c r="M97" s="1230">
        <f>X!AC97</f>
        <v>0</v>
      </c>
      <c r="N97" s="1230">
        <f>X!AD97</f>
        <v>0</v>
      </c>
      <c r="O97" s="1230">
        <f>X!AE97</f>
        <v>0</v>
      </c>
      <c r="P97" s="1230">
        <f>X!AF97</f>
        <v>0</v>
      </c>
      <c r="Q97" s="777"/>
      <c r="R97" s="777"/>
      <c r="S97" s="777"/>
      <c r="T97" s="777"/>
      <c r="U97" s="777"/>
      <c r="V97" s="777"/>
      <c r="W97" s="777"/>
      <c r="X97" s="777"/>
      <c r="Y97" s="777"/>
      <c r="Z97" s="777"/>
      <c r="AA97" s="777"/>
      <c r="AB97" s="777"/>
      <c r="AC97" s="777"/>
      <c r="AD97" s="777"/>
      <c r="AE97" s="777"/>
      <c r="AF97" s="777"/>
      <c r="AG97" s="777"/>
      <c r="AH97" s="777"/>
      <c r="AI97" s="777"/>
      <c r="AJ97" s="777"/>
      <c r="AK97" s="777"/>
      <c r="AL97" s="777"/>
      <c r="AM97" s="777"/>
      <c r="AN97" s="777"/>
      <c r="AO97" s="777"/>
      <c r="AP97" s="777"/>
      <c r="AQ97" s="777"/>
      <c r="AR97" s="777"/>
      <c r="AS97" s="777"/>
      <c r="AT97" s="777"/>
      <c r="AU97" s="777"/>
      <c r="AV97" s="777"/>
      <c r="AW97" s="777"/>
      <c r="AX97" s="777"/>
      <c r="AY97" s="777"/>
      <c r="AZ97" s="777"/>
      <c r="BA97" s="777"/>
      <c r="BB97" s="777"/>
      <c r="BC97" s="777"/>
      <c r="BD97" s="777"/>
      <c r="BE97" s="777"/>
      <c r="BF97" s="777"/>
      <c r="BG97" s="777"/>
      <c r="BH97" s="777"/>
      <c r="BI97" s="777"/>
      <c r="BJ97" s="777"/>
      <c r="BK97" s="777"/>
      <c r="BL97" s="777"/>
      <c r="BM97" s="777"/>
      <c r="BN97" s="777"/>
      <c r="BO97" s="777"/>
      <c r="BP97" s="777"/>
      <c r="BQ97" s="777"/>
      <c r="BR97" s="777"/>
      <c r="BS97" s="777"/>
      <c r="BT97" s="777"/>
      <c r="BU97" s="777"/>
      <c r="BV97" s="777"/>
      <c r="BW97" s="777"/>
      <c r="BX97" s="777"/>
      <c r="BY97" s="777"/>
    </row>
    <row r="98" spans="1:77" s="808" customFormat="1" ht="15.75" hidden="1" customHeight="1">
      <c r="A98" s="810"/>
      <c r="B98" s="997">
        <f>X!R98</f>
        <v>0</v>
      </c>
      <c r="C98" s="1230">
        <f>X!S98</f>
        <v>0</v>
      </c>
      <c r="D98" s="1230">
        <f>X!T98</f>
        <v>0</v>
      </c>
      <c r="E98" s="1230">
        <f>X!U98</f>
        <v>0</v>
      </c>
      <c r="F98" s="1230">
        <f>X!V98</f>
        <v>0</v>
      </c>
      <c r="G98" s="1230">
        <f>X!W98</f>
        <v>0</v>
      </c>
      <c r="H98" s="1230">
        <f>X!X98</f>
        <v>0</v>
      </c>
      <c r="I98" s="1230">
        <f>X!Y98</f>
        <v>0</v>
      </c>
      <c r="J98" s="1230">
        <f>X!Z98</f>
        <v>0</v>
      </c>
      <c r="K98" s="1230">
        <f>X!AA98</f>
        <v>0</v>
      </c>
      <c r="L98" s="1230">
        <f>X!AB98</f>
        <v>0</v>
      </c>
      <c r="M98" s="1230">
        <f>X!AC98</f>
        <v>0</v>
      </c>
      <c r="N98" s="1230">
        <f>X!AD98</f>
        <v>0</v>
      </c>
      <c r="O98" s="1230">
        <f>X!AE98</f>
        <v>0</v>
      </c>
      <c r="P98" s="1230">
        <f>X!AF98</f>
        <v>0</v>
      </c>
      <c r="Q98" s="777"/>
      <c r="R98" s="777"/>
      <c r="S98" s="777"/>
      <c r="T98" s="777"/>
      <c r="U98" s="777"/>
      <c r="V98" s="777"/>
      <c r="W98" s="777"/>
      <c r="X98" s="777"/>
      <c r="Y98" s="777"/>
      <c r="Z98" s="777"/>
      <c r="AA98" s="777"/>
      <c r="AB98" s="777"/>
      <c r="AC98" s="777"/>
      <c r="AD98" s="777"/>
      <c r="AE98" s="777"/>
      <c r="AF98" s="777"/>
      <c r="AG98" s="777"/>
      <c r="AH98" s="777"/>
      <c r="AI98" s="777"/>
      <c r="AJ98" s="777"/>
      <c r="AK98" s="777"/>
      <c r="AL98" s="777"/>
      <c r="AM98" s="777"/>
      <c r="AN98" s="777"/>
      <c r="AO98" s="777"/>
      <c r="AP98" s="777"/>
      <c r="AQ98" s="777"/>
      <c r="AR98" s="777"/>
      <c r="AS98" s="777"/>
      <c r="AT98" s="777"/>
      <c r="AU98" s="777"/>
      <c r="AV98" s="777"/>
      <c r="AW98" s="777"/>
      <c r="AX98" s="777"/>
      <c r="AY98" s="777"/>
      <c r="AZ98" s="777"/>
      <c r="BA98" s="777"/>
      <c r="BB98" s="777"/>
      <c r="BC98" s="777"/>
      <c r="BD98" s="777"/>
      <c r="BE98" s="777"/>
      <c r="BF98" s="777"/>
      <c r="BG98" s="777"/>
      <c r="BH98" s="777"/>
      <c r="BI98" s="777"/>
      <c r="BJ98" s="777"/>
      <c r="BK98" s="777"/>
      <c r="BL98" s="777"/>
      <c r="BM98" s="777"/>
      <c r="BN98" s="777"/>
      <c r="BO98" s="777"/>
      <c r="BP98" s="777"/>
      <c r="BQ98" s="777"/>
      <c r="BR98" s="777"/>
      <c r="BS98" s="777"/>
      <c r="BT98" s="777"/>
      <c r="BU98" s="777"/>
      <c r="BV98" s="777"/>
      <c r="BW98" s="777"/>
      <c r="BX98" s="777"/>
      <c r="BY98" s="777"/>
    </row>
    <row r="99" spans="1:77" s="808" customFormat="1" ht="15.75" hidden="1" customHeight="1">
      <c r="A99" s="810"/>
      <c r="B99" s="997">
        <f>X!R99</f>
        <v>0</v>
      </c>
      <c r="C99" s="1230">
        <f>X!S99</f>
        <v>0</v>
      </c>
      <c r="D99" s="1230">
        <f>X!T99</f>
        <v>0</v>
      </c>
      <c r="E99" s="1230">
        <f>X!U99</f>
        <v>0</v>
      </c>
      <c r="F99" s="1230">
        <f>X!V99</f>
        <v>0</v>
      </c>
      <c r="G99" s="1230">
        <f>X!W99</f>
        <v>0</v>
      </c>
      <c r="H99" s="1230">
        <f>X!X99</f>
        <v>0</v>
      </c>
      <c r="I99" s="1230">
        <f>X!Y99</f>
        <v>0</v>
      </c>
      <c r="J99" s="1230">
        <f>X!Z99</f>
        <v>0</v>
      </c>
      <c r="K99" s="1230">
        <f>X!AA99</f>
        <v>0</v>
      </c>
      <c r="L99" s="1230">
        <f>X!AB99</f>
        <v>0</v>
      </c>
      <c r="M99" s="1230">
        <f>X!AC99</f>
        <v>0</v>
      </c>
      <c r="N99" s="1230">
        <f>X!AD99</f>
        <v>0</v>
      </c>
      <c r="O99" s="1230">
        <f>X!AE99</f>
        <v>0</v>
      </c>
      <c r="P99" s="1230">
        <f>X!AF99</f>
        <v>0</v>
      </c>
      <c r="Q99" s="777"/>
      <c r="R99" s="777"/>
      <c r="S99" s="777"/>
      <c r="T99" s="777"/>
      <c r="U99" s="777"/>
      <c r="V99" s="777"/>
      <c r="W99" s="777"/>
      <c r="X99" s="777"/>
      <c r="Y99" s="777"/>
      <c r="Z99" s="777"/>
      <c r="AA99" s="777"/>
      <c r="AB99" s="777"/>
      <c r="AC99" s="777"/>
      <c r="AD99" s="777"/>
      <c r="AE99" s="777"/>
      <c r="AF99" s="777"/>
      <c r="AG99" s="777"/>
      <c r="AH99" s="777"/>
      <c r="AI99" s="777"/>
      <c r="AJ99" s="777"/>
      <c r="AK99" s="777"/>
      <c r="AL99" s="777"/>
      <c r="AM99" s="777"/>
      <c r="AN99" s="777"/>
      <c r="AO99" s="777"/>
      <c r="AP99" s="777"/>
      <c r="AQ99" s="777"/>
      <c r="AR99" s="777"/>
      <c r="AS99" s="777"/>
      <c r="AT99" s="777"/>
      <c r="AU99" s="777"/>
      <c r="AV99" s="777"/>
      <c r="AW99" s="777"/>
      <c r="AX99" s="777"/>
      <c r="AY99" s="777"/>
      <c r="AZ99" s="777"/>
      <c r="BA99" s="777"/>
      <c r="BB99" s="777"/>
      <c r="BC99" s="777"/>
      <c r="BD99" s="777"/>
      <c r="BE99" s="777"/>
      <c r="BF99" s="777"/>
      <c r="BG99" s="777"/>
      <c r="BH99" s="777"/>
      <c r="BI99" s="777"/>
      <c r="BJ99" s="777"/>
      <c r="BK99" s="777"/>
      <c r="BL99" s="777"/>
      <c r="BM99" s="777"/>
      <c r="BN99" s="777"/>
      <c r="BO99" s="777"/>
      <c r="BP99" s="777"/>
      <c r="BQ99" s="777"/>
      <c r="BR99" s="777"/>
      <c r="BS99" s="777"/>
      <c r="BT99" s="777"/>
      <c r="BU99" s="777"/>
      <c r="BV99" s="777"/>
      <c r="BW99" s="777"/>
      <c r="BX99" s="777"/>
      <c r="BY99" s="777"/>
    </row>
    <row r="100" spans="1:77" s="808" customFormat="1" ht="15.75" hidden="1" customHeight="1">
      <c r="A100" s="810"/>
      <c r="B100" s="997">
        <f>X!R100</f>
        <v>0</v>
      </c>
      <c r="C100" s="1230">
        <f>X!S100</f>
        <v>0</v>
      </c>
      <c r="D100" s="1230">
        <f>X!T100</f>
        <v>0</v>
      </c>
      <c r="E100" s="1230">
        <f>X!U100</f>
        <v>0</v>
      </c>
      <c r="F100" s="1230">
        <f>X!V100</f>
        <v>0</v>
      </c>
      <c r="G100" s="1230">
        <f>X!W100</f>
        <v>0</v>
      </c>
      <c r="H100" s="1230">
        <f>X!X100</f>
        <v>0</v>
      </c>
      <c r="I100" s="1230">
        <f>X!Y100</f>
        <v>0</v>
      </c>
      <c r="J100" s="1230">
        <f>X!Z100</f>
        <v>0</v>
      </c>
      <c r="K100" s="1230">
        <f>X!AA100</f>
        <v>0</v>
      </c>
      <c r="L100" s="1230">
        <f>X!AB100</f>
        <v>0</v>
      </c>
      <c r="M100" s="1230">
        <f>X!AC100</f>
        <v>0</v>
      </c>
      <c r="N100" s="1230">
        <f>X!AD100</f>
        <v>0</v>
      </c>
      <c r="O100" s="1230">
        <f>X!AE100</f>
        <v>0</v>
      </c>
      <c r="P100" s="1230">
        <f>X!AF100</f>
        <v>0</v>
      </c>
      <c r="Q100" s="777"/>
      <c r="R100" s="777"/>
      <c r="S100" s="777"/>
      <c r="T100" s="777"/>
      <c r="U100" s="777"/>
      <c r="V100" s="777"/>
      <c r="W100" s="777"/>
      <c r="X100" s="777"/>
      <c r="Y100" s="777"/>
      <c r="Z100" s="777"/>
      <c r="AA100" s="777"/>
      <c r="AB100" s="777"/>
      <c r="AC100" s="777"/>
      <c r="AD100" s="777"/>
      <c r="AE100" s="777"/>
      <c r="AF100" s="777"/>
      <c r="AG100" s="777"/>
      <c r="AH100" s="777"/>
      <c r="AI100" s="777"/>
      <c r="AJ100" s="777"/>
      <c r="AK100" s="777"/>
      <c r="AL100" s="777"/>
      <c r="AM100" s="777"/>
      <c r="AN100" s="777"/>
      <c r="AO100" s="777"/>
      <c r="AP100" s="777"/>
      <c r="AQ100" s="777"/>
      <c r="AR100" s="777"/>
      <c r="AS100" s="777"/>
      <c r="AT100" s="777"/>
      <c r="AU100" s="777"/>
      <c r="AV100" s="777"/>
      <c r="AW100" s="777"/>
      <c r="AX100" s="777"/>
      <c r="AY100" s="777"/>
      <c r="AZ100" s="777"/>
      <c r="BA100" s="777"/>
      <c r="BB100" s="777"/>
      <c r="BC100" s="777"/>
      <c r="BD100" s="777"/>
      <c r="BE100" s="777"/>
      <c r="BF100" s="777"/>
      <c r="BG100" s="777"/>
      <c r="BH100" s="777"/>
      <c r="BI100" s="777"/>
      <c r="BJ100" s="777"/>
      <c r="BK100" s="777"/>
      <c r="BL100" s="777"/>
      <c r="BM100" s="777"/>
      <c r="BN100" s="777"/>
      <c r="BO100" s="777"/>
      <c r="BP100" s="777"/>
      <c r="BQ100" s="777"/>
      <c r="BR100" s="777"/>
      <c r="BS100" s="777"/>
      <c r="BT100" s="777"/>
      <c r="BU100" s="777"/>
      <c r="BV100" s="777"/>
      <c r="BW100" s="777"/>
      <c r="BX100" s="777"/>
      <c r="BY100" s="777"/>
    </row>
    <row r="101" spans="1:77" s="808" customFormat="1" ht="15.75" hidden="1" customHeight="1">
      <c r="A101" s="810"/>
      <c r="B101" s="997">
        <f>X!R101</f>
        <v>0</v>
      </c>
      <c r="C101" s="1230">
        <f>X!S101</f>
        <v>0</v>
      </c>
      <c r="D101" s="1230">
        <f>X!T101</f>
        <v>0</v>
      </c>
      <c r="E101" s="1230">
        <f>X!U101</f>
        <v>0</v>
      </c>
      <c r="F101" s="1230">
        <f>X!V101</f>
        <v>0</v>
      </c>
      <c r="G101" s="1230">
        <f>X!W101</f>
        <v>0</v>
      </c>
      <c r="H101" s="1230">
        <f>X!X101</f>
        <v>0</v>
      </c>
      <c r="I101" s="1230">
        <f>X!Y101</f>
        <v>0</v>
      </c>
      <c r="J101" s="1230">
        <f>X!Z101</f>
        <v>0</v>
      </c>
      <c r="K101" s="1230">
        <f>X!AA101</f>
        <v>0</v>
      </c>
      <c r="L101" s="1230">
        <f>X!AB101</f>
        <v>0</v>
      </c>
      <c r="M101" s="1230">
        <f>X!AC101</f>
        <v>0</v>
      </c>
      <c r="N101" s="1230">
        <f>X!AD101</f>
        <v>0</v>
      </c>
      <c r="O101" s="1230">
        <f>X!AE101</f>
        <v>0</v>
      </c>
      <c r="P101" s="1230">
        <f>X!AF101</f>
        <v>0</v>
      </c>
      <c r="Q101" s="777"/>
      <c r="R101" s="777"/>
      <c r="S101" s="777"/>
      <c r="T101" s="777"/>
      <c r="U101" s="777"/>
      <c r="V101" s="777"/>
      <c r="W101" s="777"/>
      <c r="X101" s="777"/>
      <c r="Y101" s="777"/>
      <c r="Z101" s="777"/>
      <c r="AA101" s="777"/>
      <c r="AB101" s="777"/>
      <c r="AC101" s="777"/>
      <c r="AD101" s="777"/>
      <c r="AE101" s="777"/>
      <c r="AF101" s="777"/>
      <c r="AG101" s="777"/>
      <c r="AH101" s="777"/>
      <c r="AI101" s="777"/>
      <c r="AJ101" s="777"/>
      <c r="AK101" s="777"/>
      <c r="AL101" s="777"/>
      <c r="AM101" s="777"/>
      <c r="AN101" s="777"/>
      <c r="AO101" s="777"/>
      <c r="AP101" s="777"/>
      <c r="AQ101" s="777"/>
      <c r="AR101" s="777"/>
      <c r="AS101" s="777"/>
      <c r="AT101" s="777"/>
      <c r="AU101" s="777"/>
      <c r="AV101" s="777"/>
      <c r="AW101" s="777"/>
      <c r="AX101" s="777"/>
      <c r="AY101" s="777"/>
      <c r="AZ101" s="777"/>
      <c r="BA101" s="777"/>
      <c r="BB101" s="777"/>
      <c r="BC101" s="777"/>
      <c r="BD101" s="777"/>
      <c r="BE101" s="777"/>
      <c r="BF101" s="777"/>
      <c r="BG101" s="777"/>
      <c r="BH101" s="777"/>
      <c r="BI101" s="777"/>
      <c r="BJ101" s="777"/>
      <c r="BK101" s="777"/>
      <c r="BL101" s="777"/>
      <c r="BM101" s="777"/>
      <c r="BN101" s="777"/>
      <c r="BO101" s="777"/>
      <c r="BP101" s="777"/>
      <c r="BQ101" s="777"/>
      <c r="BR101" s="777"/>
      <c r="BS101" s="777"/>
      <c r="BT101" s="777"/>
      <c r="BU101" s="777"/>
      <c r="BV101" s="777"/>
      <c r="BW101" s="777"/>
      <c r="BX101" s="777"/>
      <c r="BY101" s="777"/>
    </row>
    <row r="102" spans="1:77" s="808" customFormat="1" ht="15.75" hidden="1" customHeight="1">
      <c r="A102" s="810"/>
      <c r="B102" s="997">
        <f>X!R102</f>
        <v>0</v>
      </c>
      <c r="C102" s="1230">
        <f>X!S102</f>
        <v>0</v>
      </c>
      <c r="D102" s="1230">
        <f>X!T102</f>
        <v>0</v>
      </c>
      <c r="E102" s="1230">
        <f>X!U102</f>
        <v>0</v>
      </c>
      <c r="F102" s="1230">
        <f>X!V102</f>
        <v>0</v>
      </c>
      <c r="G102" s="1230">
        <f>X!W102</f>
        <v>0</v>
      </c>
      <c r="H102" s="1230">
        <f>X!X102</f>
        <v>0</v>
      </c>
      <c r="I102" s="1230">
        <f>X!Y102</f>
        <v>0</v>
      </c>
      <c r="J102" s="1230">
        <f>X!Z102</f>
        <v>0</v>
      </c>
      <c r="K102" s="1230">
        <f>X!AA102</f>
        <v>0</v>
      </c>
      <c r="L102" s="1230">
        <f>X!AB102</f>
        <v>0</v>
      </c>
      <c r="M102" s="1230">
        <f>X!AC102</f>
        <v>0</v>
      </c>
      <c r="N102" s="1230">
        <f>X!AD102</f>
        <v>0</v>
      </c>
      <c r="O102" s="1230">
        <f>X!AE102</f>
        <v>0</v>
      </c>
      <c r="P102" s="1230">
        <f>X!AF102</f>
        <v>0</v>
      </c>
      <c r="Q102" s="777"/>
      <c r="R102" s="777"/>
      <c r="S102" s="777"/>
      <c r="T102" s="777"/>
      <c r="U102" s="777"/>
      <c r="V102" s="777"/>
      <c r="W102" s="777"/>
      <c r="X102" s="777"/>
      <c r="Y102" s="777"/>
      <c r="Z102" s="777"/>
      <c r="AA102" s="777"/>
      <c r="AB102" s="777"/>
      <c r="AC102" s="777"/>
      <c r="AD102" s="777"/>
      <c r="AE102" s="777"/>
      <c r="AF102" s="777"/>
      <c r="AG102" s="777"/>
      <c r="AH102" s="777"/>
      <c r="AI102" s="777"/>
      <c r="AJ102" s="777"/>
      <c r="AK102" s="777"/>
      <c r="AL102" s="777"/>
      <c r="AM102" s="777"/>
      <c r="AN102" s="777"/>
      <c r="AO102" s="777"/>
      <c r="AP102" s="777"/>
      <c r="AQ102" s="777"/>
      <c r="AR102" s="777"/>
      <c r="AS102" s="777"/>
      <c r="AT102" s="777"/>
      <c r="AU102" s="777"/>
      <c r="AV102" s="777"/>
      <c r="AW102" s="777"/>
      <c r="AX102" s="777"/>
      <c r="AY102" s="777"/>
      <c r="AZ102" s="777"/>
      <c r="BA102" s="777"/>
      <c r="BB102" s="777"/>
      <c r="BC102" s="777"/>
      <c r="BD102" s="777"/>
      <c r="BE102" s="777"/>
      <c r="BF102" s="777"/>
      <c r="BG102" s="777"/>
      <c r="BH102" s="777"/>
      <c r="BI102" s="777"/>
      <c r="BJ102" s="777"/>
      <c r="BK102" s="777"/>
      <c r="BL102" s="777"/>
      <c r="BM102" s="777"/>
      <c r="BN102" s="777"/>
      <c r="BO102" s="777"/>
      <c r="BP102" s="777"/>
      <c r="BQ102" s="777"/>
      <c r="BR102" s="777"/>
      <c r="BS102" s="777"/>
      <c r="BT102" s="777"/>
      <c r="BU102" s="777"/>
      <c r="BV102" s="777"/>
      <c r="BW102" s="777"/>
      <c r="BX102" s="777"/>
      <c r="BY102" s="777"/>
    </row>
    <row r="103" spans="1:77" s="808" customFormat="1" ht="15.75" hidden="1" customHeight="1">
      <c r="A103" s="810"/>
      <c r="B103" s="997">
        <f>X!R103</f>
        <v>0</v>
      </c>
      <c r="C103" s="1230">
        <f>X!S103</f>
        <v>0</v>
      </c>
      <c r="D103" s="1230">
        <f>X!T103</f>
        <v>0</v>
      </c>
      <c r="E103" s="1230">
        <f>X!U103</f>
        <v>0</v>
      </c>
      <c r="F103" s="1230">
        <f>X!V103</f>
        <v>0</v>
      </c>
      <c r="G103" s="1230">
        <f>X!W103</f>
        <v>0</v>
      </c>
      <c r="H103" s="1230">
        <f>X!X103</f>
        <v>0</v>
      </c>
      <c r="I103" s="1230">
        <f>X!Y103</f>
        <v>0</v>
      </c>
      <c r="J103" s="1230">
        <f>X!Z103</f>
        <v>0</v>
      </c>
      <c r="K103" s="1230">
        <f>X!AA103</f>
        <v>0</v>
      </c>
      <c r="L103" s="1230">
        <f>X!AB103</f>
        <v>0</v>
      </c>
      <c r="M103" s="1230">
        <f>X!AC103</f>
        <v>0</v>
      </c>
      <c r="N103" s="1230">
        <f>X!AD103</f>
        <v>0</v>
      </c>
      <c r="O103" s="1230">
        <f>X!AE103</f>
        <v>0</v>
      </c>
      <c r="P103" s="1230">
        <f>X!AF103</f>
        <v>0</v>
      </c>
      <c r="Q103" s="777"/>
      <c r="R103" s="777"/>
      <c r="S103" s="777"/>
      <c r="T103" s="777"/>
      <c r="U103" s="777"/>
      <c r="V103" s="777"/>
      <c r="W103" s="777"/>
      <c r="X103" s="777"/>
      <c r="Y103" s="777"/>
      <c r="Z103" s="777"/>
      <c r="AA103" s="777"/>
      <c r="AB103" s="777"/>
      <c r="AC103" s="777"/>
      <c r="AD103" s="777"/>
      <c r="AE103" s="777"/>
      <c r="AF103" s="777"/>
      <c r="AG103" s="777"/>
      <c r="AH103" s="777"/>
      <c r="AI103" s="777"/>
      <c r="AJ103" s="777"/>
      <c r="AK103" s="777"/>
      <c r="AL103" s="777"/>
      <c r="AM103" s="777"/>
      <c r="AN103" s="777"/>
      <c r="AO103" s="777"/>
      <c r="AP103" s="777"/>
      <c r="AQ103" s="777"/>
      <c r="AR103" s="777"/>
      <c r="AS103" s="777"/>
      <c r="AT103" s="777"/>
      <c r="AU103" s="777"/>
      <c r="AV103" s="777"/>
      <c r="AW103" s="777"/>
      <c r="AX103" s="777"/>
      <c r="AY103" s="777"/>
      <c r="AZ103" s="777"/>
      <c r="BA103" s="777"/>
      <c r="BB103" s="777"/>
      <c r="BC103" s="777"/>
      <c r="BD103" s="777"/>
      <c r="BE103" s="777"/>
      <c r="BF103" s="777"/>
      <c r="BG103" s="777"/>
      <c r="BH103" s="777"/>
      <c r="BI103" s="777"/>
      <c r="BJ103" s="777"/>
      <c r="BK103" s="777"/>
      <c r="BL103" s="777"/>
      <c r="BM103" s="777"/>
      <c r="BN103" s="777"/>
      <c r="BO103" s="777"/>
      <c r="BP103" s="777"/>
      <c r="BQ103" s="777"/>
      <c r="BR103" s="777"/>
      <c r="BS103" s="777"/>
      <c r="BT103" s="777"/>
      <c r="BU103" s="777"/>
      <c r="BV103" s="777"/>
      <c r="BW103" s="777"/>
      <c r="BX103" s="777"/>
      <c r="BY103" s="777"/>
    </row>
    <row r="104" spans="1:77" s="808" customFormat="1" ht="15.75" hidden="1" customHeight="1">
      <c r="A104" s="810"/>
      <c r="B104" s="997">
        <f>X!R104</f>
        <v>0</v>
      </c>
      <c r="C104" s="1230">
        <f>X!S104</f>
        <v>0</v>
      </c>
      <c r="D104" s="1230">
        <f>X!T104</f>
        <v>0</v>
      </c>
      <c r="E104" s="1230">
        <f>X!U104</f>
        <v>0</v>
      </c>
      <c r="F104" s="1230">
        <f>X!V104</f>
        <v>0</v>
      </c>
      <c r="G104" s="1230">
        <f>X!W104</f>
        <v>0</v>
      </c>
      <c r="H104" s="1230">
        <f>X!X104</f>
        <v>0</v>
      </c>
      <c r="I104" s="1230">
        <f>X!Y104</f>
        <v>0</v>
      </c>
      <c r="J104" s="1230">
        <f>X!Z104</f>
        <v>0</v>
      </c>
      <c r="K104" s="1230">
        <f>X!AA104</f>
        <v>0</v>
      </c>
      <c r="L104" s="1230">
        <f>X!AB104</f>
        <v>0</v>
      </c>
      <c r="M104" s="1230">
        <f>X!AC104</f>
        <v>0</v>
      </c>
      <c r="N104" s="1230">
        <f>X!AD104</f>
        <v>0</v>
      </c>
      <c r="O104" s="1230">
        <f>X!AE104</f>
        <v>0</v>
      </c>
      <c r="P104" s="1230">
        <f>X!AF104</f>
        <v>0</v>
      </c>
      <c r="Q104" s="777"/>
      <c r="R104" s="777"/>
      <c r="S104" s="777"/>
      <c r="T104" s="777"/>
      <c r="U104" s="777"/>
      <c r="V104" s="777"/>
      <c r="W104" s="777"/>
      <c r="X104" s="777"/>
      <c r="Y104" s="777"/>
      <c r="Z104" s="777"/>
      <c r="AA104" s="777"/>
      <c r="AB104" s="777"/>
      <c r="AC104" s="777"/>
      <c r="AD104" s="777"/>
      <c r="AE104" s="777"/>
      <c r="AF104" s="777"/>
      <c r="AG104" s="777"/>
      <c r="AH104" s="777"/>
      <c r="AI104" s="777"/>
      <c r="AJ104" s="777"/>
      <c r="AK104" s="777"/>
      <c r="AL104" s="777"/>
      <c r="AM104" s="777"/>
      <c r="AN104" s="777"/>
      <c r="AO104" s="777"/>
      <c r="AP104" s="777"/>
      <c r="AQ104" s="777"/>
      <c r="AR104" s="777"/>
      <c r="AS104" s="777"/>
      <c r="AT104" s="777"/>
      <c r="AU104" s="777"/>
      <c r="AV104" s="777"/>
      <c r="AW104" s="777"/>
      <c r="AX104" s="777"/>
      <c r="AY104" s="777"/>
      <c r="AZ104" s="777"/>
      <c r="BA104" s="777"/>
      <c r="BB104" s="777"/>
      <c r="BC104" s="777"/>
      <c r="BD104" s="777"/>
      <c r="BE104" s="777"/>
      <c r="BF104" s="777"/>
      <c r="BG104" s="777"/>
      <c r="BH104" s="777"/>
      <c r="BI104" s="777"/>
      <c r="BJ104" s="777"/>
      <c r="BK104" s="777"/>
      <c r="BL104" s="777"/>
      <c r="BM104" s="777"/>
      <c r="BN104" s="777"/>
      <c r="BO104" s="777"/>
      <c r="BP104" s="777"/>
      <c r="BQ104" s="777"/>
      <c r="BR104" s="777"/>
      <c r="BS104" s="777"/>
      <c r="BT104" s="777"/>
      <c r="BU104" s="777"/>
      <c r="BV104" s="777"/>
      <c r="BW104" s="777"/>
      <c r="BX104" s="777"/>
      <c r="BY104" s="777"/>
    </row>
    <row r="105" spans="1:77" s="808" customFormat="1" ht="15.75" hidden="1" customHeight="1" thickBot="1">
      <c r="A105" s="944"/>
      <c r="B105" s="1231">
        <f>X!R105</f>
        <v>0</v>
      </c>
      <c r="C105" s="1230">
        <f>X!S105</f>
        <v>0</v>
      </c>
      <c r="D105" s="1230">
        <f>X!T105</f>
        <v>0</v>
      </c>
      <c r="E105" s="1230">
        <f>X!U105</f>
        <v>0</v>
      </c>
      <c r="F105" s="1230">
        <f>X!V105</f>
        <v>0</v>
      </c>
      <c r="G105" s="1230">
        <f>X!W105</f>
        <v>0</v>
      </c>
      <c r="H105" s="1230">
        <f>X!X105</f>
        <v>0</v>
      </c>
      <c r="I105" s="1230">
        <f>X!Y105</f>
        <v>0</v>
      </c>
      <c r="J105" s="1230">
        <f>X!Z105</f>
        <v>0</v>
      </c>
      <c r="K105" s="1230">
        <f>X!AA105</f>
        <v>0</v>
      </c>
      <c r="L105" s="1230">
        <f>X!AB105</f>
        <v>0</v>
      </c>
      <c r="M105" s="1230">
        <f>X!AC105</f>
        <v>0</v>
      </c>
      <c r="N105" s="1230">
        <f>X!AD105</f>
        <v>0</v>
      </c>
      <c r="O105" s="1230">
        <f>X!AE105</f>
        <v>0</v>
      </c>
      <c r="P105" s="1230">
        <f>X!AF105</f>
        <v>0</v>
      </c>
      <c r="Q105" s="777"/>
      <c r="R105" s="777"/>
      <c r="S105" s="777"/>
      <c r="T105" s="777"/>
      <c r="U105" s="777"/>
      <c r="V105" s="777"/>
      <c r="W105" s="777"/>
      <c r="X105" s="777"/>
      <c r="Y105" s="777"/>
      <c r="Z105" s="777"/>
      <c r="AA105" s="777"/>
      <c r="AB105" s="777"/>
      <c r="AC105" s="777"/>
      <c r="AD105" s="777"/>
      <c r="AE105" s="777"/>
      <c r="AF105" s="777"/>
      <c r="AG105" s="777"/>
      <c r="AH105" s="777"/>
      <c r="AI105" s="777"/>
      <c r="AJ105" s="777"/>
      <c r="AK105" s="777"/>
      <c r="AL105" s="777"/>
      <c r="AM105" s="777"/>
      <c r="AN105" s="777"/>
      <c r="AO105" s="777"/>
      <c r="AP105" s="777"/>
      <c r="AQ105" s="777"/>
      <c r="AR105" s="777"/>
      <c r="AS105" s="777"/>
      <c r="AT105" s="777"/>
      <c r="AU105" s="777"/>
      <c r="AV105" s="777"/>
      <c r="AW105" s="777"/>
      <c r="AX105" s="777"/>
      <c r="AY105" s="777"/>
      <c r="AZ105" s="777"/>
      <c r="BA105" s="777"/>
      <c r="BB105" s="777"/>
      <c r="BC105" s="777"/>
      <c r="BD105" s="777"/>
      <c r="BE105" s="777"/>
      <c r="BF105" s="777"/>
      <c r="BG105" s="777"/>
      <c r="BH105" s="777"/>
      <c r="BI105" s="777"/>
      <c r="BJ105" s="777"/>
      <c r="BK105" s="777"/>
      <c r="BL105" s="777"/>
      <c r="BM105" s="777"/>
      <c r="BN105" s="777"/>
      <c r="BO105" s="777"/>
      <c r="BP105" s="777"/>
      <c r="BQ105" s="777"/>
      <c r="BR105" s="777"/>
      <c r="BS105" s="777"/>
      <c r="BT105" s="777"/>
      <c r="BU105" s="777"/>
      <c r="BV105" s="777"/>
      <c r="BW105" s="777"/>
      <c r="BX105" s="777"/>
      <c r="BY105" s="777"/>
    </row>
    <row r="106" spans="1:77" s="777" customFormat="1" ht="19.5" hidden="1" customHeight="1" thickBot="1">
      <c r="B106" s="777" t="str">
        <f>X!R106</f>
        <v>CATEGORY</v>
      </c>
      <c r="C106" s="1228" t="str">
        <f>X!S106</f>
        <v/>
      </c>
      <c r="D106" s="1228" t="str">
        <f>X!T106</f>
        <v/>
      </c>
      <c r="E106" s="1228" t="str">
        <f>X!U106</f>
        <v/>
      </c>
      <c r="F106" s="1228" t="str">
        <f>X!V106</f>
        <v/>
      </c>
      <c r="G106" s="1228" t="str">
        <f>X!W106</f>
        <v/>
      </c>
      <c r="H106" s="1228" t="str">
        <f>X!X106</f>
        <v/>
      </c>
      <c r="I106" s="1228" t="str">
        <f>X!Y106</f>
        <v/>
      </c>
      <c r="J106" s="1228" t="str">
        <f>X!Z106</f>
        <v/>
      </c>
      <c r="K106" s="1228" t="str">
        <f>X!AA106</f>
        <v/>
      </c>
      <c r="L106" s="1228" t="str">
        <f>X!AB106</f>
        <v/>
      </c>
      <c r="M106" s="1228" t="str">
        <f>X!AC106</f>
        <v/>
      </c>
      <c r="N106" s="1228" t="str">
        <f>X!AD106</f>
        <v/>
      </c>
      <c r="O106" s="1228" t="str">
        <f>X!AE106</f>
        <v>YEAR</v>
      </c>
      <c r="P106" s="1228" t="str">
        <f>X!AF106</f>
        <v>Per Month</v>
      </c>
    </row>
    <row r="107" spans="1:77" s="777" customFormat="1" ht="15.75" hidden="1" customHeight="1">
      <c r="B107" s="777" t="str">
        <f>X!R107</f>
        <v/>
      </c>
      <c r="C107" s="1228" t="str">
        <f>X!S107</f>
        <v/>
      </c>
      <c r="D107" s="1228" t="str">
        <f>X!T107</f>
        <v/>
      </c>
      <c r="E107" s="1228" t="str">
        <f>X!U107</f>
        <v/>
      </c>
      <c r="F107" s="1228" t="str">
        <f>X!V107</f>
        <v/>
      </c>
      <c r="G107" s="1228" t="str">
        <f>X!W107</f>
        <v/>
      </c>
      <c r="H107" s="1228" t="str">
        <f>X!X107</f>
        <v/>
      </c>
      <c r="I107" s="1228" t="str">
        <f>X!Y107</f>
        <v/>
      </c>
      <c r="J107" s="1228" t="str">
        <f>X!Z107</f>
        <v/>
      </c>
      <c r="K107" s="1228" t="str">
        <f>X!AA107</f>
        <v/>
      </c>
      <c r="L107" s="1228" t="str">
        <f>X!AB107</f>
        <v/>
      </c>
      <c r="M107" s="1228" t="str">
        <f>X!AC107</f>
        <v/>
      </c>
      <c r="N107" s="1228" t="str">
        <f>X!AD107</f>
        <v/>
      </c>
      <c r="O107" s="1228" t="str">
        <f>X!AE107</f>
        <v/>
      </c>
      <c r="P107" s="1228" t="str">
        <f>X!AF107</f>
        <v/>
      </c>
    </row>
    <row r="108" spans="1:77" s="777" customFormat="1" ht="15.75" hidden="1" customHeight="1">
      <c r="B108" s="777" t="str">
        <f>X!R108</f>
        <v/>
      </c>
      <c r="C108" s="1228" t="str">
        <f>X!S108</f>
        <v/>
      </c>
      <c r="D108" s="1228" t="str">
        <f>X!T108</f>
        <v/>
      </c>
      <c r="E108" s="1228" t="str">
        <f>X!U108</f>
        <v/>
      </c>
      <c r="F108" s="1228" t="str">
        <f>X!V108</f>
        <v/>
      </c>
      <c r="G108" s="1228" t="str">
        <f>X!W108</f>
        <v/>
      </c>
      <c r="H108" s="1228" t="str">
        <f>X!X108</f>
        <v/>
      </c>
      <c r="I108" s="1228" t="str">
        <f>X!Y108</f>
        <v/>
      </c>
      <c r="J108" s="1228" t="str">
        <f>X!Z108</f>
        <v/>
      </c>
      <c r="K108" s="1228" t="str">
        <f>X!AA108</f>
        <v/>
      </c>
      <c r="L108" s="1228" t="str">
        <f>X!AB108</f>
        <v/>
      </c>
      <c r="M108" s="1228" t="str">
        <f>X!AC108</f>
        <v/>
      </c>
      <c r="N108" s="1228" t="str">
        <f>X!AD108</f>
        <v/>
      </c>
      <c r="O108" s="1228" t="str">
        <f>X!AE108</f>
        <v/>
      </c>
      <c r="P108" s="1228" t="str">
        <f>X!AF108</f>
        <v/>
      </c>
    </row>
    <row r="109" spans="1:77" s="777" customFormat="1" ht="15.75" hidden="1" customHeight="1">
      <c r="B109" s="777" t="str">
        <f>X!R109</f>
        <v/>
      </c>
      <c r="C109" s="1228" t="str">
        <f>X!S109</f>
        <v/>
      </c>
      <c r="D109" s="1228" t="str">
        <f>X!T109</f>
        <v/>
      </c>
      <c r="E109" s="1228" t="str">
        <f>X!U109</f>
        <v/>
      </c>
      <c r="F109" s="1228" t="str">
        <f>X!V109</f>
        <v/>
      </c>
      <c r="G109" s="1228" t="str">
        <f>X!W109</f>
        <v/>
      </c>
      <c r="H109" s="1228" t="str">
        <f>X!X109</f>
        <v/>
      </c>
      <c r="I109" s="1228" t="str">
        <f>X!Y109</f>
        <v/>
      </c>
      <c r="J109" s="1228" t="str">
        <f>X!Z109</f>
        <v/>
      </c>
      <c r="K109" s="1228" t="str">
        <f>X!AA109</f>
        <v/>
      </c>
      <c r="L109" s="1228" t="str">
        <f>X!AB109</f>
        <v/>
      </c>
      <c r="M109" s="1228" t="str">
        <f>X!AC109</f>
        <v/>
      </c>
      <c r="N109" s="1228" t="str">
        <f>X!AD109</f>
        <v/>
      </c>
      <c r="O109" s="1228" t="str">
        <f>X!AE109</f>
        <v/>
      </c>
      <c r="P109" s="1228" t="str">
        <f>X!AF109</f>
        <v/>
      </c>
    </row>
    <row r="110" spans="1:77" s="777" customFormat="1" ht="15.75" hidden="1" customHeight="1">
      <c r="B110" s="777" t="str">
        <f>X!R110</f>
        <v/>
      </c>
      <c r="C110" s="1228" t="str">
        <f>X!S110</f>
        <v/>
      </c>
      <c r="D110" s="1228" t="str">
        <f>X!T110</f>
        <v/>
      </c>
      <c r="E110" s="1228" t="str">
        <f>X!U110</f>
        <v/>
      </c>
      <c r="F110" s="1228" t="str">
        <f>X!V110</f>
        <v/>
      </c>
      <c r="G110" s="1228" t="str">
        <f>X!W110</f>
        <v/>
      </c>
      <c r="H110" s="1228" t="str">
        <f>X!X110</f>
        <v/>
      </c>
      <c r="I110" s="1228" t="str">
        <f>X!Y110</f>
        <v/>
      </c>
      <c r="J110" s="1228" t="str">
        <f>X!Z110</f>
        <v/>
      </c>
      <c r="K110" s="1228" t="str">
        <f>X!AA110</f>
        <v/>
      </c>
      <c r="L110" s="1228" t="str">
        <f>X!AB110</f>
        <v/>
      </c>
      <c r="M110" s="1228" t="str">
        <f>X!AC110</f>
        <v/>
      </c>
      <c r="N110" s="1228" t="str">
        <f>X!AD110</f>
        <v/>
      </c>
      <c r="O110" s="1228" t="str">
        <f>X!AE110</f>
        <v/>
      </c>
      <c r="P110" s="1228" t="str">
        <f>X!AF110</f>
        <v/>
      </c>
    </row>
    <row r="111" spans="1:77" s="777" customFormat="1" ht="15.75" hidden="1" customHeight="1">
      <c r="B111" s="777" t="str">
        <f>X!R111</f>
        <v/>
      </c>
      <c r="C111" s="1228" t="str">
        <f>X!S111</f>
        <v/>
      </c>
      <c r="D111" s="1228" t="str">
        <f>X!T111</f>
        <v/>
      </c>
      <c r="E111" s="1228" t="str">
        <f>X!U111</f>
        <v/>
      </c>
      <c r="F111" s="1228" t="str">
        <f>X!V111</f>
        <v/>
      </c>
      <c r="G111" s="1228" t="str">
        <f>X!W111</f>
        <v/>
      </c>
      <c r="H111" s="1228" t="str">
        <f>X!X111</f>
        <v/>
      </c>
      <c r="I111" s="1228" t="str">
        <f>X!Y111</f>
        <v/>
      </c>
      <c r="J111" s="1228" t="str">
        <f>X!Z111</f>
        <v/>
      </c>
      <c r="K111" s="1228" t="str">
        <f>X!AA111</f>
        <v/>
      </c>
      <c r="L111" s="1228" t="str">
        <f>X!AB111</f>
        <v/>
      </c>
      <c r="M111" s="1228" t="str">
        <f>X!AC111</f>
        <v/>
      </c>
      <c r="N111" s="1228" t="str">
        <f>X!AD111</f>
        <v/>
      </c>
      <c r="O111" s="1228" t="str">
        <f>X!AE111</f>
        <v/>
      </c>
      <c r="P111" s="1228" t="str">
        <f>X!AF111</f>
        <v/>
      </c>
    </row>
    <row r="112" spans="1:77" s="777" customFormat="1" ht="15.75" hidden="1" customHeight="1">
      <c r="B112" s="777" t="str">
        <f>X!R112</f>
        <v/>
      </c>
      <c r="C112" s="1228" t="str">
        <f>X!S112</f>
        <v/>
      </c>
      <c r="D112" s="1228" t="str">
        <f>X!T112</f>
        <v/>
      </c>
      <c r="E112" s="1228" t="str">
        <f>X!U112</f>
        <v/>
      </c>
      <c r="F112" s="1228" t="str">
        <f>X!V112</f>
        <v/>
      </c>
      <c r="G112" s="1228" t="str">
        <f>X!W112</f>
        <v/>
      </c>
      <c r="H112" s="1228" t="str">
        <f>X!X112</f>
        <v/>
      </c>
      <c r="I112" s="1228" t="str">
        <f>X!Y112</f>
        <v/>
      </c>
      <c r="J112" s="1228" t="str">
        <f>X!Z112</f>
        <v/>
      </c>
      <c r="K112" s="1228" t="str">
        <f>X!AA112</f>
        <v/>
      </c>
      <c r="L112" s="1228" t="str">
        <f>X!AB112</f>
        <v/>
      </c>
      <c r="M112" s="1228" t="str">
        <f>X!AC112</f>
        <v/>
      </c>
      <c r="N112" s="1228" t="str">
        <f>X!AD112</f>
        <v/>
      </c>
      <c r="O112" s="1228" t="str">
        <f>X!AE112</f>
        <v/>
      </c>
      <c r="P112" s="1228" t="str">
        <f>X!AF112</f>
        <v/>
      </c>
    </row>
    <row r="113" spans="2:16" s="777" customFormat="1" ht="15.75" hidden="1" customHeight="1">
      <c r="B113" s="777" t="str">
        <f>X!R113</f>
        <v/>
      </c>
      <c r="C113" s="1228" t="str">
        <f>X!S113</f>
        <v/>
      </c>
      <c r="D113" s="1228" t="str">
        <f>X!T113</f>
        <v/>
      </c>
      <c r="E113" s="1228" t="str">
        <f>X!U113</f>
        <v/>
      </c>
      <c r="F113" s="1228" t="str">
        <f>X!V113</f>
        <v/>
      </c>
      <c r="G113" s="1228" t="str">
        <f>X!W113</f>
        <v/>
      </c>
      <c r="H113" s="1228" t="str">
        <f>X!X113</f>
        <v/>
      </c>
      <c r="I113" s="1228" t="str">
        <f>X!Y113</f>
        <v/>
      </c>
      <c r="J113" s="1228" t="str">
        <f>X!Z113</f>
        <v/>
      </c>
      <c r="K113" s="1228" t="str">
        <f>X!AA113</f>
        <v/>
      </c>
      <c r="L113" s="1228" t="str">
        <f>X!AB113</f>
        <v/>
      </c>
      <c r="M113" s="1228" t="str">
        <f>X!AC113</f>
        <v/>
      </c>
      <c r="N113" s="1228" t="str">
        <f>X!AD113</f>
        <v/>
      </c>
      <c r="O113" s="1228" t="str">
        <f>X!AE113</f>
        <v/>
      </c>
      <c r="P113" s="1228" t="str">
        <f>X!AF113</f>
        <v/>
      </c>
    </row>
    <row r="114" spans="2:16" s="777" customFormat="1" ht="15.75" hidden="1" customHeight="1">
      <c r="B114" s="777" t="str">
        <f>X!R114</f>
        <v/>
      </c>
      <c r="C114" s="1228" t="str">
        <f>X!S114</f>
        <v/>
      </c>
      <c r="D114" s="1228" t="str">
        <f>X!T114</f>
        <v/>
      </c>
      <c r="E114" s="1228" t="str">
        <f>X!U114</f>
        <v/>
      </c>
      <c r="F114" s="1228" t="str">
        <f>X!V114</f>
        <v/>
      </c>
      <c r="G114" s="1228" t="str">
        <f>X!W114</f>
        <v/>
      </c>
      <c r="H114" s="1228" t="str">
        <f>X!X114</f>
        <v/>
      </c>
      <c r="I114" s="1228" t="str">
        <f>X!Y114</f>
        <v/>
      </c>
      <c r="J114" s="1228" t="str">
        <f>X!Z114</f>
        <v/>
      </c>
      <c r="K114" s="1228" t="str">
        <f>X!AA114</f>
        <v/>
      </c>
      <c r="L114" s="1228" t="str">
        <f>X!AB114</f>
        <v/>
      </c>
      <c r="M114" s="1228" t="str">
        <f>X!AC114</f>
        <v/>
      </c>
      <c r="N114" s="1228" t="str">
        <f>X!AD114</f>
        <v/>
      </c>
      <c r="O114" s="1228" t="str">
        <f>X!AE114</f>
        <v/>
      </c>
      <c r="P114" s="1228" t="str">
        <f>X!AF114</f>
        <v/>
      </c>
    </row>
    <row r="115" spans="2:16" s="777" customFormat="1" ht="15.75" hidden="1" customHeight="1">
      <c r="B115" s="777" t="str">
        <f>X!R115</f>
        <v/>
      </c>
      <c r="C115" s="1228" t="str">
        <f>X!S115</f>
        <v/>
      </c>
      <c r="D115" s="1228" t="str">
        <f>X!T115</f>
        <v/>
      </c>
      <c r="E115" s="1228" t="str">
        <f>X!U115</f>
        <v/>
      </c>
      <c r="F115" s="1228" t="str">
        <f>X!V115</f>
        <v/>
      </c>
      <c r="G115" s="1228" t="str">
        <f>X!W115</f>
        <v/>
      </c>
      <c r="H115" s="1228" t="str">
        <f>X!X115</f>
        <v/>
      </c>
      <c r="I115" s="1228" t="str">
        <f>X!Y115</f>
        <v/>
      </c>
      <c r="J115" s="1228" t="str">
        <f>X!Z115</f>
        <v/>
      </c>
      <c r="K115" s="1228" t="str">
        <f>X!AA115</f>
        <v/>
      </c>
      <c r="L115" s="1228" t="str">
        <f>X!AB115</f>
        <v/>
      </c>
      <c r="M115" s="1228" t="str">
        <f>X!AC115</f>
        <v/>
      </c>
      <c r="N115" s="1228" t="str">
        <f>X!AD115</f>
        <v/>
      </c>
      <c r="O115" s="1228" t="str">
        <f>X!AE115</f>
        <v/>
      </c>
      <c r="P115" s="1228" t="str">
        <f>X!AF115</f>
        <v/>
      </c>
    </row>
    <row r="116" spans="2:16" s="777" customFormat="1" ht="15.75" hidden="1" customHeight="1">
      <c r="B116" s="777" t="str">
        <f>X!R116</f>
        <v/>
      </c>
      <c r="C116" s="1228" t="str">
        <f>X!S116</f>
        <v/>
      </c>
      <c r="D116" s="1228" t="str">
        <f>X!T116</f>
        <v/>
      </c>
      <c r="E116" s="1228" t="str">
        <f>X!U116</f>
        <v/>
      </c>
      <c r="F116" s="1228" t="str">
        <f>X!V116</f>
        <v/>
      </c>
      <c r="G116" s="1228" t="str">
        <f>X!W116</f>
        <v/>
      </c>
      <c r="H116" s="1228" t="str">
        <f>X!X116</f>
        <v/>
      </c>
      <c r="I116" s="1228" t="str">
        <f>X!Y116</f>
        <v/>
      </c>
      <c r="J116" s="1228" t="str">
        <f>X!Z116</f>
        <v/>
      </c>
      <c r="K116" s="1228" t="str">
        <f>X!AA116</f>
        <v/>
      </c>
      <c r="L116" s="1228" t="str">
        <f>X!AB116</f>
        <v/>
      </c>
      <c r="M116" s="1228" t="str">
        <f>X!AC116</f>
        <v/>
      </c>
      <c r="N116" s="1228" t="str">
        <f>X!AD116</f>
        <v/>
      </c>
      <c r="O116" s="1228" t="str">
        <f>X!AE116</f>
        <v/>
      </c>
      <c r="P116" s="1228" t="str">
        <f>X!AF116</f>
        <v/>
      </c>
    </row>
    <row r="117" spans="2:16" s="777" customFormat="1" ht="15.75" hidden="1" customHeight="1">
      <c r="B117" s="777" t="str">
        <f>X!R117</f>
        <v/>
      </c>
      <c r="C117" s="1228" t="str">
        <f>X!S117</f>
        <v/>
      </c>
      <c r="D117" s="1228" t="str">
        <f>X!T117</f>
        <v/>
      </c>
      <c r="E117" s="1228" t="str">
        <f>X!U117</f>
        <v/>
      </c>
      <c r="F117" s="1228" t="str">
        <f>X!V117</f>
        <v/>
      </c>
      <c r="G117" s="1228" t="str">
        <f>X!W117</f>
        <v/>
      </c>
      <c r="H117" s="1228" t="str">
        <f>X!X117</f>
        <v/>
      </c>
      <c r="I117" s="1228" t="str">
        <f>X!Y117</f>
        <v/>
      </c>
      <c r="J117" s="1228" t="str">
        <f>X!Z117</f>
        <v/>
      </c>
      <c r="K117" s="1228" t="str">
        <f>X!AA117</f>
        <v/>
      </c>
      <c r="L117" s="1228" t="str">
        <f>X!AB117</f>
        <v/>
      </c>
      <c r="M117" s="1228" t="str">
        <f>X!AC117</f>
        <v/>
      </c>
      <c r="N117" s="1228" t="str">
        <f>X!AD117</f>
        <v/>
      </c>
      <c r="O117" s="1228" t="str">
        <f>X!AE117</f>
        <v/>
      </c>
      <c r="P117" s="1228" t="str">
        <f>X!AF117</f>
        <v/>
      </c>
    </row>
    <row r="118" spans="2:16" s="777" customFormat="1" ht="15.75" hidden="1" customHeight="1">
      <c r="B118" s="777" t="str">
        <f>X!R118</f>
        <v/>
      </c>
      <c r="C118" s="1228" t="str">
        <f>X!S118</f>
        <v/>
      </c>
      <c r="D118" s="1228" t="str">
        <f>X!T118</f>
        <v/>
      </c>
      <c r="E118" s="1228" t="str">
        <f>X!U118</f>
        <v/>
      </c>
      <c r="F118" s="1228" t="str">
        <f>X!V118</f>
        <v/>
      </c>
      <c r="G118" s="1228" t="str">
        <f>X!W118</f>
        <v/>
      </c>
      <c r="H118" s="1228" t="str">
        <f>X!X118</f>
        <v/>
      </c>
      <c r="I118" s="1228" t="str">
        <f>X!Y118</f>
        <v/>
      </c>
      <c r="J118" s="1228" t="str">
        <f>X!Z118</f>
        <v/>
      </c>
      <c r="K118" s="1228" t="str">
        <f>X!AA118</f>
        <v/>
      </c>
      <c r="L118" s="1228" t="str">
        <f>X!AB118</f>
        <v/>
      </c>
      <c r="M118" s="1228" t="str">
        <f>X!AC118</f>
        <v/>
      </c>
      <c r="N118" s="1228" t="str">
        <f>X!AD118</f>
        <v/>
      </c>
      <c r="O118" s="1228" t="str">
        <f>X!AE118</f>
        <v/>
      </c>
      <c r="P118" s="1228" t="str">
        <f>X!AF118</f>
        <v/>
      </c>
    </row>
    <row r="119" spans="2:16" s="777" customFormat="1" ht="15.75" hidden="1" customHeight="1">
      <c r="B119" s="777" t="str">
        <f>X!R119</f>
        <v/>
      </c>
      <c r="C119" s="1228" t="str">
        <f>X!S119</f>
        <v/>
      </c>
      <c r="D119" s="1228" t="str">
        <f>X!T119</f>
        <v/>
      </c>
      <c r="E119" s="1228" t="str">
        <f>X!U119</f>
        <v/>
      </c>
      <c r="F119" s="1228" t="str">
        <f>X!V119</f>
        <v/>
      </c>
      <c r="G119" s="1228" t="str">
        <f>X!W119</f>
        <v/>
      </c>
      <c r="H119" s="1228" t="str">
        <f>X!X119</f>
        <v/>
      </c>
      <c r="I119" s="1228" t="str">
        <f>X!Y119</f>
        <v/>
      </c>
      <c r="J119" s="1228" t="str">
        <f>X!Z119</f>
        <v/>
      </c>
      <c r="K119" s="1228" t="str">
        <f>X!AA119</f>
        <v/>
      </c>
      <c r="L119" s="1228" t="str">
        <f>X!AB119</f>
        <v/>
      </c>
      <c r="M119" s="1228" t="str">
        <f>X!AC119</f>
        <v/>
      </c>
      <c r="N119" s="1228" t="str">
        <f>X!AD119</f>
        <v/>
      </c>
      <c r="O119" s="1228" t="str">
        <f>X!AE119</f>
        <v/>
      </c>
      <c r="P119" s="1228" t="str">
        <f>X!AF119</f>
        <v/>
      </c>
    </row>
    <row r="120" spans="2:16" s="777" customFormat="1" ht="15.75" hidden="1" customHeight="1">
      <c r="B120" s="777" t="str">
        <f>X!R120</f>
        <v/>
      </c>
      <c r="C120" s="1228" t="str">
        <f>X!S120</f>
        <v/>
      </c>
      <c r="D120" s="1228" t="str">
        <f>X!T120</f>
        <v/>
      </c>
      <c r="E120" s="1228" t="str">
        <f>X!U120</f>
        <v/>
      </c>
      <c r="F120" s="1228" t="str">
        <f>X!V120</f>
        <v/>
      </c>
      <c r="G120" s="1228" t="str">
        <f>X!W120</f>
        <v/>
      </c>
      <c r="H120" s="1228" t="str">
        <f>X!X120</f>
        <v/>
      </c>
      <c r="I120" s="1228" t="str">
        <f>X!Y120</f>
        <v/>
      </c>
      <c r="J120" s="1228" t="str">
        <f>X!Z120</f>
        <v/>
      </c>
      <c r="K120" s="1228" t="str">
        <f>X!AA120</f>
        <v/>
      </c>
      <c r="L120" s="1228" t="str">
        <f>X!AB120</f>
        <v/>
      </c>
      <c r="M120" s="1228" t="str">
        <f>X!AC120</f>
        <v/>
      </c>
      <c r="N120" s="1228" t="str">
        <f>X!AD120</f>
        <v/>
      </c>
      <c r="O120" s="1228" t="str">
        <f>X!AE120</f>
        <v/>
      </c>
      <c r="P120" s="1228" t="str">
        <f>X!AF120</f>
        <v/>
      </c>
    </row>
    <row r="121" spans="2:16" s="777" customFormat="1" ht="15.75" hidden="1" customHeight="1">
      <c r="B121" s="777" t="str">
        <f>X!R121</f>
        <v/>
      </c>
      <c r="C121" s="1228" t="str">
        <f>X!S121</f>
        <v/>
      </c>
      <c r="D121" s="1228" t="str">
        <f>X!T121</f>
        <v/>
      </c>
      <c r="E121" s="1228" t="str">
        <f>X!U121</f>
        <v/>
      </c>
      <c r="F121" s="1228" t="str">
        <f>X!V121</f>
        <v/>
      </c>
      <c r="G121" s="1228" t="str">
        <f>X!W121</f>
        <v/>
      </c>
      <c r="H121" s="1228" t="str">
        <f>X!X121</f>
        <v/>
      </c>
      <c r="I121" s="1228" t="str">
        <f>X!Y121</f>
        <v/>
      </c>
      <c r="J121" s="1228" t="str">
        <f>X!Z121</f>
        <v/>
      </c>
      <c r="K121" s="1228" t="str">
        <f>X!AA121</f>
        <v/>
      </c>
      <c r="L121" s="1228" t="str">
        <f>X!AB121</f>
        <v/>
      </c>
      <c r="M121" s="1228" t="str">
        <f>X!AC121</f>
        <v/>
      </c>
      <c r="N121" s="1228" t="str">
        <f>X!AD121</f>
        <v/>
      </c>
      <c r="O121" s="1228" t="str">
        <f>X!AE121</f>
        <v/>
      </c>
      <c r="P121" s="1228" t="str">
        <f>X!AF121</f>
        <v/>
      </c>
    </row>
    <row r="122" spans="2:16" s="777" customFormat="1" ht="15.75" hidden="1" customHeight="1">
      <c r="B122" s="777" t="str">
        <f>X!R122</f>
        <v/>
      </c>
      <c r="C122" s="1228" t="str">
        <f>X!S122</f>
        <v/>
      </c>
      <c r="D122" s="1228" t="str">
        <f>X!T122</f>
        <v/>
      </c>
      <c r="E122" s="1228" t="str">
        <f>X!U122</f>
        <v/>
      </c>
      <c r="F122" s="1228" t="str">
        <f>X!V122</f>
        <v/>
      </c>
      <c r="G122" s="1228" t="str">
        <f>X!W122</f>
        <v/>
      </c>
      <c r="H122" s="1228" t="str">
        <f>X!X122</f>
        <v/>
      </c>
      <c r="I122" s="1228" t="str">
        <f>X!Y122</f>
        <v/>
      </c>
      <c r="J122" s="1228" t="str">
        <f>X!Z122</f>
        <v/>
      </c>
      <c r="K122" s="1228" t="str">
        <f>X!AA122</f>
        <v/>
      </c>
      <c r="L122" s="1228" t="str">
        <f>X!AB122</f>
        <v/>
      </c>
      <c r="M122" s="1228" t="str">
        <f>X!AC122</f>
        <v/>
      </c>
      <c r="N122" s="1228" t="str">
        <f>X!AD122</f>
        <v/>
      </c>
      <c r="O122" s="1228" t="str">
        <f>X!AE122</f>
        <v/>
      </c>
      <c r="P122" s="1228" t="str">
        <f>X!AF122</f>
        <v/>
      </c>
    </row>
    <row r="123" spans="2:16" s="777" customFormat="1" ht="15.75" hidden="1" customHeight="1">
      <c r="B123" s="777" t="str">
        <f>X!R123</f>
        <v/>
      </c>
      <c r="C123" s="1228" t="str">
        <f>X!S123</f>
        <v/>
      </c>
      <c r="D123" s="1228" t="str">
        <f>X!T123</f>
        <v/>
      </c>
      <c r="E123" s="1228" t="str">
        <f>X!U123</f>
        <v/>
      </c>
      <c r="F123" s="1228" t="str">
        <f>X!V123</f>
        <v/>
      </c>
      <c r="G123" s="1228" t="str">
        <f>X!W123</f>
        <v/>
      </c>
      <c r="H123" s="1228" t="str">
        <f>X!X123</f>
        <v/>
      </c>
      <c r="I123" s="1228" t="str">
        <f>X!Y123</f>
        <v/>
      </c>
      <c r="J123" s="1228" t="str">
        <f>X!Z123</f>
        <v/>
      </c>
      <c r="K123" s="1228" t="str">
        <f>X!AA123</f>
        <v/>
      </c>
      <c r="L123" s="1228" t="str">
        <f>X!AB123</f>
        <v/>
      </c>
      <c r="M123" s="1228" t="str">
        <f>X!AC123</f>
        <v/>
      </c>
      <c r="N123" s="1228" t="str">
        <f>X!AD123</f>
        <v/>
      </c>
      <c r="O123" s="1228" t="str">
        <f>X!AE123</f>
        <v/>
      </c>
      <c r="P123" s="1228" t="str">
        <f>X!AF123</f>
        <v/>
      </c>
    </row>
    <row r="124" spans="2:16" s="777" customFormat="1" ht="15.75" hidden="1" customHeight="1">
      <c r="B124" s="777" t="str">
        <f>X!R124</f>
        <v/>
      </c>
      <c r="C124" s="1228" t="str">
        <f>X!S124</f>
        <v/>
      </c>
      <c r="D124" s="1228" t="str">
        <f>X!T124</f>
        <v/>
      </c>
      <c r="E124" s="1228" t="str">
        <f>X!U124</f>
        <v/>
      </c>
      <c r="F124" s="1228" t="str">
        <f>X!V124</f>
        <v/>
      </c>
      <c r="G124" s="1228" t="str">
        <f>X!W124</f>
        <v/>
      </c>
      <c r="H124" s="1228" t="str">
        <f>X!X124</f>
        <v/>
      </c>
      <c r="I124" s="1228" t="str">
        <f>X!Y124</f>
        <v/>
      </c>
      <c r="J124" s="1228" t="str">
        <f>X!Z124</f>
        <v/>
      </c>
      <c r="K124" s="1228" t="str">
        <f>X!AA124</f>
        <v/>
      </c>
      <c r="L124" s="1228" t="str">
        <f>X!AB124</f>
        <v/>
      </c>
      <c r="M124" s="1228" t="str">
        <f>X!AC124</f>
        <v/>
      </c>
      <c r="N124" s="1228" t="str">
        <f>X!AD124</f>
        <v/>
      </c>
      <c r="O124" s="1228" t="str">
        <f>X!AE124</f>
        <v/>
      </c>
      <c r="P124" s="1228" t="str">
        <f>X!AF124</f>
        <v/>
      </c>
    </row>
    <row r="125" spans="2:16" s="777" customFormat="1" ht="15.75" hidden="1" customHeight="1">
      <c r="B125" s="777" t="str">
        <f>X!R125</f>
        <v/>
      </c>
      <c r="C125" s="1228" t="str">
        <f>X!S125</f>
        <v/>
      </c>
      <c r="D125" s="1228" t="str">
        <f>X!T125</f>
        <v/>
      </c>
      <c r="E125" s="1228" t="str">
        <f>X!U125</f>
        <v/>
      </c>
      <c r="F125" s="1228" t="str">
        <f>X!V125</f>
        <v/>
      </c>
      <c r="G125" s="1228" t="str">
        <f>X!W125</f>
        <v/>
      </c>
      <c r="H125" s="1228" t="str">
        <f>X!X125</f>
        <v/>
      </c>
      <c r="I125" s="1228" t="str">
        <f>X!Y125</f>
        <v/>
      </c>
      <c r="J125" s="1228" t="str">
        <f>X!Z125</f>
        <v/>
      </c>
      <c r="K125" s="1228" t="str">
        <f>X!AA125</f>
        <v/>
      </c>
      <c r="L125" s="1228" t="str">
        <f>X!AB125</f>
        <v/>
      </c>
      <c r="M125" s="1228" t="str">
        <f>X!AC125</f>
        <v/>
      </c>
      <c r="N125" s="1228" t="str">
        <f>X!AD125</f>
        <v/>
      </c>
      <c r="O125" s="1228" t="str">
        <f>X!AE125</f>
        <v/>
      </c>
      <c r="P125" s="1228" t="str">
        <f>X!AF125</f>
        <v/>
      </c>
    </row>
    <row r="126" spans="2:16" s="777" customFormat="1" ht="15.75" hidden="1" customHeight="1">
      <c r="B126" s="777" t="str">
        <f>X!R126</f>
        <v/>
      </c>
      <c r="C126" s="1228" t="str">
        <f>X!S126</f>
        <v/>
      </c>
      <c r="D126" s="1228" t="str">
        <f>X!T126</f>
        <v/>
      </c>
      <c r="E126" s="1228" t="str">
        <f>X!U126</f>
        <v/>
      </c>
      <c r="F126" s="1228" t="str">
        <f>X!V126</f>
        <v/>
      </c>
      <c r="G126" s="1228" t="str">
        <f>X!W126</f>
        <v/>
      </c>
      <c r="H126" s="1228" t="str">
        <f>X!X126</f>
        <v/>
      </c>
      <c r="I126" s="1228" t="str">
        <f>X!Y126</f>
        <v/>
      </c>
      <c r="J126" s="1228" t="str">
        <f>X!Z126</f>
        <v/>
      </c>
      <c r="K126" s="1228" t="str">
        <f>X!AA126</f>
        <v/>
      </c>
      <c r="L126" s="1228" t="str">
        <f>X!AB126</f>
        <v/>
      </c>
      <c r="M126" s="1228" t="str">
        <f>X!AC126</f>
        <v/>
      </c>
      <c r="N126" s="1228" t="str">
        <f>X!AD126</f>
        <v/>
      </c>
      <c r="O126" s="1228" t="str">
        <f>X!AE126</f>
        <v/>
      </c>
      <c r="P126" s="1228" t="str">
        <f>X!AF126</f>
        <v/>
      </c>
    </row>
    <row r="127" spans="2:16" s="777" customFormat="1" ht="15.75" hidden="1" customHeight="1">
      <c r="B127" s="777" t="str">
        <f>X!R127</f>
        <v/>
      </c>
      <c r="C127" s="1228" t="str">
        <f>X!S127</f>
        <v/>
      </c>
      <c r="D127" s="1228" t="str">
        <f>X!T127</f>
        <v/>
      </c>
      <c r="E127" s="1228" t="str">
        <f>X!U127</f>
        <v/>
      </c>
      <c r="F127" s="1228" t="str">
        <f>X!V127</f>
        <v/>
      </c>
      <c r="G127" s="1228" t="str">
        <f>X!W127</f>
        <v/>
      </c>
      <c r="H127" s="1228" t="str">
        <f>X!X127</f>
        <v/>
      </c>
      <c r="I127" s="1228" t="str">
        <f>X!Y127</f>
        <v/>
      </c>
      <c r="J127" s="1228" t="str">
        <f>X!Z127</f>
        <v/>
      </c>
      <c r="K127" s="1228" t="str">
        <f>X!AA127</f>
        <v/>
      </c>
      <c r="L127" s="1228" t="str">
        <f>X!AB127</f>
        <v/>
      </c>
      <c r="M127" s="1228" t="str">
        <f>X!AC127</f>
        <v/>
      </c>
      <c r="N127" s="1228" t="str">
        <f>X!AD127</f>
        <v/>
      </c>
      <c r="O127" s="1228" t="str">
        <f>X!AE127</f>
        <v/>
      </c>
      <c r="P127" s="1228" t="str">
        <f>X!AF127</f>
        <v/>
      </c>
    </row>
    <row r="128" spans="2:16" s="777" customFormat="1" ht="15.75" hidden="1" customHeight="1">
      <c r="B128" s="777" t="str">
        <f>X!R128</f>
        <v/>
      </c>
      <c r="C128" s="1228" t="str">
        <f>X!S128</f>
        <v/>
      </c>
      <c r="D128" s="1228" t="str">
        <f>X!T128</f>
        <v/>
      </c>
      <c r="E128" s="1228" t="str">
        <f>X!U128</f>
        <v/>
      </c>
      <c r="F128" s="1228" t="str">
        <f>X!V128</f>
        <v/>
      </c>
      <c r="G128" s="1228" t="str">
        <f>X!W128</f>
        <v/>
      </c>
      <c r="H128" s="1228" t="str">
        <f>X!X128</f>
        <v/>
      </c>
      <c r="I128" s="1228" t="str">
        <f>X!Y128</f>
        <v/>
      </c>
      <c r="J128" s="1228" t="str">
        <f>X!Z128</f>
        <v/>
      </c>
      <c r="K128" s="1228" t="str">
        <f>X!AA128</f>
        <v/>
      </c>
      <c r="L128" s="1228" t="str">
        <f>X!AB128</f>
        <v/>
      </c>
      <c r="M128" s="1228" t="str">
        <f>X!AC128</f>
        <v/>
      </c>
      <c r="N128" s="1228" t="str">
        <f>X!AD128</f>
        <v/>
      </c>
      <c r="O128" s="1228" t="str">
        <f>X!AE128</f>
        <v/>
      </c>
      <c r="P128" s="1228" t="str">
        <f>X!AF128</f>
        <v/>
      </c>
    </row>
    <row r="129" spans="2:16" s="777" customFormat="1" ht="15.75" hidden="1" customHeight="1">
      <c r="B129" s="777" t="str">
        <f>X!R129</f>
        <v/>
      </c>
      <c r="C129" s="1228" t="str">
        <f>X!S129</f>
        <v/>
      </c>
      <c r="D129" s="1228" t="str">
        <f>X!T129</f>
        <v/>
      </c>
      <c r="E129" s="1228" t="str">
        <f>X!U129</f>
        <v/>
      </c>
      <c r="F129" s="1228" t="str">
        <f>X!V129</f>
        <v/>
      </c>
      <c r="G129" s="1228" t="str">
        <f>X!W129</f>
        <v/>
      </c>
      <c r="H129" s="1228" t="str">
        <f>X!X129</f>
        <v/>
      </c>
      <c r="I129" s="1228" t="str">
        <f>X!Y129</f>
        <v/>
      </c>
      <c r="J129" s="1228" t="str">
        <f>X!Z129</f>
        <v/>
      </c>
      <c r="K129" s="1228" t="str">
        <f>X!AA129</f>
        <v/>
      </c>
      <c r="L129" s="1228" t="str">
        <f>X!AB129</f>
        <v/>
      </c>
      <c r="M129" s="1228" t="str">
        <f>X!AC129</f>
        <v/>
      </c>
      <c r="N129" s="1228" t="str">
        <f>X!AD129</f>
        <v/>
      </c>
      <c r="O129" s="1228" t="str">
        <f>X!AE129</f>
        <v/>
      </c>
      <c r="P129" s="1228" t="str">
        <f>X!AF129</f>
        <v/>
      </c>
    </row>
    <row r="130" spans="2:16" s="777" customFormat="1" ht="15.75" hidden="1" customHeight="1">
      <c r="B130" s="777" t="str">
        <f>X!R130</f>
        <v/>
      </c>
      <c r="C130" s="1228" t="str">
        <f>X!S130</f>
        <v/>
      </c>
      <c r="D130" s="1228" t="str">
        <f>X!T130</f>
        <v/>
      </c>
      <c r="E130" s="1228" t="str">
        <f>X!U130</f>
        <v/>
      </c>
      <c r="F130" s="1228" t="str">
        <f>X!V130</f>
        <v/>
      </c>
      <c r="G130" s="1228" t="str">
        <f>X!W130</f>
        <v/>
      </c>
      <c r="H130" s="1228" t="str">
        <f>X!X130</f>
        <v/>
      </c>
      <c r="I130" s="1228" t="str">
        <f>X!Y130</f>
        <v/>
      </c>
      <c r="J130" s="1228" t="str">
        <f>X!Z130</f>
        <v/>
      </c>
      <c r="K130" s="1228" t="str">
        <f>X!AA130</f>
        <v/>
      </c>
      <c r="L130" s="1228" t="str">
        <f>X!AB130</f>
        <v/>
      </c>
      <c r="M130" s="1228" t="str">
        <f>X!AC130</f>
        <v/>
      </c>
      <c r="N130" s="1228" t="str">
        <f>X!AD130</f>
        <v/>
      </c>
      <c r="O130" s="1228" t="str">
        <f>X!AE130</f>
        <v/>
      </c>
      <c r="P130" s="1228" t="str">
        <f>X!AF130</f>
        <v/>
      </c>
    </row>
    <row r="131" spans="2:16" s="777" customFormat="1" ht="15.75" hidden="1" customHeight="1">
      <c r="B131" s="777" t="str">
        <f>X!R131</f>
        <v/>
      </c>
      <c r="C131" s="1228" t="str">
        <f>X!S131</f>
        <v/>
      </c>
      <c r="D131" s="1228" t="str">
        <f>X!T131</f>
        <v/>
      </c>
      <c r="E131" s="1228" t="str">
        <f>X!U131</f>
        <v/>
      </c>
      <c r="F131" s="1228" t="str">
        <f>X!V131</f>
        <v/>
      </c>
      <c r="G131" s="1228" t="str">
        <f>X!W131</f>
        <v/>
      </c>
      <c r="H131" s="1228" t="str">
        <f>X!X131</f>
        <v/>
      </c>
      <c r="I131" s="1228" t="str">
        <f>X!Y131</f>
        <v/>
      </c>
      <c r="J131" s="1228" t="str">
        <f>X!Z131</f>
        <v/>
      </c>
      <c r="K131" s="1228" t="str">
        <f>X!AA131</f>
        <v/>
      </c>
      <c r="L131" s="1228" t="str">
        <f>X!AB131</f>
        <v/>
      </c>
      <c r="M131" s="1228" t="str">
        <f>X!AC131</f>
        <v/>
      </c>
      <c r="N131" s="1228" t="str">
        <f>X!AD131</f>
        <v/>
      </c>
      <c r="O131" s="1228" t="str">
        <f>X!AE131</f>
        <v/>
      </c>
      <c r="P131" s="1228" t="str">
        <f>X!AF131</f>
        <v/>
      </c>
    </row>
    <row r="132" spans="2:16" s="777" customFormat="1" ht="15.75" hidden="1" customHeight="1">
      <c r="B132" s="777" t="str">
        <f>X!R132</f>
        <v/>
      </c>
      <c r="C132" s="1228" t="str">
        <f>X!S132</f>
        <v/>
      </c>
      <c r="D132" s="1228" t="str">
        <f>X!T132</f>
        <v/>
      </c>
      <c r="E132" s="1228" t="str">
        <f>X!U132</f>
        <v/>
      </c>
      <c r="F132" s="1228" t="str">
        <f>X!V132</f>
        <v/>
      </c>
      <c r="G132" s="1228" t="str">
        <f>X!W132</f>
        <v/>
      </c>
      <c r="H132" s="1228" t="str">
        <f>X!X132</f>
        <v/>
      </c>
      <c r="I132" s="1228" t="str">
        <f>X!Y132</f>
        <v/>
      </c>
      <c r="J132" s="1228" t="str">
        <f>X!Z132</f>
        <v/>
      </c>
      <c r="K132" s="1228" t="str">
        <f>X!AA132</f>
        <v/>
      </c>
      <c r="L132" s="1228" t="str">
        <f>X!AB132</f>
        <v/>
      </c>
      <c r="M132" s="1228" t="str">
        <f>X!AC132</f>
        <v/>
      </c>
      <c r="N132" s="1228" t="str">
        <f>X!AD132</f>
        <v/>
      </c>
      <c r="O132" s="1228" t="str">
        <f>X!AE132</f>
        <v/>
      </c>
      <c r="P132" s="1228" t="str">
        <f>X!AF132</f>
        <v/>
      </c>
    </row>
    <row r="133" spans="2:16" s="777" customFormat="1" ht="15.75" hidden="1" customHeight="1">
      <c r="B133" s="777" t="str">
        <f>X!R133</f>
        <v/>
      </c>
      <c r="C133" s="1228" t="str">
        <f>X!S133</f>
        <v/>
      </c>
      <c r="D133" s="1228" t="str">
        <f>X!T133</f>
        <v/>
      </c>
      <c r="E133" s="1228" t="str">
        <f>X!U133</f>
        <v/>
      </c>
      <c r="F133" s="1228" t="str">
        <f>X!V133</f>
        <v/>
      </c>
      <c r="G133" s="1228" t="str">
        <f>X!W133</f>
        <v/>
      </c>
      <c r="H133" s="1228" t="str">
        <f>X!X133</f>
        <v/>
      </c>
      <c r="I133" s="1228" t="str">
        <f>X!Y133</f>
        <v/>
      </c>
      <c r="J133" s="1228" t="str">
        <f>X!Z133</f>
        <v/>
      </c>
      <c r="K133" s="1228" t="str">
        <f>X!AA133</f>
        <v/>
      </c>
      <c r="L133" s="1228" t="str">
        <f>X!AB133</f>
        <v/>
      </c>
      <c r="M133" s="1228" t="str">
        <f>X!AC133</f>
        <v/>
      </c>
      <c r="N133" s="1228" t="str">
        <f>X!AD133</f>
        <v/>
      </c>
      <c r="O133" s="1228" t="str">
        <f>X!AE133</f>
        <v/>
      </c>
      <c r="P133" s="1228" t="str">
        <f>X!AF133</f>
        <v/>
      </c>
    </row>
    <row r="134" spans="2:16" s="777" customFormat="1" ht="15.75" hidden="1" customHeight="1">
      <c r="B134" s="777" t="str">
        <f>X!R134</f>
        <v/>
      </c>
      <c r="C134" s="1228" t="str">
        <f>X!S134</f>
        <v/>
      </c>
      <c r="D134" s="1228" t="str">
        <f>X!T134</f>
        <v/>
      </c>
      <c r="E134" s="1228" t="str">
        <f>X!U134</f>
        <v/>
      </c>
      <c r="F134" s="1228" t="str">
        <f>X!V134</f>
        <v/>
      </c>
      <c r="G134" s="1228" t="str">
        <f>X!W134</f>
        <v/>
      </c>
      <c r="H134" s="1228" t="str">
        <f>X!X134</f>
        <v/>
      </c>
      <c r="I134" s="1228" t="str">
        <f>X!Y134</f>
        <v/>
      </c>
      <c r="J134" s="1228" t="str">
        <f>X!Z134</f>
        <v/>
      </c>
      <c r="K134" s="1228" t="str">
        <f>X!AA134</f>
        <v/>
      </c>
      <c r="L134" s="1228" t="str">
        <f>X!AB134</f>
        <v/>
      </c>
      <c r="M134" s="1228" t="str">
        <f>X!AC134</f>
        <v/>
      </c>
      <c r="N134" s="1228" t="str">
        <f>X!AD134</f>
        <v/>
      </c>
      <c r="O134" s="1228" t="str">
        <f>X!AE134</f>
        <v/>
      </c>
      <c r="P134" s="1228" t="str">
        <f>X!AF134</f>
        <v/>
      </c>
    </row>
    <row r="135" spans="2:16" s="777" customFormat="1" ht="15.75" hidden="1" customHeight="1">
      <c r="B135" s="777" t="str">
        <f>X!R135</f>
        <v/>
      </c>
      <c r="C135" s="1228" t="str">
        <f>X!S135</f>
        <v/>
      </c>
      <c r="D135" s="1228" t="str">
        <f>X!T135</f>
        <v/>
      </c>
      <c r="E135" s="1228" t="str">
        <f>X!U135</f>
        <v/>
      </c>
      <c r="F135" s="1228" t="str">
        <f>X!V135</f>
        <v/>
      </c>
      <c r="G135" s="1228" t="str">
        <f>X!W135</f>
        <v/>
      </c>
      <c r="H135" s="1228" t="str">
        <f>X!X135</f>
        <v/>
      </c>
      <c r="I135" s="1228" t="str">
        <f>X!Y135</f>
        <v/>
      </c>
      <c r="J135" s="1228" t="str">
        <f>X!Z135</f>
        <v/>
      </c>
      <c r="K135" s="1228" t="str">
        <f>X!AA135</f>
        <v/>
      </c>
      <c r="L135" s="1228" t="str">
        <f>X!AB135</f>
        <v/>
      </c>
      <c r="M135" s="1228" t="str">
        <f>X!AC135</f>
        <v/>
      </c>
      <c r="N135" s="1228" t="str">
        <f>X!AD135</f>
        <v/>
      </c>
      <c r="O135" s="1228" t="str">
        <f>X!AE135</f>
        <v/>
      </c>
      <c r="P135" s="1228" t="str">
        <f>X!AF135</f>
        <v/>
      </c>
    </row>
    <row r="136" spans="2:16" s="777" customFormat="1" ht="15.75" hidden="1" customHeight="1">
      <c r="B136" s="777" t="str">
        <f>X!R136</f>
        <v/>
      </c>
      <c r="C136" s="1228" t="str">
        <f>X!S136</f>
        <v/>
      </c>
      <c r="D136" s="1228" t="str">
        <f>X!T136</f>
        <v/>
      </c>
      <c r="E136" s="1228" t="str">
        <f>X!U136</f>
        <v/>
      </c>
      <c r="F136" s="1228" t="str">
        <f>X!V136</f>
        <v/>
      </c>
      <c r="G136" s="1228" t="str">
        <f>X!W136</f>
        <v/>
      </c>
      <c r="H136" s="1228" t="str">
        <f>X!X136</f>
        <v/>
      </c>
      <c r="I136" s="1228" t="str">
        <f>X!Y136</f>
        <v/>
      </c>
      <c r="J136" s="1228" t="str">
        <f>X!Z136</f>
        <v/>
      </c>
      <c r="K136" s="1228" t="str">
        <f>X!AA136</f>
        <v/>
      </c>
      <c r="L136" s="1228" t="str">
        <f>X!AB136</f>
        <v/>
      </c>
      <c r="M136" s="1228" t="str">
        <f>X!AC136</f>
        <v/>
      </c>
      <c r="N136" s="1228" t="str">
        <f>X!AD136</f>
        <v/>
      </c>
      <c r="O136" s="1228" t="str">
        <f>X!AE136</f>
        <v/>
      </c>
      <c r="P136" s="1228" t="str">
        <f>X!AF136</f>
        <v/>
      </c>
    </row>
    <row r="137" spans="2:16" s="777" customFormat="1" ht="15.75" hidden="1" customHeight="1">
      <c r="B137" s="777" t="str">
        <f>X!R137</f>
        <v/>
      </c>
      <c r="C137" s="1228" t="str">
        <f>X!S137</f>
        <v/>
      </c>
      <c r="D137" s="1228" t="str">
        <f>X!T137</f>
        <v/>
      </c>
      <c r="E137" s="1228" t="str">
        <f>X!U137</f>
        <v/>
      </c>
      <c r="F137" s="1228" t="str">
        <f>X!V137</f>
        <v/>
      </c>
      <c r="G137" s="1228" t="str">
        <f>X!W137</f>
        <v/>
      </c>
      <c r="H137" s="1228" t="str">
        <f>X!X137</f>
        <v/>
      </c>
      <c r="I137" s="1228" t="str">
        <f>X!Y137</f>
        <v/>
      </c>
      <c r="J137" s="1228" t="str">
        <f>X!Z137</f>
        <v/>
      </c>
      <c r="K137" s="1228" t="str">
        <f>X!AA137</f>
        <v/>
      </c>
      <c r="L137" s="1228" t="str">
        <f>X!AB137</f>
        <v/>
      </c>
      <c r="M137" s="1228" t="str">
        <f>X!AC137</f>
        <v/>
      </c>
      <c r="N137" s="1228" t="str">
        <f>X!AD137</f>
        <v/>
      </c>
      <c r="O137" s="1228" t="str">
        <f>X!AE137</f>
        <v/>
      </c>
      <c r="P137" s="1228" t="str">
        <f>X!AF137</f>
        <v/>
      </c>
    </row>
    <row r="138" spans="2:16" s="777" customFormat="1" ht="15.75" hidden="1" customHeight="1">
      <c r="B138" s="777" t="str">
        <f>X!R138</f>
        <v/>
      </c>
      <c r="C138" s="1228" t="str">
        <f>X!S138</f>
        <v/>
      </c>
      <c r="D138" s="1228" t="str">
        <f>X!T138</f>
        <v/>
      </c>
      <c r="E138" s="1228" t="str">
        <f>X!U138</f>
        <v/>
      </c>
      <c r="F138" s="1228" t="str">
        <f>X!V138</f>
        <v/>
      </c>
      <c r="G138" s="1228" t="str">
        <f>X!W138</f>
        <v/>
      </c>
      <c r="H138" s="1228" t="str">
        <f>X!X138</f>
        <v/>
      </c>
      <c r="I138" s="1228" t="str">
        <f>X!Y138</f>
        <v/>
      </c>
      <c r="J138" s="1228" t="str">
        <f>X!Z138</f>
        <v/>
      </c>
      <c r="K138" s="1228" t="str">
        <f>X!AA138</f>
        <v/>
      </c>
      <c r="L138" s="1228" t="str">
        <f>X!AB138</f>
        <v/>
      </c>
      <c r="M138" s="1228" t="str">
        <f>X!AC138</f>
        <v/>
      </c>
      <c r="N138" s="1228" t="str">
        <f>X!AD138</f>
        <v/>
      </c>
      <c r="O138" s="1228" t="str">
        <f>X!AE138</f>
        <v/>
      </c>
      <c r="P138" s="1228" t="str">
        <f>X!AF138</f>
        <v/>
      </c>
    </row>
    <row r="139" spans="2:16" s="777" customFormat="1" ht="15.75" hidden="1" customHeight="1">
      <c r="B139" s="777" t="str">
        <f>X!R139</f>
        <v/>
      </c>
      <c r="C139" s="1228" t="str">
        <f>X!S139</f>
        <v/>
      </c>
      <c r="D139" s="1228" t="str">
        <f>X!T139</f>
        <v/>
      </c>
      <c r="E139" s="1228" t="str">
        <f>X!U139</f>
        <v/>
      </c>
      <c r="F139" s="1228" t="str">
        <f>X!V139</f>
        <v/>
      </c>
      <c r="G139" s="1228" t="str">
        <f>X!W139</f>
        <v/>
      </c>
      <c r="H139" s="1228" t="str">
        <f>X!X139</f>
        <v/>
      </c>
      <c r="I139" s="1228" t="str">
        <f>X!Y139</f>
        <v/>
      </c>
      <c r="J139" s="1228" t="str">
        <f>X!Z139</f>
        <v/>
      </c>
      <c r="K139" s="1228" t="str">
        <f>X!AA139</f>
        <v/>
      </c>
      <c r="L139" s="1228" t="str">
        <f>X!AB139</f>
        <v/>
      </c>
      <c r="M139" s="1228" t="str">
        <f>X!AC139</f>
        <v/>
      </c>
      <c r="N139" s="1228" t="str">
        <f>X!AD139</f>
        <v/>
      </c>
      <c r="O139" s="1228" t="str">
        <f>X!AE139</f>
        <v/>
      </c>
      <c r="P139" s="1228" t="str">
        <f>X!AF139</f>
        <v/>
      </c>
    </row>
    <row r="140" spans="2:16" s="777" customFormat="1" ht="15.75" hidden="1" customHeight="1">
      <c r="B140" s="777" t="str">
        <f>X!R140</f>
        <v/>
      </c>
      <c r="C140" s="1228" t="str">
        <f>X!S140</f>
        <v/>
      </c>
      <c r="D140" s="1228" t="str">
        <f>X!T140</f>
        <v/>
      </c>
      <c r="E140" s="1228" t="str">
        <f>X!U140</f>
        <v/>
      </c>
      <c r="F140" s="1228" t="str">
        <f>X!V140</f>
        <v/>
      </c>
      <c r="G140" s="1228" t="str">
        <f>X!W140</f>
        <v/>
      </c>
      <c r="H140" s="1228" t="str">
        <f>X!X140</f>
        <v/>
      </c>
      <c r="I140" s="1228" t="str">
        <f>X!Y140</f>
        <v/>
      </c>
      <c r="J140" s="1228" t="str">
        <f>X!Z140</f>
        <v/>
      </c>
      <c r="K140" s="1228" t="str">
        <f>X!AA140</f>
        <v/>
      </c>
      <c r="L140" s="1228" t="str">
        <f>X!AB140</f>
        <v/>
      </c>
      <c r="M140" s="1228" t="str">
        <f>X!AC140</f>
        <v/>
      </c>
      <c r="N140" s="1228" t="str">
        <f>X!AD140</f>
        <v/>
      </c>
      <c r="O140" s="1228" t="str">
        <f>X!AE140</f>
        <v/>
      </c>
      <c r="P140" s="1228" t="str">
        <f>X!AF140</f>
        <v/>
      </c>
    </row>
    <row r="141" spans="2:16" s="777" customFormat="1" ht="15.75" hidden="1" customHeight="1">
      <c r="B141" s="777" t="str">
        <f>X!R141</f>
        <v/>
      </c>
      <c r="C141" s="1228" t="str">
        <f>X!S141</f>
        <v/>
      </c>
      <c r="D141" s="1228" t="str">
        <f>X!T141</f>
        <v/>
      </c>
      <c r="E141" s="1228" t="str">
        <f>X!U141</f>
        <v/>
      </c>
      <c r="F141" s="1228" t="str">
        <f>X!V141</f>
        <v/>
      </c>
      <c r="G141" s="1228" t="str">
        <f>X!W141</f>
        <v/>
      </c>
      <c r="H141" s="1228" t="str">
        <f>X!X141</f>
        <v/>
      </c>
      <c r="I141" s="1228" t="str">
        <f>X!Y141</f>
        <v/>
      </c>
      <c r="J141" s="1228" t="str">
        <f>X!Z141</f>
        <v/>
      </c>
      <c r="K141" s="1228" t="str">
        <f>X!AA141</f>
        <v/>
      </c>
      <c r="L141" s="1228" t="str">
        <f>X!AB141</f>
        <v/>
      </c>
      <c r="M141" s="1228" t="str">
        <f>X!AC141</f>
        <v/>
      </c>
      <c r="N141" s="1228" t="str">
        <f>X!AD141</f>
        <v/>
      </c>
      <c r="O141" s="1228" t="str">
        <f>X!AE141</f>
        <v/>
      </c>
      <c r="P141" s="1228" t="str">
        <f>X!AF141</f>
        <v/>
      </c>
    </row>
    <row r="142" spans="2:16" s="777" customFormat="1" ht="15.75" hidden="1" customHeight="1">
      <c r="B142" s="777" t="str">
        <f>X!R142</f>
        <v/>
      </c>
      <c r="C142" s="1228" t="str">
        <f>X!S142</f>
        <v/>
      </c>
      <c r="D142" s="1228" t="str">
        <f>X!T142</f>
        <v/>
      </c>
      <c r="E142" s="1228" t="str">
        <f>X!U142</f>
        <v/>
      </c>
      <c r="F142" s="1228" t="str">
        <f>X!V142</f>
        <v/>
      </c>
      <c r="G142" s="1228" t="str">
        <f>X!W142</f>
        <v/>
      </c>
      <c r="H142" s="1228" t="str">
        <f>X!X142</f>
        <v/>
      </c>
      <c r="I142" s="1228" t="str">
        <f>X!Y142</f>
        <v/>
      </c>
      <c r="J142" s="1228" t="str">
        <f>X!Z142</f>
        <v/>
      </c>
      <c r="K142" s="1228" t="str">
        <f>X!AA142</f>
        <v/>
      </c>
      <c r="L142" s="1228" t="str">
        <f>X!AB142</f>
        <v/>
      </c>
      <c r="M142" s="1228" t="str">
        <f>X!AC142</f>
        <v/>
      </c>
      <c r="N142" s="1228" t="str">
        <f>X!AD142</f>
        <v/>
      </c>
      <c r="O142" s="1228" t="str">
        <f>X!AE142</f>
        <v/>
      </c>
      <c r="P142" s="1228" t="str">
        <f>X!AF142</f>
        <v/>
      </c>
    </row>
    <row r="143" spans="2:16" s="777" customFormat="1" ht="15.75" hidden="1" customHeight="1">
      <c r="B143" s="777" t="str">
        <f>X!R143</f>
        <v/>
      </c>
      <c r="C143" s="1228" t="str">
        <f>X!S143</f>
        <v/>
      </c>
      <c r="D143" s="1228" t="str">
        <f>X!T143</f>
        <v/>
      </c>
      <c r="E143" s="1228" t="str">
        <f>X!U143</f>
        <v/>
      </c>
      <c r="F143" s="1228" t="str">
        <f>X!V143</f>
        <v/>
      </c>
      <c r="G143" s="1228" t="str">
        <f>X!W143</f>
        <v/>
      </c>
      <c r="H143" s="1228" t="str">
        <f>X!X143</f>
        <v/>
      </c>
      <c r="I143" s="1228" t="str">
        <f>X!Y143</f>
        <v/>
      </c>
      <c r="J143" s="1228" t="str">
        <f>X!Z143</f>
        <v/>
      </c>
      <c r="K143" s="1228" t="str">
        <f>X!AA143</f>
        <v/>
      </c>
      <c r="L143" s="1228" t="str">
        <f>X!AB143</f>
        <v/>
      </c>
      <c r="M143" s="1228" t="str">
        <f>X!AC143</f>
        <v/>
      </c>
      <c r="N143" s="1228" t="str">
        <f>X!AD143</f>
        <v/>
      </c>
      <c r="O143" s="1228" t="str">
        <f>X!AE143</f>
        <v/>
      </c>
      <c r="P143" s="1228" t="str">
        <f>X!AF143</f>
        <v/>
      </c>
    </row>
    <row r="144" spans="2:16" s="777" customFormat="1" ht="15.75" hidden="1" customHeight="1">
      <c r="B144" s="777" t="str">
        <f>X!R144</f>
        <v/>
      </c>
      <c r="C144" s="1228" t="str">
        <f>X!S144</f>
        <v/>
      </c>
      <c r="D144" s="1228" t="str">
        <f>X!T144</f>
        <v/>
      </c>
      <c r="E144" s="1228" t="str">
        <f>X!U144</f>
        <v/>
      </c>
      <c r="F144" s="1228" t="str">
        <f>X!V144</f>
        <v/>
      </c>
      <c r="G144" s="1228" t="str">
        <f>X!W144</f>
        <v/>
      </c>
      <c r="H144" s="1228" t="str">
        <f>X!X144</f>
        <v/>
      </c>
      <c r="I144" s="1228" t="str">
        <f>X!Y144</f>
        <v/>
      </c>
      <c r="J144" s="1228" t="str">
        <f>X!Z144</f>
        <v/>
      </c>
      <c r="K144" s="1228" t="str">
        <f>X!AA144</f>
        <v/>
      </c>
      <c r="L144" s="1228" t="str">
        <f>X!AB144</f>
        <v/>
      </c>
      <c r="M144" s="1228" t="str">
        <f>X!AC144</f>
        <v/>
      </c>
      <c r="N144" s="1228" t="str">
        <f>X!AD144</f>
        <v/>
      </c>
      <c r="O144" s="1228" t="str">
        <f>X!AE144</f>
        <v/>
      </c>
      <c r="P144" s="1228" t="str">
        <f>X!AF144</f>
        <v/>
      </c>
    </row>
    <row r="145" spans="2:16" s="777" customFormat="1" ht="15.75" hidden="1" customHeight="1">
      <c r="B145" s="777" t="str">
        <f>X!R145</f>
        <v/>
      </c>
      <c r="C145" s="1228" t="str">
        <f>X!S145</f>
        <v/>
      </c>
      <c r="D145" s="1228" t="str">
        <f>X!T145</f>
        <v/>
      </c>
      <c r="E145" s="1228" t="str">
        <f>X!U145</f>
        <v/>
      </c>
      <c r="F145" s="1228" t="str">
        <f>X!V145</f>
        <v/>
      </c>
      <c r="G145" s="1228" t="str">
        <f>X!W145</f>
        <v/>
      </c>
      <c r="H145" s="1228" t="str">
        <f>X!X145</f>
        <v/>
      </c>
      <c r="I145" s="1228" t="str">
        <f>X!Y145</f>
        <v/>
      </c>
      <c r="J145" s="1228" t="str">
        <f>X!Z145</f>
        <v/>
      </c>
      <c r="K145" s="1228" t="str">
        <f>X!AA145</f>
        <v/>
      </c>
      <c r="L145" s="1228" t="str">
        <f>X!AB145</f>
        <v/>
      </c>
      <c r="M145" s="1228" t="str">
        <f>X!AC145</f>
        <v/>
      </c>
      <c r="N145" s="1228" t="str">
        <f>X!AD145</f>
        <v/>
      </c>
      <c r="O145" s="1228" t="str">
        <f>X!AE145</f>
        <v/>
      </c>
      <c r="P145" s="1228" t="str">
        <f>X!AF145</f>
        <v/>
      </c>
    </row>
    <row r="146" spans="2:16" s="777" customFormat="1" ht="15.75" hidden="1" customHeight="1">
      <c r="B146" s="777" t="str">
        <f>X!R146</f>
        <v/>
      </c>
      <c r="C146" s="1228" t="str">
        <f>X!S146</f>
        <v/>
      </c>
      <c r="D146" s="1228" t="str">
        <f>X!T146</f>
        <v/>
      </c>
      <c r="E146" s="1228" t="str">
        <f>X!U146</f>
        <v/>
      </c>
      <c r="F146" s="1228" t="str">
        <f>X!V146</f>
        <v/>
      </c>
      <c r="G146" s="1228" t="str">
        <f>X!W146</f>
        <v/>
      </c>
      <c r="H146" s="1228" t="str">
        <f>X!X146</f>
        <v/>
      </c>
      <c r="I146" s="1228" t="str">
        <f>X!Y146</f>
        <v/>
      </c>
      <c r="J146" s="1228" t="str">
        <f>X!Z146</f>
        <v/>
      </c>
      <c r="K146" s="1228" t="str">
        <f>X!AA146</f>
        <v/>
      </c>
      <c r="L146" s="1228" t="str">
        <f>X!AB146</f>
        <v/>
      </c>
      <c r="M146" s="1228" t="str">
        <f>X!AC146</f>
        <v/>
      </c>
      <c r="N146" s="1228" t="str">
        <f>X!AD146</f>
        <v/>
      </c>
      <c r="O146" s="1228" t="str">
        <f>X!AE146</f>
        <v/>
      </c>
      <c r="P146" s="1228" t="str">
        <f>X!AF146</f>
        <v/>
      </c>
    </row>
    <row r="147" spans="2:16" s="777" customFormat="1" ht="15.75" hidden="1" customHeight="1">
      <c r="B147" s="777" t="str">
        <f>X!R147</f>
        <v/>
      </c>
      <c r="C147" s="1228" t="str">
        <f>X!S147</f>
        <v/>
      </c>
      <c r="D147" s="1228" t="str">
        <f>X!T147</f>
        <v/>
      </c>
      <c r="E147" s="1228" t="str">
        <f>X!U147</f>
        <v/>
      </c>
      <c r="F147" s="1228" t="str">
        <f>X!V147</f>
        <v/>
      </c>
      <c r="G147" s="1228" t="str">
        <f>X!W147</f>
        <v/>
      </c>
      <c r="H147" s="1228" t="str">
        <f>X!X147</f>
        <v/>
      </c>
      <c r="I147" s="1228" t="str">
        <f>X!Y147</f>
        <v/>
      </c>
      <c r="J147" s="1228" t="str">
        <f>X!Z147</f>
        <v/>
      </c>
      <c r="K147" s="1228" t="str">
        <f>X!AA147</f>
        <v/>
      </c>
      <c r="L147" s="1228" t="str">
        <f>X!AB147</f>
        <v/>
      </c>
      <c r="M147" s="1228" t="str">
        <f>X!AC147</f>
        <v/>
      </c>
      <c r="N147" s="1228" t="str">
        <f>X!AD147</f>
        <v/>
      </c>
      <c r="O147" s="1228" t="str">
        <f>X!AE147</f>
        <v/>
      </c>
      <c r="P147" s="1228" t="str">
        <f>X!AF147</f>
        <v/>
      </c>
    </row>
    <row r="148" spans="2:16" s="777" customFormat="1" ht="15.75" hidden="1" customHeight="1">
      <c r="B148" s="777" t="str">
        <f>X!R148</f>
        <v/>
      </c>
      <c r="C148" s="1228" t="str">
        <f>X!S148</f>
        <v/>
      </c>
      <c r="D148" s="1228" t="str">
        <f>X!T148</f>
        <v/>
      </c>
      <c r="E148" s="1228" t="str">
        <f>X!U148</f>
        <v/>
      </c>
      <c r="F148" s="1228" t="str">
        <f>X!V148</f>
        <v/>
      </c>
      <c r="G148" s="1228" t="str">
        <f>X!W148</f>
        <v/>
      </c>
      <c r="H148" s="1228" t="str">
        <f>X!X148</f>
        <v/>
      </c>
      <c r="I148" s="1228" t="str">
        <f>X!Y148</f>
        <v/>
      </c>
      <c r="J148" s="1228" t="str">
        <f>X!Z148</f>
        <v/>
      </c>
      <c r="K148" s="1228" t="str">
        <f>X!AA148</f>
        <v/>
      </c>
      <c r="L148" s="1228" t="str">
        <f>X!AB148</f>
        <v/>
      </c>
      <c r="M148" s="1228" t="str">
        <f>X!AC148</f>
        <v/>
      </c>
      <c r="N148" s="1228" t="str">
        <f>X!AD148</f>
        <v/>
      </c>
      <c r="O148" s="1228" t="str">
        <f>X!AE148</f>
        <v/>
      </c>
      <c r="P148" s="1228" t="str">
        <f>X!AF148</f>
        <v/>
      </c>
    </row>
    <row r="149" spans="2:16" s="777" customFormat="1" ht="15.75" hidden="1" customHeight="1">
      <c r="B149" s="777" t="str">
        <f>X!R149</f>
        <v/>
      </c>
      <c r="C149" s="1228" t="str">
        <f>X!S149</f>
        <v/>
      </c>
      <c r="D149" s="1228" t="str">
        <f>X!T149</f>
        <v/>
      </c>
      <c r="E149" s="1228" t="str">
        <f>X!U149</f>
        <v/>
      </c>
      <c r="F149" s="1228" t="str">
        <f>X!V149</f>
        <v/>
      </c>
      <c r="G149" s="1228" t="str">
        <f>X!W149</f>
        <v/>
      </c>
      <c r="H149" s="1228" t="str">
        <f>X!X149</f>
        <v/>
      </c>
      <c r="I149" s="1228" t="str">
        <f>X!Y149</f>
        <v/>
      </c>
      <c r="J149" s="1228" t="str">
        <f>X!Z149</f>
        <v/>
      </c>
      <c r="K149" s="1228" t="str">
        <f>X!AA149</f>
        <v/>
      </c>
      <c r="L149" s="1228" t="str">
        <f>X!AB149</f>
        <v/>
      </c>
      <c r="M149" s="1228" t="str">
        <f>X!AC149</f>
        <v/>
      </c>
      <c r="N149" s="1228" t="str">
        <f>X!AD149</f>
        <v/>
      </c>
      <c r="O149" s="1228" t="str">
        <f>X!AE149</f>
        <v/>
      </c>
      <c r="P149" s="1228" t="str">
        <f>X!AF149</f>
        <v/>
      </c>
    </row>
    <row r="150" spans="2:16" s="777" customFormat="1" ht="15.75" hidden="1" customHeight="1">
      <c r="B150" s="777" t="str">
        <f>X!R150</f>
        <v/>
      </c>
      <c r="C150" s="1228" t="str">
        <f>X!S150</f>
        <v/>
      </c>
      <c r="D150" s="1228" t="str">
        <f>X!T150</f>
        <v/>
      </c>
      <c r="E150" s="1228" t="str">
        <f>X!U150</f>
        <v/>
      </c>
      <c r="F150" s="1228" t="str">
        <f>X!V150</f>
        <v/>
      </c>
      <c r="G150" s="1228" t="str">
        <f>X!W150</f>
        <v/>
      </c>
      <c r="H150" s="1228" t="str">
        <f>X!X150</f>
        <v/>
      </c>
      <c r="I150" s="1228" t="str">
        <f>X!Y150</f>
        <v/>
      </c>
      <c r="J150" s="1228" t="str">
        <f>X!Z150</f>
        <v/>
      </c>
      <c r="K150" s="1228" t="str">
        <f>X!AA150</f>
        <v/>
      </c>
      <c r="L150" s="1228" t="str">
        <f>X!AB150</f>
        <v/>
      </c>
      <c r="M150" s="1228" t="str">
        <f>X!AC150</f>
        <v/>
      </c>
      <c r="N150" s="1228" t="str">
        <f>X!AD150</f>
        <v/>
      </c>
      <c r="O150" s="1228" t="str">
        <f>X!AE150</f>
        <v/>
      </c>
      <c r="P150" s="1228" t="str">
        <f>X!AF150</f>
        <v/>
      </c>
    </row>
    <row r="151" spans="2:16" s="777" customFormat="1" ht="15.75" hidden="1" customHeight="1">
      <c r="B151" s="777" t="str">
        <f>X!R151</f>
        <v/>
      </c>
      <c r="C151" s="1228" t="str">
        <f>X!S151</f>
        <v/>
      </c>
      <c r="D151" s="1228" t="str">
        <f>X!T151</f>
        <v/>
      </c>
      <c r="E151" s="1228" t="str">
        <f>X!U151</f>
        <v/>
      </c>
      <c r="F151" s="1228" t="str">
        <f>X!V151</f>
        <v/>
      </c>
      <c r="G151" s="1228" t="str">
        <f>X!W151</f>
        <v/>
      </c>
      <c r="H151" s="1228" t="str">
        <f>X!X151</f>
        <v/>
      </c>
      <c r="I151" s="1228" t="str">
        <f>X!Y151</f>
        <v/>
      </c>
      <c r="J151" s="1228" t="str">
        <f>X!Z151</f>
        <v/>
      </c>
      <c r="K151" s="1228" t="str">
        <f>X!AA151</f>
        <v/>
      </c>
      <c r="L151" s="1228" t="str">
        <f>X!AB151</f>
        <v/>
      </c>
      <c r="M151" s="1228" t="str">
        <f>X!AC151</f>
        <v/>
      </c>
      <c r="N151" s="1228" t="str">
        <f>X!AD151</f>
        <v/>
      </c>
      <c r="O151" s="1228" t="str">
        <f>X!AE151</f>
        <v/>
      </c>
      <c r="P151" s="1228" t="str">
        <f>X!AF151</f>
        <v/>
      </c>
    </row>
    <row r="152" spans="2:16" s="777" customFormat="1" ht="15.75" hidden="1" customHeight="1" thickBot="1">
      <c r="B152" s="777" t="str">
        <f>X!R152</f>
        <v>Unclassified Spending</v>
      </c>
      <c r="C152" s="1228" t="str">
        <f>X!S152</f>
        <v/>
      </c>
      <c r="D152" s="1228" t="str">
        <f>X!T152</f>
        <v/>
      </c>
      <c r="E152" s="1228" t="str">
        <f>X!U152</f>
        <v/>
      </c>
      <c r="F152" s="1228" t="str">
        <f>X!V152</f>
        <v/>
      </c>
      <c r="G152" s="1228" t="str">
        <f>X!W152</f>
        <v/>
      </c>
      <c r="H152" s="1228" t="str">
        <f>X!X152</f>
        <v/>
      </c>
      <c r="I152" s="1228" t="str">
        <f>X!Y152</f>
        <v/>
      </c>
      <c r="J152" s="1228" t="str">
        <f>X!Z152</f>
        <v/>
      </c>
      <c r="K152" s="1228" t="str">
        <f>X!AA152</f>
        <v/>
      </c>
      <c r="L152" s="1228" t="str">
        <f>X!AB152</f>
        <v/>
      </c>
      <c r="M152" s="1228" t="str">
        <f>X!AC152</f>
        <v/>
      </c>
      <c r="N152" s="1228" t="str">
        <f>X!AD152</f>
        <v/>
      </c>
      <c r="O152" s="1228" t="str">
        <f>X!AE152</f>
        <v/>
      </c>
      <c r="P152" s="1228" t="str">
        <f>X!AF152</f>
        <v/>
      </c>
    </row>
    <row r="153" spans="2:16" s="777" customFormat="1" ht="15.75" hidden="1" customHeight="1">
      <c r="B153" s="777" t="str">
        <f>X!R153</f>
        <v/>
      </c>
      <c r="C153" s="1228" t="str">
        <f>X!S153</f>
        <v/>
      </c>
      <c r="D153" s="1228" t="str">
        <f>X!T153</f>
        <v/>
      </c>
      <c r="E153" s="1228" t="str">
        <f>X!U153</f>
        <v/>
      </c>
      <c r="F153" s="1228" t="str">
        <f>X!V153</f>
        <v/>
      </c>
      <c r="G153" s="1228" t="str">
        <f>X!W153</f>
        <v/>
      </c>
      <c r="H153" s="1228" t="str">
        <f>X!X153</f>
        <v/>
      </c>
      <c r="I153" s="1228" t="str">
        <f>X!Y153</f>
        <v/>
      </c>
      <c r="J153" s="1228" t="str">
        <f>X!Z153</f>
        <v/>
      </c>
      <c r="K153" s="1228" t="str">
        <f>X!AA153</f>
        <v/>
      </c>
      <c r="L153" s="1228" t="str">
        <f>X!AB153</f>
        <v/>
      </c>
      <c r="M153" s="1228" t="str">
        <f>X!AC153</f>
        <v/>
      </c>
      <c r="N153" s="1228" t="str">
        <f>X!AD153</f>
        <v/>
      </c>
      <c r="O153" s="1228" t="str">
        <f>X!AE153</f>
        <v/>
      </c>
      <c r="P153" s="1228" t="str">
        <f>X!AF153</f>
        <v/>
      </c>
    </row>
    <row r="154" spans="2:16" s="777" customFormat="1" ht="15.75" hidden="1" customHeight="1">
      <c r="B154" s="777" t="str">
        <f>X!R154</f>
        <v/>
      </c>
      <c r="C154" s="1228" t="str">
        <f>X!S154</f>
        <v/>
      </c>
      <c r="D154" s="1228" t="str">
        <f>X!T154</f>
        <v/>
      </c>
      <c r="E154" s="1228" t="str">
        <f>X!U154</f>
        <v/>
      </c>
      <c r="F154" s="1228" t="str">
        <f>X!V154</f>
        <v/>
      </c>
      <c r="G154" s="1228" t="str">
        <f>X!W154</f>
        <v/>
      </c>
      <c r="H154" s="1228" t="str">
        <f>X!X154</f>
        <v/>
      </c>
      <c r="I154" s="1228" t="str">
        <f>X!Y154</f>
        <v/>
      </c>
      <c r="J154" s="1228" t="str">
        <f>X!Z154</f>
        <v/>
      </c>
      <c r="K154" s="1228" t="str">
        <f>X!AA154</f>
        <v/>
      </c>
      <c r="L154" s="1228" t="str">
        <f>X!AB154</f>
        <v/>
      </c>
      <c r="M154" s="1228" t="str">
        <f>X!AC154</f>
        <v/>
      </c>
      <c r="N154" s="1228" t="str">
        <f>X!AD154</f>
        <v/>
      </c>
      <c r="O154" s="1228" t="str">
        <f>X!AE154</f>
        <v/>
      </c>
      <c r="P154" s="1228" t="str">
        <f>X!AF154</f>
        <v/>
      </c>
    </row>
    <row r="155" spans="2:16" s="777" customFormat="1" ht="15.75" hidden="1" customHeight="1">
      <c r="B155" s="777" t="str">
        <f>X!R155</f>
        <v/>
      </c>
      <c r="C155" s="1228" t="str">
        <f>X!S155</f>
        <v/>
      </c>
      <c r="D155" s="1228" t="str">
        <f>X!T155</f>
        <v/>
      </c>
      <c r="E155" s="1228" t="str">
        <f>X!U155</f>
        <v/>
      </c>
      <c r="F155" s="1228" t="str">
        <f>X!V155</f>
        <v/>
      </c>
      <c r="G155" s="1228" t="str">
        <f>X!W155</f>
        <v/>
      </c>
      <c r="H155" s="1228" t="str">
        <f>X!X155</f>
        <v/>
      </c>
      <c r="I155" s="1228" t="str">
        <f>X!Y155</f>
        <v/>
      </c>
      <c r="J155" s="1228" t="str">
        <f>X!Z155</f>
        <v/>
      </c>
      <c r="K155" s="1228" t="str">
        <f>X!AA155</f>
        <v/>
      </c>
      <c r="L155" s="1228" t="str">
        <f>X!AB155</f>
        <v/>
      </c>
      <c r="M155" s="1228" t="str">
        <f>X!AC155</f>
        <v/>
      </c>
      <c r="N155" s="1228" t="str">
        <f>X!AD155</f>
        <v/>
      </c>
      <c r="O155" s="1228" t="str">
        <f>X!AE155</f>
        <v/>
      </c>
      <c r="P155" s="1228" t="str">
        <f>X!AF155</f>
        <v/>
      </c>
    </row>
    <row r="156" spans="2:16" s="777" customFormat="1" ht="15.75" hidden="1" customHeight="1">
      <c r="B156" s="777" t="str">
        <f>X!R156</f>
        <v/>
      </c>
      <c r="C156" s="1228" t="str">
        <f>X!S156</f>
        <v/>
      </c>
      <c r="D156" s="1228" t="str">
        <f>X!T156</f>
        <v/>
      </c>
      <c r="E156" s="1228" t="str">
        <f>X!U156</f>
        <v/>
      </c>
      <c r="F156" s="1228" t="str">
        <f>X!V156</f>
        <v/>
      </c>
      <c r="G156" s="1228" t="str">
        <f>X!W156</f>
        <v/>
      </c>
      <c r="H156" s="1228" t="str">
        <f>X!X156</f>
        <v/>
      </c>
      <c r="I156" s="1228" t="str">
        <f>X!Y156</f>
        <v/>
      </c>
      <c r="J156" s="1228" t="str">
        <f>X!Z156</f>
        <v/>
      </c>
      <c r="K156" s="1228" t="str">
        <f>X!AA156</f>
        <v/>
      </c>
      <c r="L156" s="1228" t="str">
        <f>X!AB156</f>
        <v/>
      </c>
      <c r="M156" s="1228" t="str">
        <f>X!AC156</f>
        <v/>
      </c>
      <c r="N156" s="1228" t="str">
        <f>X!AD156</f>
        <v/>
      </c>
      <c r="O156" s="1228" t="str">
        <f>X!AE156</f>
        <v/>
      </c>
      <c r="P156" s="1228" t="str">
        <f>X!AF156</f>
        <v/>
      </c>
    </row>
    <row r="157" spans="2:16" s="777" customFormat="1" ht="15.75" hidden="1" customHeight="1">
      <c r="B157" s="777" t="str">
        <f>X!R157</f>
        <v/>
      </c>
      <c r="C157" s="1228" t="str">
        <f>X!S157</f>
        <v/>
      </c>
      <c r="D157" s="1228" t="str">
        <f>X!T157</f>
        <v/>
      </c>
      <c r="E157" s="1228" t="str">
        <f>X!U157</f>
        <v/>
      </c>
      <c r="F157" s="1228" t="str">
        <f>X!V157</f>
        <v/>
      </c>
      <c r="G157" s="1228" t="str">
        <f>X!W157</f>
        <v/>
      </c>
      <c r="H157" s="1228" t="str">
        <f>X!X157</f>
        <v/>
      </c>
      <c r="I157" s="1228" t="str">
        <f>X!Y157</f>
        <v/>
      </c>
      <c r="J157" s="1228" t="str">
        <f>X!Z157</f>
        <v/>
      </c>
      <c r="K157" s="1228" t="str">
        <f>X!AA157</f>
        <v/>
      </c>
      <c r="L157" s="1228" t="str">
        <f>X!AB157</f>
        <v/>
      </c>
      <c r="M157" s="1228" t="str">
        <f>X!AC157</f>
        <v/>
      </c>
      <c r="N157" s="1228" t="str">
        <f>X!AD157</f>
        <v/>
      </c>
      <c r="O157" s="1228" t="str">
        <f>X!AE157</f>
        <v/>
      </c>
      <c r="P157" s="1228" t="str">
        <f>X!AF157</f>
        <v/>
      </c>
    </row>
    <row r="158" spans="2:16" s="777" customFormat="1" ht="15.75" hidden="1" customHeight="1">
      <c r="B158" s="777" t="str">
        <f>X!R158</f>
        <v/>
      </c>
      <c r="C158" s="1228" t="str">
        <f>X!S158</f>
        <v/>
      </c>
      <c r="D158" s="1228" t="str">
        <f>X!T158</f>
        <v/>
      </c>
      <c r="E158" s="1228" t="str">
        <f>X!U158</f>
        <v/>
      </c>
      <c r="F158" s="1228" t="str">
        <f>X!V158</f>
        <v/>
      </c>
      <c r="G158" s="1228" t="str">
        <f>X!W158</f>
        <v/>
      </c>
      <c r="H158" s="1228" t="str">
        <f>X!X158</f>
        <v/>
      </c>
      <c r="I158" s="1228" t="str">
        <f>X!Y158</f>
        <v/>
      </c>
      <c r="J158" s="1228" t="str">
        <f>X!Z158</f>
        <v/>
      </c>
      <c r="K158" s="1228" t="str">
        <f>X!AA158</f>
        <v/>
      </c>
      <c r="L158" s="1228" t="str">
        <f>X!AB158</f>
        <v/>
      </c>
      <c r="M158" s="1228" t="str">
        <f>X!AC158</f>
        <v/>
      </c>
      <c r="N158" s="1228" t="str">
        <f>X!AD158</f>
        <v/>
      </c>
      <c r="O158" s="1228" t="str">
        <f>X!AE158</f>
        <v/>
      </c>
      <c r="P158" s="1228" t="str">
        <f>X!AF158</f>
        <v/>
      </c>
    </row>
    <row r="159" spans="2:16" s="777" customFormat="1" ht="15.75" hidden="1" customHeight="1">
      <c r="B159" s="777" t="str">
        <f>X!R159</f>
        <v/>
      </c>
      <c r="C159" s="1228" t="str">
        <f>X!S159</f>
        <v/>
      </c>
      <c r="D159" s="1228" t="str">
        <f>X!T159</f>
        <v/>
      </c>
      <c r="E159" s="1228" t="str">
        <f>X!U159</f>
        <v/>
      </c>
      <c r="F159" s="1228" t="str">
        <f>X!V159</f>
        <v/>
      </c>
      <c r="G159" s="1228" t="str">
        <f>X!W159</f>
        <v/>
      </c>
      <c r="H159" s="1228" t="str">
        <f>X!X159</f>
        <v/>
      </c>
      <c r="I159" s="1228" t="str">
        <f>X!Y159</f>
        <v/>
      </c>
      <c r="J159" s="1228" t="str">
        <f>X!Z159</f>
        <v/>
      </c>
      <c r="K159" s="1228" t="str">
        <f>X!AA159</f>
        <v/>
      </c>
      <c r="L159" s="1228" t="str">
        <f>X!AB159</f>
        <v/>
      </c>
      <c r="M159" s="1228" t="str">
        <f>X!AC159</f>
        <v/>
      </c>
      <c r="N159" s="1228" t="str">
        <f>X!AD159</f>
        <v/>
      </c>
      <c r="O159" s="1228" t="str">
        <f>X!AE159</f>
        <v/>
      </c>
      <c r="P159" s="1228" t="str">
        <f>X!AF159</f>
        <v/>
      </c>
    </row>
    <row r="160" spans="2:16" s="777" customFormat="1" ht="15.75" hidden="1" customHeight="1">
      <c r="B160" s="777" t="str">
        <f>X!R160</f>
        <v/>
      </c>
      <c r="C160" s="1228" t="str">
        <f>X!S160</f>
        <v/>
      </c>
      <c r="D160" s="1228" t="str">
        <f>X!T160</f>
        <v/>
      </c>
      <c r="E160" s="1228" t="str">
        <f>X!U160</f>
        <v/>
      </c>
      <c r="F160" s="1228" t="str">
        <f>X!V160</f>
        <v/>
      </c>
      <c r="G160" s="1228" t="str">
        <f>X!W160</f>
        <v/>
      </c>
      <c r="H160" s="1228" t="str">
        <f>X!X160</f>
        <v/>
      </c>
      <c r="I160" s="1228" t="str">
        <f>X!Y160</f>
        <v/>
      </c>
      <c r="J160" s="1228" t="str">
        <f>X!Z160</f>
        <v/>
      </c>
      <c r="K160" s="1228" t="str">
        <f>X!AA160</f>
        <v/>
      </c>
      <c r="L160" s="1228" t="str">
        <f>X!AB160</f>
        <v/>
      </c>
      <c r="M160" s="1228" t="str">
        <f>X!AC160</f>
        <v/>
      </c>
      <c r="N160" s="1228" t="str">
        <f>X!AD160</f>
        <v/>
      </c>
      <c r="O160" s="1228" t="str">
        <f>X!AE160</f>
        <v/>
      </c>
      <c r="P160" s="1228" t="str">
        <f>X!AF160</f>
        <v/>
      </c>
    </row>
    <row r="161" spans="1:77" s="777" customFormat="1" ht="15.75" hidden="1" customHeight="1">
      <c r="B161" s="777" t="str">
        <f>X!R161</f>
        <v/>
      </c>
      <c r="C161" s="1228" t="str">
        <f>X!S161</f>
        <v/>
      </c>
      <c r="D161" s="1228" t="str">
        <f>X!T161</f>
        <v/>
      </c>
      <c r="E161" s="1228" t="str">
        <f>X!U161</f>
        <v/>
      </c>
      <c r="F161" s="1228" t="str">
        <f>X!V161</f>
        <v/>
      </c>
      <c r="G161" s="1228" t="str">
        <f>X!W161</f>
        <v/>
      </c>
      <c r="H161" s="1228" t="str">
        <f>X!X161</f>
        <v/>
      </c>
      <c r="I161" s="1228" t="str">
        <f>X!Y161</f>
        <v/>
      </c>
      <c r="J161" s="1228" t="str">
        <f>X!Z161</f>
        <v/>
      </c>
      <c r="K161" s="1228" t="str">
        <f>X!AA161</f>
        <v/>
      </c>
      <c r="L161" s="1228" t="str">
        <f>X!AB161</f>
        <v/>
      </c>
      <c r="M161" s="1228" t="str">
        <f>X!AC161</f>
        <v/>
      </c>
      <c r="N161" s="1228" t="str">
        <f>X!AD161</f>
        <v/>
      </c>
      <c r="O161" s="1228" t="str">
        <f>X!AE161</f>
        <v/>
      </c>
      <c r="P161" s="1228" t="str">
        <f>X!AF161</f>
        <v/>
      </c>
    </row>
    <row r="162" spans="1:77" s="777" customFormat="1" ht="15.75" hidden="1" customHeight="1">
      <c r="B162" s="777" t="str">
        <f>X!R162</f>
        <v/>
      </c>
      <c r="C162" s="1228" t="str">
        <f>X!S162</f>
        <v/>
      </c>
      <c r="D162" s="1228" t="str">
        <f>X!T162</f>
        <v/>
      </c>
      <c r="E162" s="1228" t="str">
        <f>X!U162</f>
        <v/>
      </c>
      <c r="F162" s="1228" t="str">
        <f>X!V162</f>
        <v/>
      </c>
      <c r="G162" s="1228" t="str">
        <f>X!W162</f>
        <v/>
      </c>
      <c r="H162" s="1228" t="str">
        <f>X!X162</f>
        <v/>
      </c>
      <c r="I162" s="1228" t="str">
        <f>X!Y162</f>
        <v/>
      </c>
      <c r="J162" s="1228" t="str">
        <f>X!Z162</f>
        <v/>
      </c>
      <c r="K162" s="1228" t="str">
        <f>X!AA162</f>
        <v/>
      </c>
      <c r="L162" s="1228" t="str">
        <f>X!AB162</f>
        <v/>
      </c>
      <c r="M162" s="1228" t="str">
        <f>X!AC162</f>
        <v/>
      </c>
      <c r="N162" s="1228" t="str">
        <f>X!AD162</f>
        <v/>
      </c>
      <c r="O162" s="1228" t="str">
        <f>X!AE162</f>
        <v/>
      </c>
      <c r="P162" s="1228" t="str">
        <f>X!AF162</f>
        <v/>
      </c>
    </row>
    <row r="163" spans="1:77" s="777" customFormat="1" ht="15.75" hidden="1" customHeight="1" thickBot="1">
      <c r="B163" s="777" t="str">
        <f>X!R163</f>
        <v>Unclassified Income</v>
      </c>
      <c r="C163" s="1228" t="str">
        <f>X!S163</f>
        <v/>
      </c>
      <c r="D163" s="1228" t="str">
        <f>X!T163</f>
        <v/>
      </c>
      <c r="E163" s="1228" t="str">
        <f>X!U163</f>
        <v/>
      </c>
      <c r="F163" s="1228" t="str">
        <f>X!V163</f>
        <v/>
      </c>
      <c r="G163" s="1228" t="str">
        <f>X!W163</f>
        <v/>
      </c>
      <c r="H163" s="1228" t="str">
        <f>X!X163</f>
        <v/>
      </c>
      <c r="I163" s="1228" t="str">
        <f>X!Y163</f>
        <v/>
      </c>
      <c r="J163" s="1228" t="str">
        <f>X!Z163</f>
        <v/>
      </c>
      <c r="K163" s="1228" t="str">
        <f>X!AA163</f>
        <v/>
      </c>
      <c r="L163" s="1228" t="str">
        <f>X!AB163</f>
        <v/>
      </c>
      <c r="M163" s="1228" t="str">
        <f>X!AC163</f>
        <v/>
      </c>
      <c r="N163" s="1228" t="str">
        <f>X!AD163</f>
        <v/>
      </c>
      <c r="O163" s="1228" t="str">
        <f>X!AE163</f>
        <v/>
      </c>
      <c r="P163" s="1228" t="str">
        <f>X!AF163</f>
        <v/>
      </c>
    </row>
    <row r="164" spans="1:77" s="777" customFormat="1" ht="15.75" hidden="1" customHeight="1" thickBot="1">
      <c r="B164" s="777" t="str">
        <f>X!R164</f>
        <v>INCOME</v>
      </c>
      <c r="C164" s="1228" t="str">
        <f>X!S164</f>
        <v/>
      </c>
      <c r="D164" s="1228" t="str">
        <f>X!T164</f>
        <v/>
      </c>
      <c r="E164" s="1228" t="str">
        <f>X!U164</f>
        <v/>
      </c>
      <c r="F164" s="1228" t="str">
        <f>X!V164</f>
        <v/>
      </c>
      <c r="G164" s="1228" t="str">
        <f>X!W164</f>
        <v/>
      </c>
      <c r="H164" s="1228" t="str">
        <f>X!X164</f>
        <v/>
      </c>
      <c r="I164" s="1228" t="str">
        <f>X!Y164</f>
        <v/>
      </c>
      <c r="J164" s="1228" t="str">
        <f>X!Z164</f>
        <v/>
      </c>
      <c r="K164" s="1228" t="str">
        <f>X!AA164</f>
        <v/>
      </c>
      <c r="L164" s="1228" t="str">
        <f>X!AB164</f>
        <v/>
      </c>
      <c r="M164" s="1228" t="str">
        <f>X!AC164</f>
        <v/>
      </c>
      <c r="N164" s="1228" t="str">
        <f>X!AD164</f>
        <v/>
      </c>
      <c r="O164" s="1228" t="str">
        <f>X!AE164</f>
        <v/>
      </c>
      <c r="P164" s="1228" t="str">
        <f>X!AF164</f>
        <v/>
      </c>
    </row>
    <row r="165" spans="1:77" s="777" customFormat="1" ht="15.75" hidden="1" customHeight="1" thickBot="1">
      <c r="B165" s="777" t="str">
        <f>X!R165</f>
        <v>EXPENDITURES</v>
      </c>
      <c r="C165" s="1228" t="str">
        <f>X!S165</f>
        <v/>
      </c>
      <c r="D165" s="1228" t="str">
        <f>X!T165</f>
        <v/>
      </c>
      <c r="E165" s="1228" t="str">
        <f>X!U165</f>
        <v/>
      </c>
      <c r="F165" s="1228" t="str">
        <f>X!V165</f>
        <v/>
      </c>
      <c r="G165" s="1228" t="str">
        <f>X!W165</f>
        <v/>
      </c>
      <c r="H165" s="1228" t="str">
        <f>X!X165</f>
        <v/>
      </c>
      <c r="I165" s="1228" t="str">
        <f>X!Y165</f>
        <v/>
      </c>
      <c r="J165" s="1228" t="str">
        <f>X!Z165</f>
        <v/>
      </c>
      <c r="K165" s="1228" t="str">
        <f>X!AA165</f>
        <v/>
      </c>
      <c r="L165" s="1228" t="str">
        <f>X!AB165</f>
        <v/>
      </c>
      <c r="M165" s="1228" t="str">
        <f>X!AC165</f>
        <v/>
      </c>
      <c r="N165" s="1228" t="str">
        <f>X!AD165</f>
        <v/>
      </c>
      <c r="O165" s="1228" t="str">
        <f>X!AE165</f>
        <v/>
      </c>
      <c r="P165" s="1228" t="str">
        <f>X!AF165</f>
        <v/>
      </c>
    </row>
    <row r="166" spans="1:77" s="777" customFormat="1" ht="19.5" hidden="1" customHeight="1" thickBot="1">
      <c r="B166" s="777">
        <f>X!R166</f>
        <v>0</v>
      </c>
      <c r="C166" s="1228">
        <f>X!S166</f>
        <v>0</v>
      </c>
      <c r="D166" s="1228">
        <f>X!T166</f>
        <v>0</v>
      </c>
      <c r="E166" s="1228">
        <f>X!U166</f>
        <v>0</v>
      </c>
      <c r="F166" s="1228">
        <f>X!V166</f>
        <v>0</v>
      </c>
      <c r="G166" s="1228">
        <f>X!W166</f>
        <v>0</v>
      </c>
      <c r="H166" s="1228">
        <f>X!X166</f>
        <v>0</v>
      </c>
      <c r="I166" s="1228">
        <f>X!Y166</f>
        <v>0</v>
      </c>
      <c r="J166" s="1228">
        <f>X!Z166</f>
        <v>0</v>
      </c>
      <c r="K166" s="1228">
        <f>X!AA166</f>
        <v>0</v>
      </c>
      <c r="L166" s="1228">
        <f>X!AB166</f>
        <v>0</v>
      </c>
      <c r="M166" s="1228">
        <f>X!AC166</f>
        <v>0</v>
      </c>
      <c r="N166" s="1228">
        <f>X!AD166</f>
        <v>0</v>
      </c>
      <c r="O166" s="1228">
        <f>X!AE166</f>
        <v>0</v>
      </c>
      <c r="P166" s="1228" t="str">
        <f>X!AF166</f>
        <v/>
      </c>
    </row>
    <row r="167" spans="1:77" s="808" customFormat="1" ht="15.75" hidden="1" customHeight="1">
      <c r="A167" s="1251"/>
      <c r="B167" s="1219">
        <f>X!R167</f>
        <v>0</v>
      </c>
      <c r="C167" s="1230">
        <f>X!S167</f>
        <v>0</v>
      </c>
      <c r="D167" s="1230">
        <f>X!T167</f>
        <v>0</v>
      </c>
      <c r="E167" s="1230">
        <f>X!U167</f>
        <v>0</v>
      </c>
      <c r="F167" s="1230">
        <f>X!V167</f>
        <v>0</v>
      </c>
      <c r="G167" s="1230">
        <f>X!W167</f>
        <v>0</v>
      </c>
      <c r="H167" s="1230">
        <f>X!X167</f>
        <v>0</v>
      </c>
      <c r="I167" s="1230">
        <f>X!Y167</f>
        <v>0</v>
      </c>
      <c r="J167" s="1230">
        <f>X!Z167</f>
        <v>0</v>
      </c>
      <c r="K167" s="1230">
        <f>X!AA167</f>
        <v>0</v>
      </c>
      <c r="L167" s="1230">
        <f>X!AB167</f>
        <v>0</v>
      </c>
      <c r="M167" s="1230">
        <f>X!AC167</f>
        <v>0</v>
      </c>
      <c r="N167" s="1230">
        <f>X!AD167</f>
        <v>0</v>
      </c>
      <c r="O167" s="1230">
        <f>X!AE167</f>
        <v>0</v>
      </c>
      <c r="P167" s="1230">
        <f>X!AF167</f>
        <v>0</v>
      </c>
      <c r="Q167" s="777"/>
      <c r="R167" s="777"/>
      <c r="S167" s="777"/>
      <c r="T167" s="777"/>
      <c r="U167" s="777"/>
      <c r="V167" s="777"/>
      <c r="W167" s="777"/>
      <c r="X167" s="777"/>
      <c r="Y167" s="777"/>
      <c r="Z167" s="777"/>
      <c r="AA167" s="777"/>
      <c r="AB167" s="777"/>
      <c r="AC167" s="777"/>
      <c r="AD167" s="777"/>
      <c r="AE167" s="777"/>
      <c r="AF167" s="777"/>
      <c r="AG167" s="777"/>
      <c r="AH167" s="777"/>
      <c r="AI167" s="777"/>
      <c r="AJ167" s="777"/>
      <c r="AK167" s="777"/>
      <c r="AL167" s="777"/>
      <c r="AM167" s="777"/>
      <c r="AN167" s="777"/>
      <c r="AO167" s="777"/>
      <c r="AP167" s="777"/>
      <c r="AQ167" s="777"/>
      <c r="AR167" s="777"/>
      <c r="AS167" s="777"/>
      <c r="AT167" s="777"/>
      <c r="AU167" s="777"/>
      <c r="AV167" s="777"/>
      <c r="AW167" s="777"/>
      <c r="AX167" s="777"/>
      <c r="AY167" s="777"/>
      <c r="AZ167" s="777"/>
      <c r="BA167" s="777"/>
      <c r="BB167" s="777"/>
      <c r="BC167" s="777"/>
      <c r="BD167" s="777"/>
      <c r="BE167" s="777"/>
      <c r="BF167" s="777"/>
      <c r="BG167" s="777"/>
      <c r="BH167" s="777"/>
      <c r="BI167" s="777"/>
      <c r="BJ167" s="777"/>
      <c r="BK167" s="777"/>
      <c r="BL167" s="777"/>
      <c r="BM167" s="777"/>
      <c r="BN167" s="777"/>
      <c r="BO167" s="777"/>
      <c r="BP167" s="777"/>
      <c r="BQ167" s="777"/>
      <c r="BR167" s="777"/>
      <c r="BS167" s="777"/>
      <c r="BT167" s="777"/>
      <c r="BU167" s="777"/>
      <c r="BV167" s="777"/>
      <c r="BW167" s="777"/>
      <c r="BX167" s="777"/>
      <c r="BY167" s="777"/>
    </row>
    <row r="168" spans="1:77" s="777" customFormat="1" ht="19.5" hidden="1" customHeight="1" thickBot="1">
      <c r="B168" s="777" t="str">
        <f>X!R168</f>
        <v>X</v>
      </c>
      <c r="C168" s="1228" t="str">
        <f>X!S168</f>
        <v/>
      </c>
      <c r="D168" s="1228" t="str">
        <f>X!T168</f>
        <v/>
      </c>
      <c r="E168" s="1228" t="str">
        <f>X!U168</f>
        <v/>
      </c>
      <c r="F168" s="1228" t="str">
        <f>X!V168</f>
        <v/>
      </c>
      <c r="G168" s="1228" t="str">
        <f>X!W168</f>
        <v/>
      </c>
      <c r="H168" s="1228" t="str">
        <f>X!X168</f>
        <v/>
      </c>
      <c r="I168" s="1228" t="str">
        <f>X!Y168</f>
        <v/>
      </c>
      <c r="J168" s="1228" t="str">
        <f>X!Z168</f>
        <v/>
      </c>
      <c r="K168" s="1228" t="str">
        <f>X!AA168</f>
        <v/>
      </c>
      <c r="L168" s="1228" t="str">
        <f>X!AB168</f>
        <v/>
      </c>
      <c r="M168" s="1228" t="str">
        <f>X!AC168</f>
        <v/>
      </c>
      <c r="N168" s="1228" t="str">
        <f>X!AD168</f>
        <v/>
      </c>
      <c r="O168" s="1228" t="str">
        <f>X!AE168</f>
        <v/>
      </c>
      <c r="P168" s="1228" t="str">
        <f>X!AF168</f>
        <v/>
      </c>
    </row>
    <row r="169" spans="1:77" s="777" customFormat="1" ht="15.75" hidden="1" customHeight="1">
      <c r="B169" s="777">
        <f>X!R169</f>
        <v>0</v>
      </c>
      <c r="C169" s="1228">
        <f>X!S169</f>
        <v>0</v>
      </c>
      <c r="D169" s="1228">
        <f>X!T169</f>
        <v>0</v>
      </c>
      <c r="E169" s="1228">
        <f>X!U169</f>
        <v>0</v>
      </c>
      <c r="F169" s="1228">
        <f>X!V169</f>
        <v>0</v>
      </c>
      <c r="G169" s="1228">
        <f>X!W169</f>
        <v>0</v>
      </c>
      <c r="H169" s="1228">
        <f>X!X169</f>
        <v>0</v>
      </c>
      <c r="I169" s="1228">
        <f>X!Y169</f>
        <v>0</v>
      </c>
      <c r="J169" s="1228">
        <f>X!Z169</f>
        <v>0</v>
      </c>
      <c r="K169" s="1228">
        <f>X!AA169</f>
        <v>0</v>
      </c>
      <c r="L169" s="1228">
        <f>X!AB169</f>
        <v>0</v>
      </c>
      <c r="M169" s="1228">
        <f>X!AC169</f>
        <v>0</v>
      </c>
      <c r="N169" s="1228">
        <f>X!AD169</f>
        <v>0</v>
      </c>
      <c r="O169" s="1228">
        <f>X!AE169</f>
        <v>0</v>
      </c>
      <c r="P169" s="1228">
        <f>X!AF169</f>
        <v>0</v>
      </c>
    </row>
    <row r="170" spans="1:77" s="777" customFormat="1" ht="15.75" hidden="1" customHeight="1">
      <c r="B170" s="777" t="str">
        <f>X!R170</f>
        <v/>
      </c>
      <c r="C170" s="1228" t="str">
        <f>X!S170</f>
        <v/>
      </c>
      <c r="D170" s="1228" t="str">
        <f>X!T170</f>
        <v/>
      </c>
      <c r="E170" s="1228" t="str">
        <f>X!U170</f>
        <v/>
      </c>
      <c r="F170" s="1228" t="str">
        <f>X!V170</f>
        <v/>
      </c>
      <c r="G170" s="1228" t="str">
        <f>X!W170</f>
        <v/>
      </c>
      <c r="H170" s="1228" t="str">
        <f>X!X170</f>
        <v/>
      </c>
      <c r="I170" s="1228" t="str">
        <f>X!Y170</f>
        <v/>
      </c>
      <c r="J170" s="1228" t="str">
        <f>X!Z170</f>
        <v/>
      </c>
      <c r="K170" s="1228" t="str">
        <f>X!AA170</f>
        <v/>
      </c>
      <c r="L170" s="1228" t="str">
        <f>X!AB170</f>
        <v/>
      </c>
      <c r="M170" s="1228" t="str">
        <f>X!AC170</f>
        <v/>
      </c>
      <c r="N170" s="1228" t="str">
        <f>X!AD170</f>
        <v/>
      </c>
      <c r="O170" s="1228" t="str">
        <f>X!AE170</f>
        <v/>
      </c>
      <c r="P170" s="1228" t="str">
        <f>X!AF170</f>
        <v/>
      </c>
    </row>
    <row r="171" spans="1:77" s="777" customFormat="1" ht="15.75" hidden="1" customHeight="1">
      <c r="B171" s="777" t="str">
        <f>X!R171</f>
        <v/>
      </c>
      <c r="C171" s="1228" t="str">
        <f>X!S171</f>
        <v/>
      </c>
      <c r="D171" s="1228" t="str">
        <f>X!T171</f>
        <v/>
      </c>
      <c r="E171" s="1228" t="str">
        <f>X!U171</f>
        <v/>
      </c>
      <c r="F171" s="1228" t="str">
        <f>X!V171</f>
        <v/>
      </c>
      <c r="G171" s="1228" t="str">
        <f>X!W171</f>
        <v/>
      </c>
      <c r="H171" s="1228" t="str">
        <f>X!X171</f>
        <v/>
      </c>
      <c r="I171" s="1228" t="str">
        <f>X!Y171</f>
        <v/>
      </c>
      <c r="J171" s="1228" t="str">
        <f>X!Z171</f>
        <v/>
      </c>
      <c r="K171" s="1228" t="str">
        <f>X!AA171</f>
        <v/>
      </c>
      <c r="L171" s="1228" t="str">
        <f>X!AB171</f>
        <v/>
      </c>
      <c r="M171" s="1228" t="str">
        <f>X!AC171</f>
        <v/>
      </c>
      <c r="N171" s="1228" t="str">
        <f>X!AD171</f>
        <v/>
      </c>
      <c r="O171" s="1228" t="str">
        <f>X!AE171</f>
        <v/>
      </c>
      <c r="P171" s="1228" t="str">
        <f>X!AF171</f>
        <v/>
      </c>
    </row>
    <row r="172" spans="1:77" s="777" customFormat="1" ht="15.75" hidden="1" customHeight="1">
      <c r="B172" s="777" t="str">
        <f>X!R172</f>
        <v/>
      </c>
      <c r="C172" s="1228" t="str">
        <f>X!S172</f>
        <v/>
      </c>
      <c r="D172" s="1228" t="str">
        <f>X!T172</f>
        <v/>
      </c>
      <c r="E172" s="1228" t="str">
        <f>X!U172</f>
        <v/>
      </c>
      <c r="F172" s="1228" t="str">
        <f>X!V172</f>
        <v/>
      </c>
      <c r="G172" s="1228" t="str">
        <f>X!W172</f>
        <v/>
      </c>
      <c r="H172" s="1228" t="str">
        <f>X!X172</f>
        <v/>
      </c>
      <c r="I172" s="1228" t="str">
        <f>X!Y172</f>
        <v/>
      </c>
      <c r="J172" s="1228" t="str">
        <f>X!Z172</f>
        <v/>
      </c>
      <c r="K172" s="1228" t="str">
        <f>X!AA172</f>
        <v/>
      </c>
      <c r="L172" s="1228" t="str">
        <f>X!AB172</f>
        <v/>
      </c>
      <c r="M172" s="1228" t="str">
        <f>X!AC172</f>
        <v/>
      </c>
      <c r="N172" s="1228" t="str">
        <f>X!AD172</f>
        <v/>
      </c>
      <c r="O172" s="1228" t="str">
        <f>X!AE172</f>
        <v/>
      </c>
      <c r="P172" s="1228" t="str">
        <f>X!AF172</f>
        <v/>
      </c>
    </row>
    <row r="173" spans="1:77" s="777" customFormat="1" ht="15.75" hidden="1" customHeight="1" thickBot="1">
      <c r="B173" s="777" t="str">
        <f>X!R173</f>
        <v/>
      </c>
      <c r="C173" s="1228" t="str">
        <f>X!S173</f>
        <v/>
      </c>
      <c r="D173" s="1228" t="str">
        <f>X!T173</f>
        <v/>
      </c>
      <c r="E173" s="1228" t="str">
        <f>X!U173</f>
        <v/>
      </c>
      <c r="F173" s="1228" t="str">
        <f>X!V173</f>
        <v/>
      </c>
      <c r="G173" s="1228" t="str">
        <f>X!W173</f>
        <v/>
      </c>
      <c r="H173" s="1228" t="str">
        <f>X!X173</f>
        <v/>
      </c>
      <c r="I173" s="1228" t="str">
        <f>X!Y173</f>
        <v/>
      </c>
      <c r="J173" s="1228" t="str">
        <f>X!Z173</f>
        <v/>
      </c>
      <c r="K173" s="1228" t="str">
        <f>X!AA173</f>
        <v/>
      </c>
      <c r="L173" s="1228" t="str">
        <f>X!AB173</f>
        <v/>
      </c>
      <c r="M173" s="1228" t="str">
        <f>X!AC173</f>
        <v/>
      </c>
      <c r="N173" s="1228" t="str">
        <f>X!AD173</f>
        <v/>
      </c>
      <c r="O173" s="1228" t="str">
        <f>X!AE173</f>
        <v/>
      </c>
      <c r="P173" s="1228" t="str">
        <f>X!AF173</f>
        <v/>
      </c>
    </row>
    <row r="174" spans="1:77" s="1271" customFormat="1" ht="15.75" hidden="1" customHeight="1" thickBot="1">
      <c r="A174" s="1265"/>
      <c r="B174" s="1266" t="str">
        <f>X!R174</f>
        <v/>
      </c>
      <c r="C174" s="1269" t="str">
        <f>X!S174</f>
        <v/>
      </c>
      <c r="D174" s="1269" t="str">
        <f>X!T174</f>
        <v/>
      </c>
      <c r="E174" s="1269" t="str">
        <f>X!U174</f>
        <v/>
      </c>
      <c r="F174" s="1269" t="str">
        <f>X!V174</f>
        <v/>
      </c>
      <c r="G174" s="1269" t="str">
        <f>X!W174</f>
        <v/>
      </c>
      <c r="H174" s="1269" t="str">
        <f>X!X174</f>
        <v/>
      </c>
      <c r="I174" s="1269" t="str">
        <f>X!Y174</f>
        <v/>
      </c>
      <c r="J174" s="1269" t="str">
        <f>X!Z174</f>
        <v/>
      </c>
      <c r="K174" s="1269" t="str">
        <f>X!AA174</f>
        <v/>
      </c>
      <c r="L174" s="1269" t="str">
        <f>X!AB174</f>
        <v/>
      </c>
      <c r="M174" s="1269" t="str">
        <f>X!AC174</f>
        <v/>
      </c>
      <c r="N174" s="1269" t="str">
        <f>X!AD174</f>
        <v/>
      </c>
      <c r="O174" s="1269" t="str">
        <f>X!AE174</f>
        <v/>
      </c>
      <c r="P174" s="1270" t="str">
        <f>X!AF174</f>
        <v/>
      </c>
      <c r="Q174" s="777"/>
      <c r="R174" s="777"/>
      <c r="S174" s="777"/>
      <c r="T174" s="777"/>
      <c r="U174" s="777"/>
      <c r="V174" s="777"/>
      <c r="W174" s="777"/>
      <c r="X174" s="777"/>
      <c r="Y174" s="777"/>
      <c r="Z174" s="777"/>
      <c r="AA174" s="777"/>
      <c r="AB174" s="777"/>
      <c r="AC174" s="777"/>
      <c r="AD174" s="777"/>
      <c r="AE174" s="777"/>
      <c r="AF174" s="777"/>
      <c r="AG174" s="777"/>
      <c r="AH174" s="777"/>
      <c r="AI174" s="777"/>
      <c r="AJ174" s="777"/>
      <c r="AK174" s="777"/>
      <c r="AL174" s="777"/>
      <c r="AM174" s="777"/>
      <c r="AN174" s="777"/>
      <c r="AO174" s="777"/>
      <c r="AP174" s="777"/>
      <c r="AQ174" s="777"/>
      <c r="AR174" s="777"/>
      <c r="AS174" s="777"/>
      <c r="AT174" s="777"/>
      <c r="AU174" s="777"/>
      <c r="AV174" s="777"/>
      <c r="AW174" s="777"/>
      <c r="AX174" s="777"/>
      <c r="AY174" s="777"/>
      <c r="AZ174" s="777"/>
      <c r="BA174" s="777"/>
      <c r="BB174" s="777"/>
      <c r="BC174" s="777"/>
      <c r="BD174" s="777"/>
      <c r="BE174" s="777"/>
      <c r="BF174" s="777"/>
      <c r="BG174" s="777"/>
      <c r="BH174" s="777"/>
      <c r="BI174" s="777"/>
      <c r="BJ174" s="777"/>
      <c r="BK174" s="777"/>
      <c r="BL174" s="777"/>
      <c r="BM174" s="777"/>
      <c r="BN174" s="777"/>
      <c r="BO174" s="777"/>
      <c r="BP174" s="777"/>
      <c r="BQ174" s="777"/>
      <c r="BR174" s="777"/>
      <c r="BS174" s="777"/>
      <c r="BT174" s="777"/>
      <c r="BU174" s="777"/>
      <c r="BV174" s="777"/>
      <c r="BW174" s="777"/>
      <c r="BX174" s="777"/>
      <c r="BY174" s="777"/>
    </row>
    <row r="175" spans="1:77" s="777" customFormat="1" ht="15.75" hidden="1" customHeight="1">
      <c r="B175" s="777">
        <f>X!R175</f>
        <v>0</v>
      </c>
      <c r="C175" s="1228">
        <f>X!S175</f>
        <v>0</v>
      </c>
      <c r="D175" s="1228">
        <f>X!T175</f>
        <v>0</v>
      </c>
      <c r="E175" s="1228">
        <f>X!U175</f>
        <v>0</v>
      </c>
      <c r="F175" s="1228">
        <f>X!V175</f>
        <v>0</v>
      </c>
      <c r="G175" s="1228">
        <f>X!W175</f>
        <v>0</v>
      </c>
      <c r="H175" s="1228">
        <f>X!X175</f>
        <v>0</v>
      </c>
      <c r="I175" s="1228">
        <f>X!Y175</f>
        <v>0</v>
      </c>
      <c r="J175" s="1228">
        <f>X!Z175</f>
        <v>0</v>
      </c>
      <c r="K175" s="1228">
        <f>X!AA175</f>
        <v>0</v>
      </c>
      <c r="L175" s="1228">
        <f>X!AB175</f>
        <v>0</v>
      </c>
      <c r="M175" s="1228">
        <f>X!AC175</f>
        <v>0</v>
      </c>
      <c r="N175" s="1228">
        <f>X!AD175</f>
        <v>0</v>
      </c>
      <c r="O175" s="1228">
        <f>X!AE175</f>
        <v>0</v>
      </c>
      <c r="P175" s="1228">
        <f>X!AF175</f>
        <v>0</v>
      </c>
    </row>
    <row r="176" spans="1:77" s="777" customFormat="1" ht="15.75" hidden="1" customHeight="1">
      <c r="B176" s="777" t="str">
        <f>X!R176</f>
        <v/>
      </c>
      <c r="C176" s="1228" t="str">
        <f>X!S176</f>
        <v/>
      </c>
      <c r="D176" s="1228" t="str">
        <f>X!T176</f>
        <v/>
      </c>
      <c r="E176" s="1228" t="str">
        <f>X!U176</f>
        <v/>
      </c>
      <c r="F176" s="1228" t="str">
        <f>X!V176</f>
        <v/>
      </c>
      <c r="G176" s="1228" t="str">
        <f>X!W176</f>
        <v/>
      </c>
      <c r="H176" s="1228" t="str">
        <f>X!X176</f>
        <v/>
      </c>
      <c r="I176" s="1228" t="str">
        <f>X!Y176</f>
        <v/>
      </c>
      <c r="J176" s="1228" t="str">
        <f>X!Z176</f>
        <v/>
      </c>
      <c r="K176" s="1228" t="str">
        <f>X!AA176</f>
        <v/>
      </c>
      <c r="L176" s="1228" t="str">
        <f>X!AB176</f>
        <v/>
      </c>
      <c r="M176" s="1228" t="str">
        <f>X!AC176</f>
        <v/>
      </c>
      <c r="N176" s="1228" t="str">
        <f>X!AD176</f>
        <v/>
      </c>
      <c r="O176" s="1228" t="str">
        <f>X!AE176</f>
        <v/>
      </c>
      <c r="P176" s="1228" t="str">
        <f>X!AF176</f>
        <v/>
      </c>
    </row>
    <row r="177" spans="1:77" s="777" customFormat="1" ht="15.75" hidden="1" customHeight="1" thickBot="1">
      <c r="B177" s="777" t="str">
        <f>X!R177</f>
        <v/>
      </c>
      <c r="C177" s="1228" t="str">
        <f>X!S177</f>
        <v/>
      </c>
      <c r="D177" s="1228" t="str">
        <f>X!T177</f>
        <v/>
      </c>
      <c r="E177" s="1228" t="str">
        <f>X!U177</f>
        <v/>
      </c>
      <c r="F177" s="1228" t="str">
        <f>X!V177</f>
        <v/>
      </c>
      <c r="G177" s="1228" t="str">
        <f>X!W177</f>
        <v/>
      </c>
      <c r="H177" s="1228" t="str">
        <f>X!X177</f>
        <v/>
      </c>
      <c r="I177" s="1228" t="str">
        <f>X!Y177</f>
        <v/>
      </c>
      <c r="J177" s="1228" t="str">
        <f>X!Z177</f>
        <v/>
      </c>
      <c r="K177" s="1228" t="str">
        <f>X!AA177</f>
        <v/>
      </c>
      <c r="L177" s="1228" t="str">
        <f>X!AB177</f>
        <v/>
      </c>
      <c r="M177" s="1228" t="str">
        <f>X!AC177</f>
        <v/>
      </c>
      <c r="N177" s="1228" t="str">
        <f>X!AD177</f>
        <v/>
      </c>
      <c r="O177" s="1228" t="str">
        <f>X!AE177</f>
        <v/>
      </c>
      <c r="P177" s="1228" t="str">
        <f>X!AF177</f>
        <v/>
      </c>
    </row>
    <row r="178" spans="1:77" s="808" customFormat="1" ht="15.75" hidden="1" customHeight="1" thickBot="1">
      <c r="A178" s="1251"/>
      <c r="B178" s="1026" t="str">
        <f>X!R178</f>
        <v/>
      </c>
      <c r="C178" s="773" t="str">
        <f>X!S178</f>
        <v/>
      </c>
      <c r="D178" s="773" t="str">
        <f>X!T178</f>
        <v/>
      </c>
      <c r="E178" s="773" t="str">
        <f>X!U178</f>
        <v/>
      </c>
      <c r="F178" s="773" t="str">
        <f>X!V178</f>
        <v/>
      </c>
      <c r="G178" s="773" t="str">
        <f>X!W178</f>
        <v/>
      </c>
      <c r="H178" s="773" t="str">
        <f>X!X178</f>
        <v/>
      </c>
      <c r="I178" s="773" t="str">
        <f>X!Y178</f>
        <v/>
      </c>
      <c r="J178" s="773" t="str">
        <f>X!Z178</f>
        <v/>
      </c>
      <c r="K178" s="773" t="str">
        <f>X!AA178</f>
        <v/>
      </c>
      <c r="L178" s="773" t="str">
        <f>X!AB178</f>
        <v/>
      </c>
      <c r="M178" s="773" t="str">
        <f>X!AC178</f>
        <v/>
      </c>
      <c r="N178" s="773" t="str">
        <f>X!AD178</f>
        <v/>
      </c>
      <c r="O178" s="773" t="str">
        <f>X!AE178</f>
        <v/>
      </c>
      <c r="P178" s="1283" t="str">
        <f>X!AF178</f>
        <v/>
      </c>
      <c r="Q178" s="777"/>
      <c r="R178" s="777"/>
      <c r="S178" s="777"/>
      <c r="T178" s="777"/>
      <c r="U178" s="777"/>
      <c r="V178" s="777"/>
      <c r="W178" s="777"/>
      <c r="X178" s="777"/>
      <c r="Y178" s="777"/>
      <c r="Z178" s="777"/>
      <c r="AA178" s="777"/>
      <c r="AB178" s="777"/>
      <c r="AC178" s="777"/>
      <c r="AD178" s="777"/>
      <c r="AE178" s="777"/>
      <c r="AF178" s="777"/>
      <c r="AG178" s="777"/>
      <c r="AH178" s="777"/>
      <c r="AI178" s="777"/>
      <c r="AJ178" s="777"/>
      <c r="AK178" s="777"/>
      <c r="AL178" s="777"/>
      <c r="AM178" s="777"/>
      <c r="AN178" s="777"/>
      <c r="AO178" s="777"/>
      <c r="AP178" s="777"/>
      <c r="AQ178" s="777"/>
      <c r="AR178" s="777"/>
      <c r="AS178" s="777"/>
      <c r="AT178" s="777"/>
      <c r="AU178" s="777"/>
      <c r="AV178" s="777"/>
      <c r="AW178" s="777"/>
      <c r="AX178" s="777"/>
      <c r="AY178" s="777"/>
      <c r="AZ178" s="777"/>
      <c r="BA178" s="777"/>
      <c r="BB178" s="777"/>
      <c r="BC178" s="777"/>
      <c r="BD178" s="777"/>
      <c r="BE178" s="777"/>
      <c r="BF178" s="777"/>
      <c r="BG178" s="777"/>
      <c r="BH178" s="777"/>
      <c r="BI178" s="777"/>
      <c r="BJ178" s="777"/>
      <c r="BK178" s="777"/>
      <c r="BL178" s="777"/>
      <c r="BM178" s="777"/>
      <c r="BN178" s="777"/>
      <c r="BO178" s="777"/>
      <c r="BP178" s="777"/>
      <c r="BQ178" s="777"/>
      <c r="BR178" s="777"/>
      <c r="BS178" s="777"/>
      <c r="BT178" s="777"/>
      <c r="BU178" s="777"/>
      <c r="BV178" s="777"/>
      <c r="BW178" s="777"/>
      <c r="BX178" s="777"/>
      <c r="BY178" s="777"/>
    </row>
    <row r="179" spans="1:77" s="777" customFormat="1" ht="19.5" hidden="1" customHeight="1" thickTop="1" thickBot="1">
      <c r="A179" s="741"/>
      <c r="B179" s="1285">
        <f>X!R179</f>
        <v>0</v>
      </c>
      <c r="C179" s="1286">
        <f>X!S179</f>
        <v>0</v>
      </c>
      <c r="D179" s="1287">
        <f>X!T179</f>
        <v>0</v>
      </c>
      <c r="E179" s="1287">
        <f>X!U179</f>
        <v>0</v>
      </c>
      <c r="F179" s="1287">
        <f>X!V179</f>
        <v>0</v>
      </c>
      <c r="G179" s="1287">
        <f>X!W179</f>
        <v>0</v>
      </c>
      <c r="H179" s="1287">
        <f>X!X179</f>
        <v>0</v>
      </c>
      <c r="I179" s="1287">
        <f>X!Y179</f>
        <v>0</v>
      </c>
      <c r="J179" s="1287">
        <f>X!Z179</f>
        <v>0</v>
      </c>
      <c r="K179" s="1287">
        <f>X!AA179</f>
        <v>0</v>
      </c>
      <c r="L179" s="1287">
        <f>X!AB179</f>
        <v>0</v>
      </c>
      <c r="M179" s="1287">
        <f>X!AC179</f>
        <v>0</v>
      </c>
      <c r="N179" s="1288">
        <f>X!AD179</f>
        <v>0</v>
      </c>
      <c r="O179" s="1289">
        <f>X!AE179</f>
        <v>0</v>
      </c>
      <c r="P179" s="1290">
        <f>X!AF179</f>
        <v>0</v>
      </c>
    </row>
    <row r="180" spans="1:77" s="777" customFormat="1" ht="15.75" hidden="1" customHeight="1">
      <c r="B180" s="777" t="str">
        <f>X!R180</f>
        <v/>
      </c>
      <c r="C180" s="1228" t="str">
        <f>X!S180</f>
        <v/>
      </c>
      <c r="D180" s="1228" t="str">
        <f>X!T180</f>
        <v/>
      </c>
      <c r="E180" s="1228" t="str">
        <f>X!U180</f>
        <v/>
      </c>
      <c r="F180" s="1228" t="str">
        <f>X!V180</f>
        <v/>
      </c>
      <c r="G180" s="1228" t="str">
        <f>X!W180</f>
        <v/>
      </c>
      <c r="H180" s="1228" t="str">
        <f>X!X180</f>
        <v/>
      </c>
      <c r="I180" s="1228" t="str">
        <f>X!Y180</f>
        <v/>
      </c>
      <c r="J180" s="1228" t="str">
        <f>X!Z180</f>
        <v/>
      </c>
      <c r="K180" s="1228" t="str">
        <f>X!AA180</f>
        <v/>
      </c>
      <c r="L180" s="1228" t="str">
        <f>X!AB180</f>
        <v/>
      </c>
      <c r="M180" s="1228" t="str">
        <f>X!AC180</f>
        <v/>
      </c>
      <c r="N180" s="1228" t="str">
        <f>X!AD180</f>
        <v/>
      </c>
      <c r="O180" s="1228" t="str">
        <f>X!AE180</f>
        <v/>
      </c>
      <c r="P180" s="1228" t="str">
        <f>X!AF180</f>
        <v/>
      </c>
    </row>
    <row r="181" spans="1:77" s="777" customFormat="1" ht="15.75" hidden="1" customHeight="1">
      <c r="B181" s="777" t="str">
        <f>X!R181</f>
        <v/>
      </c>
      <c r="C181" s="1228" t="str">
        <f>X!S181</f>
        <v/>
      </c>
      <c r="D181" s="1228" t="str">
        <f>X!T181</f>
        <v/>
      </c>
      <c r="E181" s="1228" t="str">
        <f>X!U181</f>
        <v/>
      </c>
      <c r="F181" s="1228" t="str">
        <f>X!V181</f>
        <v/>
      </c>
      <c r="G181" s="1228" t="str">
        <f>X!W181</f>
        <v/>
      </c>
      <c r="H181" s="1228" t="str">
        <f>X!X181</f>
        <v/>
      </c>
      <c r="I181" s="1228" t="str">
        <f>X!Y181</f>
        <v/>
      </c>
      <c r="J181" s="1228" t="str">
        <f>X!Z181</f>
        <v/>
      </c>
      <c r="K181" s="1228" t="str">
        <f>X!AA181</f>
        <v/>
      </c>
      <c r="L181" s="1228" t="str">
        <f>X!AB181</f>
        <v/>
      </c>
      <c r="M181" s="1228" t="str">
        <f>X!AC181</f>
        <v/>
      </c>
      <c r="N181" s="1228" t="str">
        <f>X!AD181</f>
        <v/>
      </c>
      <c r="O181" s="1228" t="str">
        <f>X!AE181</f>
        <v/>
      </c>
      <c r="P181" s="1228" t="str">
        <f>X!AF181</f>
        <v/>
      </c>
    </row>
    <row r="182" spans="1:77" s="777" customFormat="1" ht="15.75" hidden="1" customHeight="1">
      <c r="B182" s="777" t="str">
        <f>X!R182</f>
        <v/>
      </c>
      <c r="C182" s="1228" t="str">
        <f>X!S182</f>
        <v/>
      </c>
      <c r="D182" s="1228" t="str">
        <f>X!T182</f>
        <v/>
      </c>
      <c r="E182" s="1228" t="str">
        <f>X!U182</f>
        <v/>
      </c>
      <c r="F182" s="1228" t="str">
        <f>X!V182</f>
        <v/>
      </c>
      <c r="G182" s="1228" t="str">
        <f>X!W182</f>
        <v/>
      </c>
      <c r="H182" s="1228" t="str">
        <f>X!X182</f>
        <v/>
      </c>
      <c r="I182" s="1228" t="str">
        <f>X!Y182</f>
        <v/>
      </c>
      <c r="J182" s="1228" t="str">
        <f>X!Z182</f>
        <v/>
      </c>
      <c r="K182" s="1228" t="str">
        <f>X!AA182</f>
        <v/>
      </c>
      <c r="L182" s="1228" t="str">
        <f>X!AB182</f>
        <v/>
      </c>
      <c r="M182" s="1228" t="str">
        <f>X!AC182</f>
        <v/>
      </c>
      <c r="N182" s="1228" t="str">
        <f>X!AD182</f>
        <v/>
      </c>
      <c r="O182" s="1228" t="str">
        <f>X!AE182</f>
        <v/>
      </c>
      <c r="P182" s="1228" t="str">
        <f>X!AF182</f>
        <v/>
      </c>
    </row>
    <row r="183" spans="1:77" s="777" customFormat="1" ht="15.75" hidden="1" customHeight="1">
      <c r="B183" s="777" t="str">
        <f>X!R183</f>
        <v/>
      </c>
      <c r="C183" s="1228" t="str">
        <f>X!S183</f>
        <v/>
      </c>
      <c r="D183" s="1228" t="str">
        <f>X!T183</f>
        <v/>
      </c>
      <c r="E183" s="1228" t="str">
        <f>X!U183</f>
        <v/>
      </c>
      <c r="F183" s="1228" t="str">
        <f>X!V183</f>
        <v/>
      </c>
      <c r="G183" s="1228" t="str">
        <f>X!W183</f>
        <v/>
      </c>
      <c r="H183" s="1228" t="str">
        <f>X!X183</f>
        <v/>
      </c>
      <c r="I183" s="1228" t="str">
        <f>X!Y183</f>
        <v/>
      </c>
      <c r="J183" s="1228" t="str">
        <f>X!Z183</f>
        <v/>
      </c>
      <c r="K183" s="1228" t="str">
        <f>X!AA183</f>
        <v/>
      </c>
      <c r="L183" s="1228" t="str">
        <f>X!AB183</f>
        <v/>
      </c>
      <c r="M183" s="1228" t="str">
        <f>X!AC183</f>
        <v/>
      </c>
      <c r="N183" s="1228" t="str">
        <f>X!AD183</f>
        <v/>
      </c>
      <c r="O183" s="1228" t="str">
        <f>X!AE183</f>
        <v/>
      </c>
      <c r="P183" s="1228" t="str">
        <f>X!AF183</f>
        <v/>
      </c>
    </row>
    <row r="184" spans="1:77" s="777" customFormat="1" ht="15.75" hidden="1" customHeight="1">
      <c r="B184" s="777" t="str">
        <f>X!R184</f>
        <v/>
      </c>
      <c r="C184" s="1228" t="str">
        <f>X!S184</f>
        <v/>
      </c>
      <c r="D184" s="1228" t="str">
        <f>X!T184</f>
        <v/>
      </c>
      <c r="E184" s="1228" t="str">
        <f>X!U184</f>
        <v/>
      </c>
      <c r="F184" s="1228" t="str">
        <f>X!V184</f>
        <v/>
      </c>
      <c r="G184" s="1228" t="str">
        <f>X!W184</f>
        <v/>
      </c>
      <c r="H184" s="1228" t="str">
        <f>X!X184</f>
        <v/>
      </c>
      <c r="I184" s="1228" t="str">
        <f>X!Y184</f>
        <v/>
      </c>
      <c r="J184" s="1228" t="str">
        <f>X!Z184</f>
        <v/>
      </c>
      <c r="K184" s="1228" t="str">
        <f>X!AA184</f>
        <v/>
      </c>
      <c r="L184" s="1228" t="str">
        <f>X!AB184</f>
        <v/>
      </c>
      <c r="M184" s="1228" t="str">
        <f>X!AC184</f>
        <v/>
      </c>
      <c r="N184" s="1228" t="str">
        <f>X!AD184</f>
        <v/>
      </c>
      <c r="O184" s="1228" t="str">
        <f>X!AE184</f>
        <v/>
      </c>
      <c r="P184" s="1228" t="str">
        <f>X!AF184</f>
        <v/>
      </c>
    </row>
    <row r="185" spans="1:77" s="777" customFormat="1" ht="15.75" hidden="1" customHeight="1">
      <c r="B185" s="777" t="str">
        <f>X!R185</f>
        <v/>
      </c>
      <c r="C185" s="1228" t="str">
        <f>X!S185</f>
        <v/>
      </c>
      <c r="D185" s="1228" t="str">
        <f>X!T185</f>
        <v/>
      </c>
      <c r="E185" s="1228" t="str">
        <f>X!U185</f>
        <v/>
      </c>
      <c r="F185" s="1228" t="str">
        <f>X!V185</f>
        <v/>
      </c>
      <c r="G185" s="1228" t="str">
        <f>X!W185</f>
        <v/>
      </c>
      <c r="H185" s="1228" t="str">
        <f>X!X185</f>
        <v/>
      </c>
      <c r="I185" s="1228" t="str">
        <f>X!Y185</f>
        <v/>
      </c>
      <c r="J185" s="1228" t="str">
        <f>X!Z185</f>
        <v/>
      </c>
      <c r="K185" s="1228" t="str">
        <f>X!AA185</f>
        <v/>
      </c>
      <c r="L185" s="1228" t="str">
        <f>X!AB185</f>
        <v/>
      </c>
      <c r="M185" s="1228" t="str">
        <f>X!AC185</f>
        <v/>
      </c>
      <c r="N185" s="1228" t="str">
        <f>X!AD185</f>
        <v/>
      </c>
      <c r="O185" s="1228" t="str">
        <f>X!AE185</f>
        <v/>
      </c>
      <c r="P185" s="1228" t="str">
        <f>X!AF185</f>
        <v/>
      </c>
    </row>
    <row r="186" spans="1:77" s="777" customFormat="1" ht="15.75" hidden="1" customHeight="1">
      <c r="B186" s="777" t="str">
        <f>X!R186</f>
        <v/>
      </c>
      <c r="C186" s="1228" t="str">
        <f>X!S186</f>
        <v/>
      </c>
      <c r="D186" s="1228" t="str">
        <f>X!T186</f>
        <v/>
      </c>
      <c r="E186" s="1228" t="str">
        <f>X!U186</f>
        <v/>
      </c>
      <c r="F186" s="1228" t="str">
        <f>X!V186</f>
        <v/>
      </c>
      <c r="G186" s="1228" t="str">
        <f>X!W186</f>
        <v/>
      </c>
      <c r="H186" s="1228" t="str">
        <f>X!X186</f>
        <v/>
      </c>
      <c r="I186" s="1228" t="str">
        <f>X!Y186</f>
        <v/>
      </c>
      <c r="J186" s="1228" t="str">
        <f>X!Z186</f>
        <v/>
      </c>
      <c r="K186" s="1228" t="str">
        <f>X!AA186</f>
        <v/>
      </c>
      <c r="L186" s="1228" t="str">
        <f>X!AB186</f>
        <v/>
      </c>
      <c r="M186" s="1228" t="str">
        <f>X!AC186</f>
        <v/>
      </c>
      <c r="N186" s="1228" t="str">
        <f>X!AD186</f>
        <v/>
      </c>
      <c r="O186" s="1228" t="str">
        <f>X!AE186</f>
        <v/>
      </c>
      <c r="P186" s="1228" t="str">
        <f>X!AF186</f>
        <v/>
      </c>
    </row>
    <row r="187" spans="1:77" s="777" customFormat="1" ht="15.75" hidden="1" customHeight="1">
      <c r="B187" s="777" t="str">
        <f>X!R187</f>
        <v/>
      </c>
      <c r="C187" s="1228" t="str">
        <f>X!S187</f>
        <v/>
      </c>
      <c r="D187" s="1228" t="str">
        <f>X!T187</f>
        <v/>
      </c>
      <c r="E187" s="1228" t="str">
        <f>X!U187</f>
        <v/>
      </c>
      <c r="F187" s="1228" t="str">
        <f>X!V187</f>
        <v/>
      </c>
      <c r="G187" s="1228" t="str">
        <f>X!W187</f>
        <v/>
      </c>
      <c r="H187" s="1228" t="str">
        <f>X!X187</f>
        <v/>
      </c>
      <c r="I187" s="1228" t="str">
        <f>X!Y187</f>
        <v/>
      </c>
      <c r="J187" s="1228" t="str">
        <f>X!Z187</f>
        <v/>
      </c>
      <c r="K187" s="1228" t="str">
        <f>X!AA187</f>
        <v/>
      </c>
      <c r="L187" s="1228" t="str">
        <f>X!AB187</f>
        <v/>
      </c>
      <c r="M187" s="1228" t="str">
        <f>X!AC187</f>
        <v/>
      </c>
      <c r="N187" s="1228" t="str">
        <f>X!AD187</f>
        <v/>
      </c>
      <c r="O187" s="1228" t="str">
        <f>X!AE187</f>
        <v/>
      </c>
      <c r="P187" s="1228" t="str">
        <f>X!AF187</f>
        <v/>
      </c>
    </row>
    <row r="188" spans="1:77" s="777" customFormat="1" ht="15.75" hidden="1" customHeight="1" thickBot="1">
      <c r="B188" s="777" t="str">
        <f>X!R188</f>
        <v>Unclassified Payment Method</v>
      </c>
      <c r="C188" s="1228" t="str">
        <f>X!S188</f>
        <v/>
      </c>
      <c r="D188" s="1228" t="str">
        <f>X!T188</f>
        <v/>
      </c>
      <c r="E188" s="1228" t="str">
        <f>X!U188</f>
        <v/>
      </c>
      <c r="F188" s="1228" t="str">
        <f>X!V188</f>
        <v/>
      </c>
      <c r="G188" s="1228" t="str">
        <f>X!W188</f>
        <v/>
      </c>
      <c r="H188" s="1228" t="str">
        <f>X!X188</f>
        <v/>
      </c>
      <c r="I188" s="1228" t="str">
        <f>X!Y188</f>
        <v/>
      </c>
      <c r="J188" s="1228" t="str">
        <f>X!Z188</f>
        <v/>
      </c>
      <c r="K188" s="1228" t="str">
        <f>X!AA188</f>
        <v/>
      </c>
      <c r="L188" s="1228" t="str">
        <f>X!AB188</f>
        <v/>
      </c>
      <c r="M188" s="1228" t="str">
        <f>X!AC188</f>
        <v/>
      </c>
      <c r="N188" s="1228" t="str">
        <f>X!AD188</f>
        <v/>
      </c>
      <c r="O188" s="1228" t="str">
        <f>X!AE188</f>
        <v/>
      </c>
      <c r="P188" s="1228" t="str">
        <f>X!AF188</f>
        <v/>
      </c>
    </row>
    <row r="189" spans="1:77" s="777" customFormat="1" ht="15.75" hidden="1" customHeight="1">
      <c r="B189" s="777" t="str">
        <f>X!R189</f>
        <v/>
      </c>
      <c r="C189" s="1228" t="str">
        <f>X!S189</f>
        <v/>
      </c>
      <c r="D189" s="1228" t="str">
        <f>X!T189</f>
        <v/>
      </c>
      <c r="E189" s="1228" t="str">
        <f>X!U189</f>
        <v/>
      </c>
      <c r="F189" s="1228" t="str">
        <f>X!V189</f>
        <v/>
      </c>
      <c r="G189" s="1228" t="str">
        <f>X!W189</f>
        <v/>
      </c>
      <c r="H189" s="1228" t="str">
        <f>X!X189</f>
        <v/>
      </c>
      <c r="I189" s="1228" t="str">
        <f>X!Y189</f>
        <v/>
      </c>
      <c r="J189" s="1228" t="str">
        <f>X!Z189</f>
        <v/>
      </c>
      <c r="K189" s="1228" t="str">
        <f>X!AA189</f>
        <v/>
      </c>
      <c r="L189" s="1228" t="str">
        <f>X!AB189</f>
        <v/>
      </c>
      <c r="M189" s="1228" t="str">
        <f>X!AC189</f>
        <v/>
      </c>
      <c r="N189" s="1228" t="str">
        <f>X!AD189</f>
        <v/>
      </c>
      <c r="O189" s="1228" t="str">
        <f>X!AE189</f>
        <v/>
      </c>
      <c r="P189" s="1228" t="str">
        <f>X!AF189</f>
        <v/>
      </c>
    </row>
    <row r="190" spans="1:77" s="777" customFormat="1" ht="15.75" hidden="1" customHeight="1">
      <c r="B190" s="777" t="str">
        <f>X!R190</f>
        <v/>
      </c>
      <c r="C190" s="1228" t="str">
        <f>X!S190</f>
        <v/>
      </c>
      <c r="D190" s="1228" t="str">
        <f>X!T190</f>
        <v/>
      </c>
      <c r="E190" s="1228" t="str">
        <f>X!U190</f>
        <v/>
      </c>
      <c r="F190" s="1228" t="str">
        <f>X!V190</f>
        <v/>
      </c>
      <c r="G190" s="1228" t="str">
        <f>X!W190</f>
        <v/>
      </c>
      <c r="H190" s="1228" t="str">
        <f>X!X190</f>
        <v/>
      </c>
      <c r="I190" s="1228" t="str">
        <f>X!Y190</f>
        <v/>
      </c>
      <c r="J190" s="1228" t="str">
        <f>X!Z190</f>
        <v/>
      </c>
      <c r="K190" s="1228" t="str">
        <f>X!AA190</f>
        <v/>
      </c>
      <c r="L190" s="1228" t="str">
        <f>X!AB190</f>
        <v/>
      </c>
      <c r="M190" s="1228" t="str">
        <f>X!AC190</f>
        <v/>
      </c>
      <c r="N190" s="1228" t="str">
        <f>X!AD190</f>
        <v/>
      </c>
      <c r="O190" s="1228" t="str">
        <f>X!AE190</f>
        <v/>
      </c>
      <c r="P190" s="1228" t="str">
        <f>X!AF190</f>
        <v/>
      </c>
    </row>
    <row r="191" spans="1:77" s="777" customFormat="1" ht="15.75" hidden="1" customHeight="1" thickBot="1">
      <c r="B191" s="777" t="str">
        <f>X!R191</f>
        <v/>
      </c>
      <c r="C191" s="1228" t="str">
        <f>X!S191</f>
        <v/>
      </c>
      <c r="D191" s="1228" t="str">
        <f>X!T191</f>
        <v/>
      </c>
      <c r="E191" s="1228" t="str">
        <f>X!U191</f>
        <v/>
      </c>
      <c r="F191" s="1228" t="str">
        <f>X!V191</f>
        <v/>
      </c>
      <c r="G191" s="1228" t="str">
        <f>X!W191</f>
        <v/>
      </c>
      <c r="H191" s="1228" t="str">
        <f>X!X191</f>
        <v/>
      </c>
      <c r="I191" s="1228" t="str">
        <f>X!Y191</f>
        <v/>
      </c>
      <c r="J191" s="1228" t="str">
        <f>X!Z191</f>
        <v/>
      </c>
      <c r="K191" s="1228" t="str">
        <f>X!AA191</f>
        <v/>
      </c>
      <c r="L191" s="1228" t="str">
        <f>X!AB191</f>
        <v/>
      </c>
      <c r="M191" s="1228" t="str">
        <f>X!AC191</f>
        <v/>
      </c>
      <c r="N191" s="1228" t="str">
        <f>X!AD191</f>
        <v/>
      </c>
      <c r="O191" s="1228" t="str">
        <f>X!AE191</f>
        <v/>
      </c>
      <c r="P191" s="1228" t="str">
        <f>X!AF191</f>
        <v/>
      </c>
    </row>
    <row r="192" spans="1:77" s="1298" customFormat="1" ht="14.25" customHeight="1" thickTop="1" thickBot="1">
      <c r="B192" s="1299"/>
      <c r="C192" s="1301"/>
      <c r="D192" s="1301"/>
      <c r="E192" s="1301"/>
      <c r="F192" s="1301"/>
      <c r="G192" s="1301"/>
      <c r="H192" s="1301"/>
      <c r="I192" s="1301"/>
      <c r="J192" s="1301"/>
      <c r="K192" s="1301"/>
      <c r="L192" s="1301"/>
      <c r="M192" s="1301"/>
      <c r="N192" s="1301"/>
      <c r="O192" s="1301"/>
      <c r="P192" s="1301"/>
      <c r="Q192" s="1070"/>
      <c r="R192" s="1666"/>
      <c r="S192" s="1080"/>
      <c r="T192" s="1080"/>
      <c r="U192" s="1080"/>
      <c r="V192" s="1080"/>
      <c r="W192" s="1080"/>
      <c r="X192" s="1080"/>
      <c r="Y192" s="1080"/>
      <c r="Z192" s="1080"/>
      <c r="AA192" s="1080"/>
      <c r="AB192" s="1080"/>
      <c r="AC192" s="1080"/>
      <c r="AD192" s="1080"/>
      <c r="AE192" s="1080"/>
      <c r="AF192" s="1080"/>
      <c r="AG192" s="1080"/>
      <c r="AH192" s="1080"/>
      <c r="AI192" s="1080"/>
      <c r="AJ192" s="1080"/>
      <c r="AK192" s="1080"/>
      <c r="AL192" s="1080"/>
      <c r="AM192" s="1080"/>
      <c r="AN192" s="1080"/>
      <c r="AO192" s="1080"/>
      <c r="AP192" s="1080"/>
      <c r="AQ192" s="1080"/>
      <c r="AR192" s="1080"/>
      <c r="AS192" s="1080"/>
      <c r="AT192" s="1080"/>
      <c r="AU192" s="1080"/>
      <c r="AV192" s="1080"/>
      <c r="AW192" s="1080"/>
      <c r="AX192" s="1080"/>
      <c r="AY192" s="1080"/>
      <c r="AZ192" s="1080"/>
      <c r="BA192" s="1080"/>
      <c r="BB192" s="1080"/>
      <c r="BC192" s="1080"/>
      <c r="BD192" s="1080"/>
      <c r="BE192" s="1080"/>
      <c r="BF192" s="1080"/>
      <c r="BG192" s="1080"/>
      <c r="BH192" s="1080"/>
      <c r="BI192" s="1080"/>
      <c r="BJ192" s="1080"/>
      <c r="BK192" s="1080"/>
      <c r="BL192" s="1080"/>
      <c r="BM192" s="1080"/>
      <c r="BN192" s="1080"/>
      <c r="BO192" s="1080"/>
      <c r="BP192" s="1080"/>
      <c r="BQ192" s="1080"/>
      <c r="BR192" s="1080"/>
      <c r="BS192" s="1080"/>
      <c r="BT192" s="1080"/>
      <c r="BU192" s="1080"/>
      <c r="BV192" s="1080"/>
      <c r="BW192" s="1080"/>
      <c r="BX192" s="1080"/>
      <c r="BY192" s="1080"/>
    </row>
    <row r="193" spans="1:77" s="777" customFormat="1" ht="15.75" hidden="1" customHeight="1">
      <c r="A193" s="809"/>
      <c r="B193" s="973">
        <f>X!R193</f>
        <v>0</v>
      </c>
      <c r="C193" s="1228">
        <f>X!S193</f>
        <v>0</v>
      </c>
      <c r="D193" s="1228">
        <f>X!T193</f>
        <v>0</v>
      </c>
      <c r="E193" s="1228">
        <f>X!U193</f>
        <v>0</v>
      </c>
      <c r="F193" s="1228">
        <f>X!V193</f>
        <v>0</v>
      </c>
      <c r="G193" s="1228">
        <f>X!W193</f>
        <v>0</v>
      </c>
      <c r="H193" s="1228">
        <f>X!X193</f>
        <v>0</v>
      </c>
      <c r="I193" s="1228">
        <f>X!Y193</f>
        <v>0</v>
      </c>
      <c r="J193" s="1228">
        <f>X!Z193</f>
        <v>0</v>
      </c>
      <c r="K193" s="1228">
        <f>X!AA193</f>
        <v>0</v>
      </c>
      <c r="L193" s="1228">
        <f>X!AB193</f>
        <v>0</v>
      </c>
      <c r="M193" s="1228">
        <f>X!AC193</f>
        <v>0</v>
      </c>
      <c r="N193" s="1228">
        <f>X!AD193</f>
        <v>0</v>
      </c>
      <c r="O193" s="1228">
        <f>X!AE193</f>
        <v>0</v>
      </c>
      <c r="P193" s="1228">
        <f>X!AF193</f>
        <v>0</v>
      </c>
    </row>
    <row r="194" spans="1:77" s="777" customFormat="1" ht="15.75" hidden="1" customHeight="1">
      <c r="A194" s="809"/>
      <c r="B194" s="973">
        <f>X!R194</f>
        <v>0</v>
      </c>
      <c r="C194" s="1228">
        <f>X!S194</f>
        <v>0</v>
      </c>
      <c r="D194" s="1228">
        <f>X!T194</f>
        <v>0</v>
      </c>
      <c r="E194" s="1228">
        <f>X!U194</f>
        <v>0</v>
      </c>
      <c r="F194" s="1228">
        <f>X!V194</f>
        <v>0</v>
      </c>
      <c r="G194" s="1228">
        <f>X!W194</f>
        <v>0</v>
      </c>
      <c r="H194" s="1228">
        <f>X!X194</f>
        <v>0</v>
      </c>
      <c r="I194" s="1228">
        <f>X!Y194</f>
        <v>0</v>
      </c>
      <c r="J194" s="1228">
        <f>X!Z194</f>
        <v>0</v>
      </c>
      <c r="K194" s="1228">
        <f>X!AA194</f>
        <v>0</v>
      </c>
      <c r="L194" s="1228">
        <f>X!AB194</f>
        <v>0</v>
      </c>
      <c r="M194" s="1228">
        <f>X!AC194</f>
        <v>0</v>
      </c>
      <c r="N194" s="1228">
        <f>X!AD194</f>
        <v>0</v>
      </c>
      <c r="O194" s="1228">
        <f>X!AE194</f>
        <v>0</v>
      </c>
      <c r="P194" s="1228">
        <f>X!AF194</f>
        <v>0</v>
      </c>
    </row>
    <row r="195" spans="1:77" s="777" customFormat="1" ht="15.75" hidden="1" customHeight="1" thickBot="1">
      <c r="A195" s="809"/>
      <c r="B195" s="973">
        <f>X!R195</f>
        <v>0</v>
      </c>
      <c r="C195" s="1228">
        <f>X!S195</f>
        <v>0</v>
      </c>
      <c r="D195" s="1228">
        <f>X!T195</f>
        <v>0</v>
      </c>
      <c r="E195" s="1228">
        <f>X!U195</f>
        <v>0</v>
      </c>
      <c r="F195" s="1228">
        <f>X!V195</f>
        <v>0</v>
      </c>
      <c r="G195" s="1228">
        <f>X!W195</f>
        <v>0</v>
      </c>
      <c r="H195" s="1228">
        <f>X!X195</f>
        <v>0</v>
      </c>
      <c r="I195" s="1228">
        <f>X!Y195</f>
        <v>0</v>
      </c>
      <c r="J195" s="1228">
        <f>X!Z195</f>
        <v>0</v>
      </c>
      <c r="K195" s="1228">
        <f>X!AA195</f>
        <v>0</v>
      </c>
      <c r="L195" s="1228">
        <f>X!AB195</f>
        <v>0</v>
      </c>
      <c r="M195" s="1228">
        <f>X!AC195</f>
        <v>0</v>
      </c>
      <c r="N195" s="1228">
        <f>X!AD195</f>
        <v>0</v>
      </c>
      <c r="O195" s="1228">
        <f>X!AE195</f>
        <v>0</v>
      </c>
      <c r="P195" s="1228">
        <f>X!AF195</f>
        <v>0</v>
      </c>
    </row>
    <row r="196" spans="1:77" s="777" customFormat="1" ht="19.5" hidden="1" customHeight="1" thickTop="1" thickBot="1">
      <c r="A196" s="741"/>
      <c r="B196" s="1285" t="str">
        <f>X!R196</f>
        <v>CATEGORY</v>
      </c>
      <c r="C196" s="1286" t="str">
        <f>X!S196</f>
        <v>CATEGORY</v>
      </c>
      <c r="D196" s="1287" t="str">
        <f>X!T196</f>
        <v>JAN</v>
      </c>
      <c r="E196" s="1287" t="str">
        <f>X!U196</f>
        <v>FEB</v>
      </c>
      <c r="F196" s="1287" t="str">
        <f>X!V196</f>
        <v>MAR</v>
      </c>
      <c r="G196" s="1287" t="str">
        <f>X!W196</f>
        <v>APR</v>
      </c>
      <c r="H196" s="1287" t="str">
        <f>X!X196</f>
        <v>MAY</v>
      </c>
      <c r="I196" s="1287" t="str">
        <f>X!Y196</f>
        <v>JUN</v>
      </c>
      <c r="J196" s="1287" t="str">
        <f>X!Z196</f>
        <v>JUL</v>
      </c>
      <c r="K196" s="1287" t="str">
        <f>X!AA196</f>
        <v>AUG</v>
      </c>
      <c r="L196" s="1287" t="str">
        <f>X!AB196</f>
        <v>SEP</v>
      </c>
      <c r="M196" s="1287" t="str">
        <f>X!AC196</f>
        <v>OCT</v>
      </c>
      <c r="N196" s="1304" t="str">
        <f>X!AD196</f>
        <v>NOV</v>
      </c>
      <c r="O196" s="1305" t="str">
        <f>X!AE196</f>
        <v>YEAR</v>
      </c>
      <c r="P196" s="1290" t="str">
        <f>X!AF196</f>
        <v>Per Month</v>
      </c>
    </row>
    <row r="197" spans="1:77" s="777" customFormat="1" ht="15.75" customHeight="1" thickTop="1" thickBot="1">
      <c r="A197" s="1314"/>
      <c r="B197" s="1315" t="str">
        <f>X!R197</f>
        <v/>
      </c>
      <c r="C197" s="1316" t="str">
        <f>X!S197</f>
        <v/>
      </c>
      <c r="D197" s="1316" t="str">
        <f>X!T197</f>
        <v/>
      </c>
      <c r="E197" s="1316" t="str">
        <f>X!U197</f>
        <v/>
      </c>
      <c r="F197" s="1316" t="str">
        <f>X!V197</f>
        <v/>
      </c>
      <c r="G197" s="1316" t="str">
        <f>X!W197</f>
        <v/>
      </c>
      <c r="H197" s="1316" t="str">
        <f>X!X197</f>
        <v/>
      </c>
      <c r="I197" s="1316" t="str">
        <f>X!Y197</f>
        <v/>
      </c>
      <c r="J197" s="1316" t="str">
        <f>X!Z197</f>
        <v/>
      </c>
      <c r="K197" s="1316" t="str">
        <f>X!AA197</f>
        <v/>
      </c>
      <c r="L197" s="1316" t="str">
        <f>X!AB197</f>
        <v/>
      </c>
      <c r="M197" s="1316" t="str">
        <f>X!AC197</f>
        <v/>
      </c>
      <c r="N197" s="1317" t="str">
        <f>X!AD197</f>
        <v/>
      </c>
      <c r="O197" s="1318" t="str">
        <f>X!AE197</f>
        <v/>
      </c>
      <c r="P197" s="1319" t="str">
        <f>X!AF197</f>
        <v/>
      </c>
      <c r="Q197" s="1322"/>
    </row>
    <row r="198" spans="1:77" s="777" customFormat="1" ht="15.75" customHeight="1">
      <c r="A198" s="1332"/>
      <c r="B198" s="1333" t="str">
        <f>X!R198</f>
        <v/>
      </c>
      <c r="C198" s="1334" t="str">
        <f>X!S198</f>
        <v/>
      </c>
      <c r="D198" s="1334" t="str">
        <f>X!T198</f>
        <v/>
      </c>
      <c r="E198" s="1334" t="str">
        <f>X!U198</f>
        <v/>
      </c>
      <c r="F198" s="1334" t="str">
        <f>X!V198</f>
        <v/>
      </c>
      <c r="G198" s="1334" t="str">
        <f>X!W198</f>
        <v/>
      </c>
      <c r="H198" s="1334" t="str">
        <f>X!X198</f>
        <v/>
      </c>
      <c r="I198" s="1334" t="str">
        <f>X!Y198</f>
        <v/>
      </c>
      <c r="J198" s="1334" t="str">
        <f>X!Z198</f>
        <v/>
      </c>
      <c r="K198" s="1334" t="str">
        <f>X!AA198</f>
        <v/>
      </c>
      <c r="L198" s="1334" t="str">
        <f>X!AB198</f>
        <v/>
      </c>
      <c r="M198" s="1334" t="str">
        <f>X!AC198</f>
        <v/>
      </c>
      <c r="N198" s="1335" t="str">
        <f>X!AD198</f>
        <v/>
      </c>
      <c r="O198" s="1336" t="str">
        <f>X!AE198</f>
        <v/>
      </c>
      <c r="P198" s="1337" t="str">
        <f>X!AF198</f>
        <v/>
      </c>
      <c r="Q198" s="1340"/>
    </row>
    <row r="199" spans="1:77" s="777" customFormat="1" ht="15.75" customHeight="1">
      <c r="A199" s="1349"/>
      <c r="B199" s="1350" t="str">
        <f>X!R199</f>
        <v/>
      </c>
      <c r="C199" s="848" t="str">
        <f>X!S199</f>
        <v/>
      </c>
      <c r="D199" s="848" t="str">
        <f>X!T199</f>
        <v/>
      </c>
      <c r="E199" s="848" t="str">
        <f>X!U199</f>
        <v/>
      </c>
      <c r="F199" s="848" t="str">
        <f>X!V199</f>
        <v/>
      </c>
      <c r="G199" s="848" t="str">
        <f>X!W199</f>
        <v/>
      </c>
      <c r="H199" s="848" t="str">
        <f>X!X199</f>
        <v/>
      </c>
      <c r="I199" s="848" t="str">
        <f>X!Y199</f>
        <v/>
      </c>
      <c r="J199" s="848" t="str">
        <f>X!Z199</f>
        <v/>
      </c>
      <c r="K199" s="848" t="str">
        <f>X!AA199</f>
        <v/>
      </c>
      <c r="L199" s="848" t="str">
        <f>X!AB199</f>
        <v/>
      </c>
      <c r="M199" s="848" t="str">
        <f>X!AC199</f>
        <v/>
      </c>
      <c r="N199" s="1351" t="str">
        <f>X!AD199</f>
        <v/>
      </c>
      <c r="O199" s="1352" t="str">
        <f>X!AE199</f>
        <v/>
      </c>
      <c r="P199" s="1337" t="str">
        <f>X!AF199</f>
        <v/>
      </c>
      <c r="Q199" s="1354"/>
    </row>
    <row r="200" spans="1:77" s="777" customFormat="1" ht="15.75" customHeight="1">
      <c r="A200" s="1349"/>
      <c r="B200" s="1333" t="str">
        <f>X!R200</f>
        <v/>
      </c>
      <c r="C200" s="1334" t="str">
        <f>X!S200</f>
        <v/>
      </c>
      <c r="D200" s="1334" t="str">
        <f>X!T200</f>
        <v/>
      </c>
      <c r="E200" s="1334" t="str">
        <f>X!U200</f>
        <v/>
      </c>
      <c r="F200" s="1334" t="str">
        <f>X!V200</f>
        <v/>
      </c>
      <c r="G200" s="1334" t="str">
        <f>X!W200</f>
        <v/>
      </c>
      <c r="H200" s="1334" t="str">
        <f>X!X200</f>
        <v/>
      </c>
      <c r="I200" s="1334" t="str">
        <f>X!Y200</f>
        <v/>
      </c>
      <c r="J200" s="1334" t="str">
        <f>X!Z200</f>
        <v/>
      </c>
      <c r="K200" s="1334" t="str">
        <f>X!AA200</f>
        <v/>
      </c>
      <c r="L200" s="1334" t="str">
        <f>X!AB200</f>
        <v/>
      </c>
      <c r="M200" s="1334" t="str">
        <f>X!AC200</f>
        <v/>
      </c>
      <c r="N200" s="1335" t="str">
        <f>X!AD200</f>
        <v/>
      </c>
      <c r="O200" s="1336" t="str">
        <f>X!AE200</f>
        <v/>
      </c>
      <c r="P200" s="1337" t="str">
        <f>X!AF200</f>
        <v/>
      </c>
      <c r="Q200" s="1340"/>
    </row>
    <row r="201" spans="1:77" s="777" customFormat="1" ht="15.75" customHeight="1">
      <c r="A201" s="1349"/>
      <c r="B201" s="1350" t="str">
        <f>X!R201</f>
        <v/>
      </c>
      <c r="C201" s="848" t="str">
        <f>X!S201</f>
        <v/>
      </c>
      <c r="D201" s="848" t="str">
        <f>X!T201</f>
        <v/>
      </c>
      <c r="E201" s="848" t="str">
        <f>X!U201</f>
        <v/>
      </c>
      <c r="F201" s="848" t="str">
        <f>X!V201</f>
        <v/>
      </c>
      <c r="G201" s="848" t="str">
        <f>X!W201</f>
        <v/>
      </c>
      <c r="H201" s="848" t="str">
        <f>X!X201</f>
        <v/>
      </c>
      <c r="I201" s="848" t="str">
        <f>X!Y201</f>
        <v/>
      </c>
      <c r="J201" s="848" t="str">
        <f>X!Z201</f>
        <v/>
      </c>
      <c r="K201" s="848" t="str">
        <f>X!AA201</f>
        <v/>
      </c>
      <c r="L201" s="848" t="str">
        <f>X!AB201</f>
        <v/>
      </c>
      <c r="M201" s="848" t="str">
        <f>X!AC201</f>
        <v/>
      </c>
      <c r="N201" s="1351" t="str">
        <f>X!AD201</f>
        <v/>
      </c>
      <c r="O201" s="1352" t="str">
        <f>X!AE201</f>
        <v/>
      </c>
      <c r="P201" s="1337" t="str">
        <f>X!AF201</f>
        <v/>
      </c>
      <c r="Q201" s="1354"/>
    </row>
    <row r="202" spans="1:77" s="777" customFormat="1" ht="15.75" customHeight="1" thickBot="1">
      <c r="A202" s="1349"/>
      <c r="B202" s="1333" t="str">
        <f>X!R202</f>
        <v/>
      </c>
      <c r="C202" s="1334" t="str">
        <f>X!S202</f>
        <v/>
      </c>
      <c r="D202" s="1334" t="str">
        <f>X!T202</f>
        <v/>
      </c>
      <c r="E202" s="1334" t="str">
        <f>X!U202</f>
        <v/>
      </c>
      <c r="F202" s="1334" t="str">
        <f>X!V202</f>
        <v/>
      </c>
      <c r="G202" s="1334" t="str">
        <f>X!W202</f>
        <v/>
      </c>
      <c r="H202" s="1334" t="str">
        <f>X!X202</f>
        <v/>
      </c>
      <c r="I202" s="1334" t="str">
        <f>X!Y202</f>
        <v/>
      </c>
      <c r="J202" s="1334" t="str">
        <f>X!Z202</f>
        <v/>
      </c>
      <c r="K202" s="1334" t="str">
        <f>X!AA202</f>
        <v/>
      </c>
      <c r="L202" s="1334" t="str">
        <f>X!AB202</f>
        <v/>
      </c>
      <c r="M202" s="1334" t="str">
        <f>X!AC202</f>
        <v/>
      </c>
      <c r="N202" s="1335" t="str">
        <f>X!AD202</f>
        <v/>
      </c>
      <c r="O202" s="1336" t="str">
        <f>X!AE202</f>
        <v/>
      </c>
      <c r="P202" s="1337" t="str">
        <f>X!AF202</f>
        <v/>
      </c>
      <c r="Q202" s="1369"/>
    </row>
    <row r="203" spans="1:77" s="1070" customFormat="1" ht="14.25" customHeight="1" thickTop="1" thickBot="1">
      <c r="A203" s="1370"/>
      <c r="B203" s="1370"/>
      <c r="C203" s="1371"/>
      <c r="D203" s="1371"/>
      <c r="E203" s="1371"/>
      <c r="F203" s="1371"/>
      <c r="G203" s="1371"/>
      <c r="H203" s="1371"/>
      <c r="I203" s="1371"/>
      <c r="J203" s="1371"/>
      <c r="K203" s="1371"/>
      <c r="L203" s="1371"/>
      <c r="M203" s="1371"/>
      <c r="N203" s="1371"/>
      <c r="O203" s="1371"/>
      <c r="P203" s="1372"/>
      <c r="Q203" s="1373"/>
      <c r="R203" s="1666"/>
      <c r="S203" s="1080"/>
      <c r="T203" s="1080"/>
      <c r="U203" s="1080"/>
      <c r="V203" s="1080"/>
      <c r="W203" s="1080"/>
      <c r="X203" s="1080"/>
      <c r="Y203" s="1080"/>
      <c r="Z203" s="1080"/>
      <c r="AA203" s="1080"/>
      <c r="AB203" s="1080"/>
      <c r="AC203" s="1080"/>
      <c r="AD203" s="1080"/>
      <c r="AE203" s="1080"/>
      <c r="AF203" s="1080"/>
      <c r="AG203" s="1080"/>
      <c r="AH203" s="1080"/>
      <c r="AI203" s="1080"/>
      <c r="AJ203" s="1080"/>
      <c r="AK203" s="1080"/>
      <c r="AL203" s="1080"/>
      <c r="AM203" s="1080"/>
      <c r="AN203" s="1080"/>
      <c r="AO203" s="1080"/>
      <c r="AP203" s="1080"/>
      <c r="AQ203" s="1080"/>
      <c r="AR203" s="1080"/>
      <c r="AS203" s="1080"/>
      <c r="AT203" s="1080"/>
      <c r="AU203" s="1080"/>
      <c r="AV203" s="1080"/>
      <c r="AW203" s="1080"/>
      <c r="AX203" s="1080"/>
      <c r="AY203" s="1080"/>
      <c r="AZ203" s="1080"/>
      <c r="BA203" s="1080"/>
      <c r="BB203" s="1080"/>
      <c r="BC203" s="1080"/>
      <c r="BD203" s="1080"/>
      <c r="BE203" s="1080"/>
      <c r="BF203" s="1080"/>
      <c r="BG203" s="1080"/>
      <c r="BH203" s="1080"/>
      <c r="BI203" s="1080"/>
      <c r="BJ203" s="1080"/>
      <c r="BK203" s="1080"/>
      <c r="BL203" s="1080"/>
      <c r="BM203" s="1080"/>
      <c r="BN203" s="1080"/>
      <c r="BO203" s="1080"/>
      <c r="BP203" s="1080"/>
      <c r="BQ203" s="1080"/>
      <c r="BR203" s="1080"/>
      <c r="BS203" s="1080"/>
      <c r="BT203" s="1080"/>
      <c r="BU203" s="1080"/>
      <c r="BV203" s="1080"/>
      <c r="BW203" s="1080"/>
      <c r="BX203" s="1080"/>
      <c r="BY203" s="1080"/>
    </row>
    <row r="204" spans="1:77" s="777" customFormat="1" ht="15.75" customHeight="1" thickTop="1" thickBot="1">
      <c r="A204" s="1377"/>
      <c r="B204" s="1381" t="str">
        <f>X!R204</f>
        <v/>
      </c>
      <c r="C204" s="1382" t="str">
        <f>X!S204</f>
        <v/>
      </c>
      <c r="D204" s="1382" t="str">
        <f>X!T204</f>
        <v/>
      </c>
      <c r="E204" s="1382" t="str">
        <f>X!U204</f>
        <v/>
      </c>
      <c r="F204" s="1382" t="str">
        <f>X!V204</f>
        <v/>
      </c>
      <c r="G204" s="1382" t="str">
        <f>X!W204</f>
        <v/>
      </c>
      <c r="H204" s="1382" t="str">
        <f>X!X204</f>
        <v/>
      </c>
      <c r="I204" s="1382" t="str">
        <f>X!Y204</f>
        <v/>
      </c>
      <c r="J204" s="1382" t="str">
        <f>X!Z204</f>
        <v/>
      </c>
      <c r="K204" s="1382" t="str">
        <f>X!AA204</f>
        <v/>
      </c>
      <c r="L204" s="1382" t="str">
        <f>X!AB204</f>
        <v/>
      </c>
      <c r="M204" s="1382" t="str">
        <f>X!AC204</f>
        <v/>
      </c>
      <c r="N204" s="1383" t="str">
        <f>X!AD204</f>
        <v/>
      </c>
      <c r="O204" s="1384" t="str">
        <f>X!AE204</f>
        <v/>
      </c>
      <c r="P204" s="1385" t="str">
        <f>X!AF204</f>
        <v/>
      </c>
      <c r="Q204" s="1322"/>
    </row>
    <row r="205" spans="1:77" s="777" customFormat="1" ht="15.75" customHeight="1">
      <c r="A205" s="1332"/>
      <c r="B205" s="1333" t="str">
        <f>X!R205</f>
        <v/>
      </c>
      <c r="C205" s="1334" t="str">
        <f>X!S205</f>
        <v/>
      </c>
      <c r="D205" s="1334" t="str">
        <f>X!T205</f>
        <v/>
      </c>
      <c r="E205" s="1334" t="str">
        <f>X!U205</f>
        <v/>
      </c>
      <c r="F205" s="1334" t="str">
        <f>X!V205</f>
        <v/>
      </c>
      <c r="G205" s="1334" t="str">
        <f>X!W205</f>
        <v/>
      </c>
      <c r="H205" s="1334" t="str">
        <f>X!X205</f>
        <v/>
      </c>
      <c r="I205" s="1334" t="str">
        <f>X!Y205</f>
        <v/>
      </c>
      <c r="J205" s="1334" t="str">
        <f>X!Z205</f>
        <v/>
      </c>
      <c r="K205" s="1334" t="str">
        <f>X!AA205</f>
        <v/>
      </c>
      <c r="L205" s="1334" t="str">
        <f>X!AB205</f>
        <v/>
      </c>
      <c r="M205" s="1334" t="str">
        <f>X!AC205</f>
        <v/>
      </c>
      <c r="N205" s="1335" t="str">
        <f>X!AD205</f>
        <v/>
      </c>
      <c r="O205" s="1336" t="str">
        <f>X!AE205</f>
        <v/>
      </c>
      <c r="P205" s="1337" t="str">
        <f>X!AF205</f>
        <v/>
      </c>
      <c r="Q205" s="1340"/>
    </row>
    <row r="206" spans="1:77" s="777" customFormat="1" ht="15.75" customHeight="1">
      <c r="A206" s="1349"/>
      <c r="B206" s="1350" t="str">
        <f>X!R206</f>
        <v/>
      </c>
      <c r="C206" s="848" t="str">
        <f>X!S206</f>
        <v/>
      </c>
      <c r="D206" s="848" t="str">
        <f>X!T206</f>
        <v/>
      </c>
      <c r="E206" s="848" t="str">
        <f>X!U206</f>
        <v/>
      </c>
      <c r="F206" s="848" t="str">
        <f>X!V206</f>
        <v/>
      </c>
      <c r="G206" s="848" t="str">
        <f>X!W206</f>
        <v/>
      </c>
      <c r="H206" s="848" t="str">
        <f>X!X206</f>
        <v/>
      </c>
      <c r="I206" s="848" t="str">
        <f>X!Y206</f>
        <v/>
      </c>
      <c r="J206" s="848" t="str">
        <f>X!Z206</f>
        <v/>
      </c>
      <c r="K206" s="848" t="str">
        <f>X!AA206</f>
        <v/>
      </c>
      <c r="L206" s="848" t="str">
        <f>X!AB206</f>
        <v/>
      </c>
      <c r="M206" s="848" t="str">
        <f>X!AC206</f>
        <v/>
      </c>
      <c r="N206" s="1351" t="str">
        <f>X!AD206</f>
        <v/>
      </c>
      <c r="O206" s="1352" t="str">
        <f>X!AE206</f>
        <v/>
      </c>
      <c r="P206" s="1337" t="str">
        <f>X!AF206</f>
        <v/>
      </c>
      <c r="Q206" s="1354"/>
    </row>
    <row r="207" spans="1:77" s="777" customFormat="1" ht="15.75" customHeight="1">
      <c r="A207" s="1349"/>
      <c r="B207" s="1333" t="str">
        <f>X!R207</f>
        <v/>
      </c>
      <c r="C207" s="1334" t="str">
        <f>X!S207</f>
        <v/>
      </c>
      <c r="D207" s="1334" t="str">
        <f>X!T207</f>
        <v/>
      </c>
      <c r="E207" s="1334" t="str">
        <f>X!U207</f>
        <v/>
      </c>
      <c r="F207" s="1334" t="str">
        <f>X!V207</f>
        <v/>
      </c>
      <c r="G207" s="1334" t="str">
        <f>X!W207</f>
        <v/>
      </c>
      <c r="H207" s="1334" t="str">
        <f>X!X207</f>
        <v/>
      </c>
      <c r="I207" s="1334" t="str">
        <f>X!Y207</f>
        <v/>
      </c>
      <c r="J207" s="1334" t="str">
        <f>X!Z207</f>
        <v/>
      </c>
      <c r="K207" s="1334" t="str">
        <f>X!AA207</f>
        <v/>
      </c>
      <c r="L207" s="1334" t="str">
        <f>X!AB207</f>
        <v/>
      </c>
      <c r="M207" s="1334" t="str">
        <f>X!AC207</f>
        <v/>
      </c>
      <c r="N207" s="1335" t="str">
        <f>X!AD207</f>
        <v/>
      </c>
      <c r="O207" s="1336" t="str">
        <f>X!AE207</f>
        <v/>
      </c>
      <c r="P207" s="1337" t="str">
        <f>X!AF207</f>
        <v/>
      </c>
      <c r="Q207" s="1340"/>
    </row>
    <row r="208" spans="1:77" s="777" customFormat="1" ht="15.75" customHeight="1">
      <c r="A208" s="1349"/>
      <c r="B208" s="1350" t="str">
        <f>X!R208</f>
        <v/>
      </c>
      <c r="C208" s="848" t="str">
        <f>X!S208</f>
        <v/>
      </c>
      <c r="D208" s="848" t="str">
        <f>X!T208</f>
        <v/>
      </c>
      <c r="E208" s="848" t="str">
        <f>X!U208</f>
        <v/>
      </c>
      <c r="F208" s="848" t="str">
        <f>X!V208</f>
        <v/>
      </c>
      <c r="G208" s="848" t="str">
        <f>X!W208</f>
        <v/>
      </c>
      <c r="H208" s="848" t="str">
        <f>X!X208</f>
        <v/>
      </c>
      <c r="I208" s="848" t="str">
        <f>X!Y208</f>
        <v/>
      </c>
      <c r="J208" s="848" t="str">
        <f>X!Z208</f>
        <v/>
      </c>
      <c r="K208" s="848" t="str">
        <f>X!AA208</f>
        <v/>
      </c>
      <c r="L208" s="848" t="str">
        <f>X!AB208</f>
        <v/>
      </c>
      <c r="M208" s="848" t="str">
        <f>X!AC208</f>
        <v/>
      </c>
      <c r="N208" s="1351" t="str">
        <f>X!AD208</f>
        <v/>
      </c>
      <c r="O208" s="1352" t="str">
        <f>X!AE208</f>
        <v/>
      </c>
      <c r="P208" s="1337" t="str">
        <f>X!AF208</f>
        <v/>
      </c>
      <c r="Q208" s="1354"/>
    </row>
    <row r="209" spans="1:77" s="881" customFormat="1" ht="15.75" customHeight="1" thickBot="1">
      <c r="A209" s="1360"/>
      <c r="B209" s="1361" t="str">
        <f>X!R209</f>
        <v/>
      </c>
      <c r="C209" s="1362" t="str">
        <f>X!S209</f>
        <v/>
      </c>
      <c r="D209" s="1362" t="str">
        <f>X!T209</f>
        <v/>
      </c>
      <c r="E209" s="1362" t="str">
        <f>X!U209</f>
        <v/>
      </c>
      <c r="F209" s="1362" t="str">
        <f>X!V209</f>
        <v/>
      </c>
      <c r="G209" s="1362" t="str">
        <f>X!W209</f>
        <v/>
      </c>
      <c r="H209" s="1362" t="str">
        <f>X!X209</f>
        <v/>
      </c>
      <c r="I209" s="1362" t="str">
        <f>X!Y209</f>
        <v/>
      </c>
      <c r="J209" s="1362" t="str">
        <f>X!Z209</f>
        <v/>
      </c>
      <c r="K209" s="1362" t="str">
        <f>X!AA209</f>
        <v/>
      </c>
      <c r="L209" s="1362" t="str">
        <f>X!AB209</f>
        <v/>
      </c>
      <c r="M209" s="1362" t="str">
        <f>X!AC209</f>
        <v/>
      </c>
      <c r="N209" s="1395" t="str">
        <f>X!AD209</f>
        <v/>
      </c>
      <c r="O209" s="1396" t="str">
        <f>X!AE209</f>
        <v/>
      </c>
      <c r="P209" s="1397" t="str">
        <f>X!AF209</f>
        <v/>
      </c>
      <c r="Q209" s="1369"/>
    </row>
    <row r="210" spans="1:77" s="1218" customFormat="1" ht="15.75" customHeight="1" thickTop="1" thickBot="1">
      <c r="A210" s="1398"/>
      <c r="B210" s="519"/>
      <c r="C210" s="1400"/>
      <c r="D210" s="1400"/>
      <c r="E210" s="1400"/>
      <c r="F210" s="1400"/>
      <c r="G210" s="1400"/>
      <c r="H210" s="1400"/>
      <c r="I210" s="1400"/>
      <c r="J210" s="1400"/>
      <c r="K210" s="1400"/>
      <c r="L210" s="1400"/>
      <c r="M210" s="1400"/>
      <c r="N210" s="1400"/>
      <c r="O210" s="1400"/>
      <c r="P210" s="1401"/>
      <c r="Q210" s="1402"/>
      <c r="R210" s="1666"/>
      <c r="S210" s="881"/>
      <c r="T210" s="881"/>
      <c r="U210" s="881"/>
      <c r="V210" s="881"/>
      <c r="W210" s="881"/>
      <c r="X210" s="881"/>
      <c r="Y210" s="881"/>
      <c r="Z210" s="881"/>
      <c r="AA210" s="881"/>
      <c r="AB210" s="881"/>
      <c r="AC210" s="881"/>
      <c r="AD210" s="881"/>
      <c r="AE210" s="881"/>
      <c r="AF210" s="881"/>
      <c r="AG210" s="881"/>
      <c r="AH210" s="881"/>
      <c r="AI210" s="881"/>
      <c r="AJ210" s="881"/>
      <c r="AK210" s="881"/>
      <c r="AL210" s="881"/>
      <c r="AM210" s="881"/>
      <c r="AN210" s="881"/>
      <c r="AO210" s="881"/>
      <c r="AP210" s="881"/>
      <c r="AQ210" s="881"/>
      <c r="AR210" s="881"/>
      <c r="AS210" s="881"/>
      <c r="AT210" s="881"/>
      <c r="AU210" s="881"/>
      <c r="AV210" s="881"/>
      <c r="AW210" s="881"/>
      <c r="AX210" s="881"/>
      <c r="AY210" s="881"/>
      <c r="AZ210" s="881"/>
      <c r="BA210" s="881"/>
      <c r="BB210" s="881"/>
      <c r="BC210" s="881"/>
      <c r="BD210" s="881"/>
      <c r="BE210" s="881"/>
      <c r="BF210" s="881"/>
      <c r="BG210" s="881"/>
      <c r="BH210" s="881"/>
      <c r="BI210" s="881"/>
      <c r="BJ210" s="881"/>
      <c r="BK210" s="881"/>
      <c r="BL210" s="881"/>
      <c r="BM210" s="881"/>
      <c r="BN210" s="881"/>
      <c r="BO210" s="881"/>
      <c r="BP210" s="881"/>
      <c r="BQ210" s="881"/>
      <c r="BR210" s="881"/>
      <c r="BS210" s="881"/>
      <c r="BT210" s="881"/>
      <c r="BU210" s="881"/>
      <c r="BV210" s="881"/>
      <c r="BW210" s="881"/>
      <c r="BX210" s="881"/>
      <c r="BY210" s="881"/>
    </row>
    <row r="211" spans="1:77" s="777" customFormat="1" ht="15.75" customHeight="1" thickTop="1" thickBot="1">
      <c r="A211" s="1404"/>
      <c r="B211" s="1405" t="str">
        <f>X!R211</f>
        <v/>
      </c>
      <c r="C211" s="1382" t="str">
        <f>X!S211</f>
        <v/>
      </c>
      <c r="D211" s="1382" t="str">
        <f>X!T211</f>
        <v/>
      </c>
      <c r="E211" s="1382" t="str">
        <f>X!U211</f>
        <v/>
      </c>
      <c r="F211" s="1382" t="str">
        <f>X!V211</f>
        <v/>
      </c>
      <c r="G211" s="1382" t="str">
        <f>X!W211</f>
        <v/>
      </c>
      <c r="H211" s="1382" t="str">
        <f>X!X211</f>
        <v/>
      </c>
      <c r="I211" s="1382" t="str">
        <f>X!Y211</f>
        <v/>
      </c>
      <c r="J211" s="1382" t="str">
        <f>X!Z211</f>
        <v/>
      </c>
      <c r="K211" s="1382" t="str">
        <f>X!AA211</f>
        <v/>
      </c>
      <c r="L211" s="1382" t="str">
        <f>X!AB211</f>
        <v/>
      </c>
      <c r="M211" s="1382" t="str">
        <f>X!AC211</f>
        <v/>
      </c>
      <c r="N211" s="1383" t="str">
        <f>X!AD211</f>
        <v/>
      </c>
      <c r="O211" s="1384" t="str">
        <f>X!AE211</f>
        <v/>
      </c>
      <c r="P211" s="1406" t="str">
        <f>X!AF211</f>
        <v/>
      </c>
      <c r="Q211" s="1322"/>
    </row>
    <row r="212" spans="1:77" s="777" customFormat="1" ht="15.75" customHeight="1">
      <c r="A212" s="1332"/>
      <c r="B212" s="1333" t="str">
        <f>X!R212</f>
        <v/>
      </c>
      <c r="C212" s="1334" t="str">
        <f>X!S212</f>
        <v/>
      </c>
      <c r="D212" s="1334" t="str">
        <f>X!T212</f>
        <v/>
      </c>
      <c r="E212" s="1334" t="str">
        <f>X!U212</f>
        <v/>
      </c>
      <c r="F212" s="1334" t="str">
        <f>X!V212</f>
        <v/>
      </c>
      <c r="G212" s="1334" t="str">
        <f>X!W212</f>
        <v/>
      </c>
      <c r="H212" s="1334" t="str">
        <f>X!X212</f>
        <v/>
      </c>
      <c r="I212" s="1334" t="str">
        <f>X!Y212</f>
        <v/>
      </c>
      <c r="J212" s="1334" t="str">
        <f>X!Z212</f>
        <v/>
      </c>
      <c r="K212" s="1334" t="str">
        <f>X!AA212</f>
        <v/>
      </c>
      <c r="L212" s="1334" t="str">
        <f>X!AB212</f>
        <v/>
      </c>
      <c r="M212" s="1334" t="str">
        <f>X!AC212</f>
        <v/>
      </c>
      <c r="N212" s="1335" t="str">
        <f>X!AD212</f>
        <v/>
      </c>
      <c r="O212" s="1336" t="str">
        <f>X!AE212</f>
        <v/>
      </c>
      <c r="P212" s="1337" t="str">
        <f>X!AF212</f>
        <v/>
      </c>
      <c r="Q212" s="1340"/>
    </row>
    <row r="213" spans="1:77" s="777" customFormat="1" ht="15.75" customHeight="1">
      <c r="A213" s="1349"/>
      <c r="B213" s="1350" t="str">
        <f>X!R213</f>
        <v/>
      </c>
      <c r="C213" s="848" t="str">
        <f>X!S213</f>
        <v/>
      </c>
      <c r="D213" s="848" t="str">
        <f>X!T213</f>
        <v/>
      </c>
      <c r="E213" s="848" t="str">
        <f>X!U213</f>
        <v/>
      </c>
      <c r="F213" s="848" t="str">
        <f>X!V213</f>
        <v/>
      </c>
      <c r="G213" s="848" t="str">
        <f>X!W213</f>
        <v/>
      </c>
      <c r="H213" s="848" t="str">
        <f>X!X213</f>
        <v/>
      </c>
      <c r="I213" s="848" t="str">
        <f>X!Y213</f>
        <v/>
      </c>
      <c r="J213" s="848" t="str">
        <f>X!Z213</f>
        <v/>
      </c>
      <c r="K213" s="848" t="str">
        <f>X!AA213</f>
        <v/>
      </c>
      <c r="L213" s="848" t="str">
        <f>X!AB213</f>
        <v/>
      </c>
      <c r="M213" s="848" t="str">
        <f>X!AC213</f>
        <v/>
      </c>
      <c r="N213" s="1351" t="str">
        <f>X!AD213</f>
        <v/>
      </c>
      <c r="O213" s="1352" t="str">
        <f>X!AE213</f>
        <v/>
      </c>
      <c r="P213" s="1337" t="str">
        <f>X!AF213</f>
        <v/>
      </c>
      <c r="Q213" s="1354"/>
    </row>
    <row r="214" spans="1:77" s="777" customFormat="1" ht="15.75" customHeight="1">
      <c r="A214" s="1349"/>
      <c r="B214" s="1333" t="str">
        <f>X!R214</f>
        <v/>
      </c>
      <c r="C214" s="1334" t="str">
        <f>X!S214</f>
        <v/>
      </c>
      <c r="D214" s="1334" t="str">
        <f>X!T214</f>
        <v/>
      </c>
      <c r="E214" s="1334" t="str">
        <f>X!U214</f>
        <v/>
      </c>
      <c r="F214" s="1334" t="str">
        <f>X!V214</f>
        <v/>
      </c>
      <c r="G214" s="1334" t="str">
        <f>X!W214</f>
        <v/>
      </c>
      <c r="H214" s="1334" t="str">
        <f>X!X214</f>
        <v/>
      </c>
      <c r="I214" s="1334" t="str">
        <f>X!Y214</f>
        <v/>
      </c>
      <c r="J214" s="1334" t="str">
        <f>X!Z214</f>
        <v/>
      </c>
      <c r="K214" s="1334" t="str">
        <f>X!AA214</f>
        <v/>
      </c>
      <c r="L214" s="1334" t="str">
        <f>X!AB214</f>
        <v/>
      </c>
      <c r="M214" s="1334" t="str">
        <f>X!AC214</f>
        <v/>
      </c>
      <c r="N214" s="1335" t="str">
        <f>X!AD214</f>
        <v/>
      </c>
      <c r="O214" s="1336" t="str">
        <f>X!AE214</f>
        <v/>
      </c>
      <c r="P214" s="1337" t="str">
        <f>X!AF214</f>
        <v/>
      </c>
      <c r="Q214" s="1340"/>
    </row>
    <row r="215" spans="1:77" s="777" customFormat="1" ht="15.75" customHeight="1">
      <c r="A215" s="1349"/>
      <c r="B215" s="1350" t="str">
        <f>X!R215</f>
        <v/>
      </c>
      <c r="C215" s="848" t="str">
        <f>X!S215</f>
        <v/>
      </c>
      <c r="D215" s="848" t="str">
        <f>X!T215</f>
        <v/>
      </c>
      <c r="E215" s="848" t="str">
        <f>X!U215</f>
        <v/>
      </c>
      <c r="F215" s="848" t="str">
        <f>X!V215</f>
        <v/>
      </c>
      <c r="G215" s="848" t="str">
        <f>X!W215</f>
        <v/>
      </c>
      <c r="H215" s="848" t="str">
        <f>X!X215</f>
        <v/>
      </c>
      <c r="I215" s="848" t="str">
        <f>X!Y215</f>
        <v/>
      </c>
      <c r="J215" s="848" t="str">
        <f>X!Z215</f>
        <v/>
      </c>
      <c r="K215" s="848" t="str">
        <f>X!AA215</f>
        <v/>
      </c>
      <c r="L215" s="848" t="str">
        <f>X!AB215</f>
        <v/>
      </c>
      <c r="M215" s="848" t="str">
        <f>X!AC215</f>
        <v/>
      </c>
      <c r="N215" s="1351" t="str">
        <f>X!AD215</f>
        <v/>
      </c>
      <c r="O215" s="1352" t="str">
        <f>X!AE215</f>
        <v/>
      </c>
      <c r="P215" s="1337" t="str">
        <f>X!AF215</f>
        <v/>
      </c>
      <c r="Q215" s="1354"/>
    </row>
    <row r="216" spans="1:77" s="777" customFormat="1" ht="15.75" customHeight="1" thickBot="1">
      <c r="A216" s="1349"/>
      <c r="B216" s="1333" t="str">
        <f>X!R216</f>
        <v/>
      </c>
      <c r="C216" s="1334" t="str">
        <f>X!S216</f>
        <v/>
      </c>
      <c r="D216" s="1334" t="str">
        <f>X!T216</f>
        <v/>
      </c>
      <c r="E216" s="1334" t="str">
        <f>X!U216</f>
        <v/>
      </c>
      <c r="F216" s="1334" t="str">
        <f>X!V216</f>
        <v/>
      </c>
      <c r="G216" s="1334" t="str">
        <f>X!W216</f>
        <v/>
      </c>
      <c r="H216" s="1334" t="str">
        <f>X!X216</f>
        <v/>
      </c>
      <c r="I216" s="1334" t="str">
        <f>X!Y216</f>
        <v/>
      </c>
      <c r="J216" s="1334" t="str">
        <f>X!Z216</f>
        <v/>
      </c>
      <c r="K216" s="1334" t="str">
        <f>X!AA216</f>
        <v/>
      </c>
      <c r="L216" s="1334" t="str">
        <f>X!AB216</f>
        <v/>
      </c>
      <c r="M216" s="1334" t="str">
        <f>X!AC216</f>
        <v/>
      </c>
      <c r="N216" s="1335" t="str">
        <f>X!AD216</f>
        <v/>
      </c>
      <c r="O216" s="1336" t="str">
        <f>X!AE216</f>
        <v/>
      </c>
      <c r="P216" s="1337" t="str">
        <f>X!AF216</f>
        <v/>
      </c>
      <c r="Q216" s="1369"/>
    </row>
    <row r="217" spans="1:77" s="1070" customFormat="1" ht="15.75" customHeight="1" thickTop="1" thickBot="1">
      <c r="A217" s="1370"/>
      <c r="B217" s="1370"/>
      <c r="C217" s="1371"/>
      <c r="D217" s="1371"/>
      <c r="E217" s="1371"/>
      <c r="F217" s="1371"/>
      <c r="G217" s="1371"/>
      <c r="H217" s="1371"/>
      <c r="I217" s="1371"/>
      <c r="J217" s="1371"/>
      <c r="K217" s="1371"/>
      <c r="L217" s="1371"/>
      <c r="M217" s="1371"/>
      <c r="N217" s="1371"/>
      <c r="O217" s="1371"/>
      <c r="P217" s="1372"/>
      <c r="Q217" s="1373"/>
      <c r="R217" s="1666"/>
      <c r="S217" s="1080"/>
      <c r="T217" s="1080"/>
      <c r="U217" s="1080"/>
      <c r="V217" s="1080"/>
      <c r="W217" s="1080"/>
      <c r="X217" s="1080"/>
      <c r="Y217" s="1080"/>
      <c r="Z217" s="1080"/>
      <c r="AA217" s="1080"/>
      <c r="AB217" s="1080"/>
      <c r="AC217" s="1080"/>
      <c r="AD217" s="1080"/>
      <c r="AE217" s="1080"/>
      <c r="AF217" s="1080"/>
      <c r="AG217" s="1080"/>
      <c r="AH217" s="1080"/>
      <c r="AI217" s="1080"/>
      <c r="AJ217" s="1080"/>
      <c r="AK217" s="1080"/>
      <c r="AL217" s="1080"/>
      <c r="AM217" s="1080"/>
      <c r="AN217" s="1080"/>
      <c r="AO217" s="1080"/>
      <c r="AP217" s="1080"/>
      <c r="AQ217" s="1080"/>
      <c r="AR217" s="1080"/>
      <c r="AS217" s="1080"/>
      <c r="AT217" s="1080"/>
      <c r="AU217" s="1080"/>
      <c r="AV217" s="1080"/>
      <c r="AW217" s="1080"/>
      <c r="AX217" s="1080"/>
      <c r="AY217" s="1080"/>
      <c r="AZ217" s="1080"/>
      <c r="BA217" s="1080"/>
      <c r="BB217" s="1080"/>
      <c r="BC217" s="1080"/>
      <c r="BD217" s="1080"/>
      <c r="BE217" s="1080"/>
      <c r="BF217" s="1080"/>
      <c r="BG217" s="1080"/>
      <c r="BH217" s="1080"/>
      <c r="BI217" s="1080"/>
      <c r="BJ217" s="1080"/>
      <c r="BK217" s="1080"/>
      <c r="BL217" s="1080"/>
      <c r="BM217" s="1080"/>
      <c r="BN217" s="1080"/>
      <c r="BO217" s="1080"/>
      <c r="BP217" s="1080"/>
      <c r="BQ217" s="1080"/>
      <c r="BR217" s="1080"/>
      <c r="BS217" s="1080"/>
      <c r="BT217" s="1080"/>
      <c r="BU217" s="1080"/>
      <c r="BV217" s="1080"/>
      <c r="BW217" s="1080"/>
      <c r="BX217" s="1080"/>
      <c r="BY217" s="1080"/>
    </row>
    <row r="218" spans="1:77" s="808" customFormat="1" ht="19.5" hidden="1" customHeight="1" thickTop="1" thickBot="1">
      <c r="A218" s="1412"/>
      <c r="B218" s="1413" t="str">
        <f>X!R218</f>
        <v>CATEGORY</v>
      </c>
      <c r="C218" s="1414" t="str">
        <f>X!S218</f>
        <v>CATEGORY</v>
      </c>
      <c r="D218" s="1415" t="str">
        <f>X!T218</f>
        <v>JAN</v>
      </c>
      <c r="E218" s="1415" t="str">
        <f>X!U218</f>
        <v>FEB</v>
      </c>
      <c r="F218" s="1415" t="str">
        <f>X!V218</f>
        <v>MAR</v>
      </c>
      <c r="G218" s="1415" t="str">
        <f>X!W218</f>
        <v>APR</v>
      </c>
      <c r="H218" s="1415" t="str">
        <f>X!X218</f>
        <v>MAY</v>
      </c>
      <c r="I218" s="1415" t="str">
        <f>X!Y218</f>
        <v>JUN</v>
      </c>
      <c r="J218" s="1415" t="str">
        <f>X!Z218</f>
        <v>JUL</v>
      </c>
      <c r="K218" s="1415" t="str">
        <f>X!AA218</f>
        <v>AUG</v>
      </c>
      <c r="L218" s="1415" t="str">
        <f>X!AB218</f>
        <v>SEP</v>
      </c>
      <c r="M218" s="1415" t="str">
        <f>X!AC218</f>
        <v>OCT</v>
      </c>
      <c r="N218" s="1416" t="str">
        <f>X!AD218</f>
        <v>NOV</v>
      </c>
      <c r="O218" s="1417" t="str">
        <f>X!AE218</f>
        <v>YEAR</v>
      </c>
      <c r="P218" s="1418" t="str">
        <f>X!AF218</f>
        <v>Per Month</v>
      </c>
      <c r="Q218" s="1422"/>
      <c r="R218" s="777"/>
      <c r="S218" s="777"/>
      <c r="T218" s="777"/>
      <c r="U218" s="777"/>
      <c r="V218" s="777"/>
      <c r="W218" s="777"/>
      <c r="X218" s="777"/>
      <c r="Y218" s="777"/>
      <c r="Z218" s="777"/>
      <c r="AA218" s="777"/>
      <c r="AB218" s="777"/>
      <c r="AC218" s="777"/>
      <c r="AD218" s="777"/>
      <c r="AE218" s="777"/>
      <c r="AF218" s="777"/>
      <c r="AG218" s="777"/>
      <c r="AH218" s="777"/>
      <c r="AI218" s="777"/>
      <c r="AJ218" s="777"/>
      <c r="AK218" s="777"/>
      <c r="AL218" s="777"/>
      <c r="AM218" s="777"/>
      <c r="AN218" s="777"/>
      <c r="AO218" s="777"/>
      <c r="AP218" s="777"/>
      <c r="AQ218" s="777"/>
      <c r="AR218" s="777"/>
      <c r="AS218" s="777"/>
      <c r="AT218" s="777"/>
      <c r="AU218" s="777"/>
      <c r="AV218" s="777"/>
      <c r="AW218" s="777"/>
      <c r="AX218" s="777"/>
      <c r="AY218" s="777"/>
      <c r="AZ218" s="777"/>
      <c r="BA218" s="777"/>
      <c r="BB218" s="777"/>
      <c r="BC218" s="777"/>
      <c r="BD218" s="777"/>
      <c r="BE218" s="777"/>
      <c r="BF218" s="777"/>
      <c r="BG218" s="777"/>
      <c r="BH218" s="777"/>
      <c r="BI218" s="777"/>
      <c r="BJ218" s="777"/>
      <c r="BK218" s="777"/>
      <c r="BL218" s="777"/>
      <c r="BM218" s="777"/>
      <c r="BN218" s="777"/>
      <c r="BO218" s="777"/>
      <c r="BP218" s="777"/>
      <c r="BQ218" s="777"/>
      <c r="BR218" s="777"/>
      <c r="BS218" s="777"/>
      <c r="BT218" s="777"/>
      <c r="BU218" s="777"/>
      <c r="BV218" s="777"/>
      <c r="BW218" s="777"/>
      <c r="BX218" s="777"/>
      <c r="BY218" s="777"/>
    </row>
    <row r="219" spans="1:77" s="777" customFormat="1" ht="15.75" customHeight="1" thickTop="1" thickBot="1">
      <c r="A219" s="1428"/>
      <c r="B219" s="1315" t="str">
        <f>X!R219</f>
        <v/>
      </c>
      <c r="C219" s="1316" t="str">
        <f>X!S219</f>
        <v/>
      </c>
      <c r="D219" s="1316" t="str">
        <f>X!T219</f>
        <v/>
      </c>
      <c r="E219" s="1316" t="str">
        <f>X!U219</f>
        <v/>
      </c>
      <c r="F219" s="1316" t="str">
        <f>X!V219</f>
        <v/>
      </c>
      <c r="G219" s="1316" t="str">
        <f>X!W219</f>
        <v/>
      </c>
      <c r="H219" s="1316" t="str">
        <f>X!X219</f>
        <v/>
      </c>
      <c r="I219" s="1316" t="str">
        <f>X!Y219</f>
        <v/>
      </c>
      <c r="J219" s="1316" t="str">
        <f>X!Z219</f>
        <v/>
      </c>
      <c r="K219" s="1316" t="str">
        <f>X!AA219</f>
        <v/>
      </c>
      <c r="L219" s="1316" t="str">
        <f>X!AB219</f>
        <v/>
      </c>
      <c r="M219" s="1316" t="str">
        <f>X!AC219</f>
        <v/>
      </c>
      <c r="N219" s="1317" t="str">
        <f>X!AD219</f>
        <v/>
      </c>
      <c r="O219" s="1318" t="str">
        <f>X!AE219</f>
        <v/>
      </c>
      <c r="P219" s="1429" t="str">
        <f>X!AF219</f>
        <v/>
      </c>
      <c r="Q219" s="1322"/>
    </row>
    <row r="220" spans="1:77" s="777" customFormat="1" ht="15.75" customHeight="1">
      <c r="A220" s="1332"/>
      <c r="B220" s="1333" t="str">
        <f>X!R220</f>
        <v/>
      </c>
      <c r="C220" s="1334" t="str">
        <f>X!S220</f>
        <v/>
      </c>
      <c r="D220" s="1334" t="str">
        <f>X!T220</f>
        <v/>
      </c>
      <c r="E220" s="1334" t="str">
        <f>X!U220</f>
        <v/>
      </c>
      <c r="F220" s="1334" t="str">
        <f>X!V220</f>
        <v/>
      </c>
      <c r="G220" s="1334" t="str">
        <f>X!W220</f>
        <v/>
      </c>
      <c r="H220" s="1334" t="str">
        <f>X!X220</f>
        <v/>
      </c>
      <c r="I220" s="1334" t="str">
        <f>X!Y220</f>
        <v/>
      </c>
      <c r="J220" s="1334" t="str">
        <f>X!Z220</f>
        <v/>
      </c>
      <c r="K220" s="1334" t="str">
        <f>X!AA220</f>
        <v/>
      </c>
      <c r="L220" s="1334" t="str">
        <f>X!AB220</f>
        <v/>
      </c>
      <c r="M220" s="1334" t="str">
        <f>X!AC220</f>
        <v/>
      </c>
      <c r="N220" s="1335" t="str">
        <f>X!AD220</f>
        <v/>
      </c>
      <c r="O220" s="1336" t="str">
        <f>X!AE220</f>
        <v/>
      </c>
      <c r="P220" s="1337" t="str">
        <f>X!AF220</f>
        <v/>
      </c>
      <c r="Q220" s="1340"/>
    </row>
    <row r="221" spans="1:77" s="777" customFormat="1" ht="15.75" customHeight="1">
      <c r="A221" s="1349"/>
      <c r="B221" s="1350" t="str">
        <f>X!R221</f>
        <v/>
      </c>
      <c r="C221" s="848" t="str">
        <f>X!S221</f>
        <v/>
      </c>
      <c r="D221" s="848" t="str">
        <f>X!T221</f>
        <v/>
      </c>
      <c r="E221" s="848" t="str">
        <f>X!U221</f>
        <v/>
      </c>
      <c r="F221" s="848" t="str">
        <f>X!V221</f>
        <v/>
      </c>
      <c r="G221" s="848" t="str">
        <f>X!W221</f>
        <v/>
      </c>
      <c r="H221" s="848" t="str">
        <f>X!X221</f>
        <v/>
      </c>
      <c r="I221" s="848" t="str">
        <f>X!Y221</f>
        <v/>
      </c>
      <c r="J221" s="848" t="str">
        <f>X!Z221</f>
        <v/>
      </c>
      <c r="K221" s="848" t="str">
        <f>X!AA221</f>
        <v/>
      </c>
      <c r="L221" s="848" t="str">
        <f>X!AB221</f>
        <v/>
      </c>
      <c r="M221" s="848" t="str">
        <f>X!AC221</f>
        <v/>
      </c>
      <c r="N221" s="1351" t="str">
        <f>X!AD221</f>
        <v/>
      </c>
      <c r="O221" s="1352" t="str">
        <f>X!AE221</f>
        <v/>
      </c>
      <c r="P221" s="1337" t="str">
        <f>X!AF221</f>
        <v/>
      </c>
      <c r="Q221" s="1354"/>
    </row>
    <row r="222" spans="1:77" s="777" customFormat="1" ht="15.75" customHeight="1">
      <c r="A222" s="1349"/>
      <c r="B222" s="1333" t="str">
        <f>X!R222</f>
        <v/>
      </c>
      <c r="C222" s="1334" t="str">
        <f>X!S222</f>
        <v/>
      </c>
      <c r="D222" s="1334" t="str">
        <f>X!T222</f>
        <v/>
      </c>
      <c r="E222" s="1334" t="str">
        <f>X!U222</f>
        <v/>
      </c>
      <c r="F222" s="1334" t="str">
        <f>X!V222</f>
        <v/>
      </c>
      <c r="G222" s="1334" t="str">
        <f>X!W222</f>
        <v/>
      </c>
      <c r="H222" s="1334" t="str">
        <f>X!X222</f>
        <v/>
      </c>
      <c r="I222" s="1334" t="str">
        <f>X!Y222</f>
        <v/>
      </c>
      <c r="J222" s="1334" t="str">
        <f>X!Z222</f>
        <v/>
      </c>
      <c r="K222" s="1334" t="str">
        <f>X!AA222</f>
        <v/>
      </c>
      <c r="L222" s="1334" t="str">
        <f>X!AB222</f>
        <v/>
      </c>
      <c r="M222" s="1334" t="str">
        <f>X!AC222</f>
        <v/>
      </c>
      <c r="N222" s="1335" t="str">
        <f>X!AD222</f>
        <v/>
      </c>
      <c r="O222" s="1336" t="str">
        <f>X!AE222</f>
        <v/>
      </c>
      <c r="P222" s="1337" t="str">
        <f>X!AF222</f>
        <v/>
      </c>
      <c r="Q222" s="1340"/>
    </row>
    <row r="223" spans="1:77" s="777" customFormat="1" ht="15.75" customHeight="1">
      <c r="A223" s="1349"/>
      <c r="B223" s="1350" t="str">
        <f>X!R223</f>
        <v/>
      </c>
      <c r="C223" s="848" t="str">
        <f>X!S223</f>
        <v/>
      </c>
      <c r="D223" s="848" t="str">
        <f>X!T223</f>
        <v/>
      </c>
      <c r="E223" s="848" t="str">
        <f>X!U223</f>
        <v/>
      </c>
      <c r="F223" s="848" t="str">
        <f>X!V223</f>
        <v/>
      </c>
      <c r="G223" s="848" t="str">
        <f>X!W223</f>
        <v/>
      </c>
      <c r="H223" s="848" t="str">
        <f>X!X223</f>
        <v/>
      </c>
      <c r="I223" s="848" t="str">
        <f>X!Y223</f>
        <v/>
      </c>
      <c r="J223" s="848" t="str">
        <f>X!Z223</f>
        <v/>
      </c>
      <c r="K223" s="848" t="str">
        <f>X!AA223</f>
        <v/>
      </c>
      <c r="L223" s="848" t="str">
        <f>X!AB223</f>
        <v/>
      </c>
      <c r="M223" s="848" t="str">
        <f>X!AC223</f>
        <v/>
      </c>
      <c r="N223" s="1351" t="str">
        <f>X!AD223</f>
        <v/>
      </c>
      <c r="O223" s="1352" t="str">
        <f>X!AE223</f>
        <v/>
      </c>
      <c r="P223" s="1337" t="str">
        <f>X!AF223</f>
        <v/>
      </c>
      <c r="Q223" s="1354"/>
    </row>
    <row r="224" spans="1:77" s="777" customFormat="1" ht="15.75" customHeight="1" thickBot="1">
      <c r="A224" s="1349"/>
      <c r="B224" s="1333" t="str">
        <f>X!R224</f>
        <v/>
      </c>
      <c r="C224" s="1334" t="str">
        <f>X!S224</f>
        <v/>
      </c>
      <c r="D224" s="1334" t="str">
        <f>X!T224</f>
        <v/>
      </c>
      <c r="E224" s="1334" t="str">
        <f>X!U224</f>
        <v/>
      </c>
      <c r="F224" s="1334" t="str">
        <f>X!V224</f>
        <v/>
      </c>
      <c r="G224" s="1334" t="str">
        <f>X!W224</f>
        <v/>
      </c>
      <c r="H224" s="1334" t="str">
        <f>X!X224</f>
        <v/>
      </c>
      <c r="I224" s="1334" t="str">
        <f>X!Y224</f>
        <v/>
      </c>
      <c r="J224" s="1334" t="str">
        <f>X!Z224</f>
        <v/>
      </c>
      <c r="K224" s="1334" t="str">
        <f>X!AA224</f>
        <v/>
      </c>
      <c r="L224" s="1334" t="str">
        <f>X!AB224</f>
        <v/>
      </c>
      <c r="M224" s="1334" t="str">
        <f>X!AC224</f>
        <v/>
      </c>
      <c r="N224" s="1335" t="str">
        <f>X!AD224</f>
        <v/>
      </c>
      <c r="O224" s="1336" t="str">
        <f>X!AE224</f>
        <v/>
      </c>
      <c r="P224" s="1337" t="str">
        <f>X!AF224</f>
        <v/>
      </c>
      <c r="Q224" s="1369"/>
    </row>
    <row r="225" spans="1:77" s="1070" customFormat="1" ht="15.75" customHeight="1" thickTop="1" thickBot="1">
      <c r="A225" s="1370"/>
      <c r="B225" s="1370"/>
      <c r="C225" s="1371"/>
      <c r="D225" s="1371"/>
      <c r="E225" s="1371"/>
      <c r="F225" s="1371"/>
      <c r="G225" s="1371"/>
      <c r="H225" s="1371"/>
      <c r="I225" s="1371"/>
      <c r="J225" s="1371"/>
      <c r="K225" s="1371"/>
      <c r="L225" s="1371"/>
      <c r="M225" s="1371"/>
      <c r="N225" s="1371"/>
      <c r="O225" s="1371"/>
      <c r="P225" s="1372"/>
      <c r="Q225" s="1373"/>
      <c r="R225" s="1666"/>
      <c r="S225" s="1080"/>
      <c r="T225" s="1080"/>
      <c r="U225" s="1080"/>
      <c r="V225" s="1080"/>
      <c r="W225" s="1080"/>
      <c r="X225" s="1080"/>
      <c r="Y225" s="1080"/>
      <c r="Z225" s="1080"/>
      <c r="AA225" s="1080"/>
      <c r="AB225" s="1080"/>
      <c r="AC225" s="1080"/>
      <c r="AD225" s="1080"/>
      <c r="AE225" s="1080"/>
      <c r="AF225" s="1080"/>
      <c r="AG225" s="1080"/>
      <c r="AH225" s="1080"/>
      <c r="AI225" s="1080"/>
      <c r="AJ225" s="1080"/>
      <c r="AK225" s="1080"/>
      <c r="AL225" s="1080"/>
      <c r="AM225" s="1080"/>
      <c r="AN225" s="1080"/>
      <c r="AO225" s="1080"/>
      <c r="AP225" s="1080"/>
      <c r="AQ225" s="1080"/>
      <c r="AR225" s="1080"/>
      <c r="AS225" s="1080"/>
      <c r="AT225" s="1080"/>
      <c r="AU225" s="1080"/>
      <c r="AV225" s="1080"/>
      <c r="AW225" s="1080"/>
      <c r="AX225" s="1080"/>
      <c r="AY225" s="1080"/>
      <c r="AZ225" s="1080"/>
      <c r="BA225" s="1080"/>
      <c r="BB225" s="1080"/>
      <c r="BC225" s="1080"/>
      <c r="BD225" s="1080"/>
      <c r="BE225" s="1080"/>
      <c r="BF225" s="1080"/>
      <c r="BG225" s="1080"/>
      <c r="BH225" s="1080"/>
      <c r="BI225" s="1080"/>
      <c r="BJ225" s="1080"/>
      <c r="BK225" s="1080"/>
      <c r="BL225" s="1080"/>
      <c r="BM225" s="1080"/>
      <c r="BN225" s="1080"/>
      <c r="BO225" s="1080"/>
      <c r="BP225" s="1080"/>
      <c r="BQ225" s="1080"/>
      <c r="BR225" s="1080"/>
      <c r="BS225" s="1080"/>
      <c r="BT225" s="1080"/>
      <c r="BU225" s="1080"/>
      <c r="BV225" s="1080"/>
      <c r="BW225" s="1080"/>
      <c r="BX225" s="1080"/>
      <c r="BY225" s="1080"/>
    </row>
    <row r="226" spans="1:77" s="777" customFormat="1" ht="15.75" customHeight="1" thickTop="1" thickBot="1">
      <c r="A226" s="1431"/>
      <c r="B226" s="1381" t="str">
        <f>X!R226</f>
        <v/>
      </c>
      <c r="C226" s="1382" t="str">
        <f>X!S226</f>
        <v/>
      </c>
      <c r="D226" s="1382" t="str">
        <f>X!T226</f>
        <v/>
      </c>
      <c r="E226" s="1382" t="str">
        <f>X!U226</f>
        <v/>
      </c>
      <c r="F226" s="1382" t="str">
        <f>X!V226</f>
        <v/>
      </c>
      <c r="G226" s="1382" t="str">
        <f>X!W226</f>
        <v/>
      </c>
      <c r="H226" s="1382" t="str">
        <f>X!X226</f>
        <v/>
      </c>
      <c r="I226" s="1382" t="str">
        <f>X!Y226</f>
        <v/>
      </c>
      <c r="J226" s="1382" t="str">
        <f>X!Z226</f>
        <v/>
      </c>
      <c r="K226" s="1382" t="str">
        <f>X!AA226</f>
        <v/>
      </c>
      <c r="L226" s="1382" t="str">
        <f>X!AB226</f>
        <v/>
      </c>
      <c r="M226" s="1382" t="str">
        <f>X!AC226</f>
        <v/>
      </c>
      <c r="N226" s="1383" t="str">
        <f>X!AD226</f>
        <v/>
      </c>
      <c r="O226" s="1384" t="str">
        <f>X!AE226</f>
        <v/>
      </c>
      <c r="P226" s="1432" t="str">
        <f>X!AF226</f>
        <v/>
      </c>
      <c r="Q226" s="1322"/>
    </row>
    <row r="227" spans="1:77" s="777" customFormat="1" ht="15.75" customHeight="1">
      <c r="A227" s="1332"/>
      <c r="B227" s="1333" t="str">
        <f>X!R227</f>
        <v/>
      </c>
      <c r="C227" s="1334" t="str">
        <f>X!S227</f>
        <v/>
      </c>
      <c r="D227" s="1334" t="str">
        <f>X!T227</f>
        <v/>
      </c>
      <c r="E227" s="1334" t="str">
        <f>X!U227</f>
        <v/>
      </c>
      <c r="F227" s="1334" t="str">
        <f>X!V227</f>
        <v/>
      </c>
      <c r="G227" s="1334" t="str">
        <f>X!W227</f>
        <v/>
      </c>
      <c r="H227" s="1334" t="str">
        <f>X!X227</f>
        <v/>
      </c>
      <c r="I227" s="1334" t="str">
        <f>X!Y227</f>
        <v/>
      </c>
      <c r="J227" s="1334" t="str">
        <f>X!Z227</f>
        <v/>
      </c>
      <c r="K227" s="1334" t="str">
        <f>X!AA227</f>
        <v/>
      </c>
      <c r="L227" s="1334" t="str">
        <f>X!AB227</f>
        <v/>
      </c>
      <c r="M227" s="1334" t="str">
        <f>X!AC227</f>
        <v/>
      </c>
      <c r="N227" s="1335" t="str">
        <f>X!AD227</f>
        <v/>
      </c>
      <c r="O227" s="1336" t="str">
        <f>X!AE227</f>
        <v/>
      </c>
      <c r="P227" s="1337" t="str">
        <f>X!AF227</f>
        <v/>
      </c>
      <c r="Q227" s="1340"/>
    </row>
    <row r="228" spans="1:77" s="777" customFormat="1" ht="15.75" customHeight="1">
      <c r="A228" s="1349"/>
      <c r="B228" s="1350" t="str">
        <f>X!R228</f>
        <v/>
      </c>
      <c r="C228" s="848" t="str">
        <f>X!S228</f>
        <v/>
      </c>
      <c r="D228" s="848" t="str">
        <f>X!T228</f>
        <v/>
      </c>
      <c r="E228" s="848" t="str">
        <f>X!U228</f>
        <v/>
      </c>
      <c r="F228" s="848" t="str">
        <f>X!V228</f>
        <v/>
      </c>
      <c r="G228" s="848" t="str">
        <f>X!W228</f>
        <v/>
      </c>
      <c r="H228" s="848" t="str">
        <f>X!X228</f>
        <v/>
      </c>
      <c r="I228" s="848" t="str">
        <f>X!Y228</f>
        <v/>
      </c>
      <c r="J228" s="848" t="str">
        <f>X!Z228</f>
        <v/>
      </c>
      <c r="K228" s="848" t="str">
        <f>X!AA228</f>
        <v/>
      </c>
      <c r="L228" s="848" t="str">
        <f>X!AB228</f>
        <v/>
      </c>
      <c r="M228" s="848" t="str">
        <f>X!AC228</f>
        <v/>
      </c>
      <c r="N228" s="1351" t="str">
        <f>X!AD228</f>
        <v/>
      </c>
      <c r="O228" s="1352" t="str">
        <f>X!AE228</f>
        <v/>
      </c>
      <c r="P228" s="1337" t="str">
        <f>X!AF228</f>
        <v/>
      </c>
      <c r="Q228" s="1354"/>
    </row>
    <row r="229" spans="1:77" s="777" customFormat="1" ht="15.75" customHeight="1">
      <c r="A229" s="1349"/>
      <c r="B229" s="1333" t="str">
        <f>X!R229</f>
        <v/>
      </c>
      <c r="C229" s="1334" t="str">
        <f>X!S229</f>
        <v/>
      </c>
      <c r="D229" s="1334" t="str">
        <f>X!T229</f>
        <v/>
      </c>
      <c r="E229" s="1334" t="str">
        <f>X!U229</f>
        <v/>
      </c>
      <c r="F229" s="1334" t="str">
        <f>X!V229</f>
        <v/>
      </c>
      <c r="G229" s="1334" t="str">
        <f>X!W229</f>
        <v/>
      </c>
      <c r="H229" s="1334" t="str">
        <f>X!X229</f>
        <v/>
      </c>
      <c r="I229" s="1334" t="str">
        <f>X!Y229</f>
        <v/>
      </c>
      <c r="J229" s="1334" t="str">
        <f>X!Z229</f>
        <v/>
      </c>
      <c r="K229" s="1334" t="str">
        <f>X!AA229</f>
        <v/>
      </c>
      <c r="L229" s="1334" t="str">
        <f>X!AB229</f>
        <v/>
      </c>
      <c r="M229" s="1334" t="str">
        <f>X!AC229</f>
        <v/>
      </c>
      <c r="N229" s="1335" t="str">
        <f>X!AD229</f>
        <v/>
      </c>
      <c r="O229" s="1336" t="str">
        <f>X!AE229</f>
        <v/>
      </c>
      <c r="P229" s="1337" t="str">
        <f>X!AF229</f>
        <v/>
      </c>
      <c r="Q229" s="1340"/>
    </row>
    <row r="230" spans="1:77" s="777" customFormat="1" ht="15.75" customHeight="1">
      <c r="A230" s="1349"/>
      <c r="B230" s="1350" t="str">
        <f>X!R230</f>
        <v/>
      </c>
      <c r="C230" s="848" t="str">
        <f>X!S230</f>
        <v/>
      </c>
      <c r="D230" s="848" t="str">
        <f>X!T230</f>
        <v/>
      </c>
      <c r="E230" s="848" t="str">
        <f>X!U230</f>
        <v/>
      </c>
      <c r="F230" s="848" t="str">
        <f>X!V230</f>
        <v/>
      </c>
      <c r="G230" s="848" t="str">
        <f>X!W230</f>
        <v/>
      </c>
      <c r="H230" s="848" t="str">
        <f>X!X230</f>
        <v/>
      </c>
      <c r="I230" s="848" t="str">
        <f>X!Y230</f>
        <v/>
      </c>
      <c r="J230" s="848" t="str">
        <f>X!Z230</f>
        <v/>
      </c>
      <c r="K230" s="848" t="str">
        <f>X!AA230</f>
        <v/>
      </c>
      <c r="L230" s="848" t="str">
        <f>X!AB230</f>
        <v/>
      </c>
      <c r="M230" s="848" t="str">
        <f>X!AC230</f>
        <v/>
      </c>
      <c r="N230" s="1351" t="str">
        <f>X!AD230</f>
        <v/>
      </c>
      <c r="O230" s="1352" t="str">
        <f>X!AE230</f>
        <v/>
      </c>
      <c r="P230" s="1337" t="str">
        <f>X!AF230</f>
        <v/>
      </c>
      <c r="Q230" s="1354"/>
    </row>
    <row r="231" spans="1:77" s="777" customFormat="1" ht="15.75" customHeight="1" thickBot="1">
      <c r="A231" s="1349"/>
      <c r="B231" s="1333" t="str">
        <f>X!R231</f>
        <v/>
      </c>
      <c r="C231" s="1334" t="str">
        <f>X!S231</f>
        <v/>
      </c>
      <c r="D231" s="1334" t="str">
        <f>X!T231</f>
        <v/>
      </c>
      <c r="E231" s="1334" t="str">
        <f>X!U231</f>
        <v/>
      </c>
      <c r="F231" s="1334" t="str">
        <f>X!V231</f>
        <v/>
      </c>
      <c r="G231" s="1334" t="str">
        <f>X!W231</f>
        <v/>
      </c>
      <c r="H231" s="1334" t="str">
        <f>X!X231</f>
        <v/>
      </c>
      <c r="I231" s="1334" t="str">
        <f>X!Y231</f>
        <v/>
      </c>
      <c r="J231" s="1334" t="str">
        <f>X!Z231</f>
        <v/>
      </c>
      <c r="K231" s="1334" t="str">
        <f>X!AA231</f>
        <v/>
      </c>
      <c r="L231" s="1334" t="str">
        <f>X!AB231</f>
        <v/>
      </c>
      <c r="M231" s="1334" t="str">
        <f>X!AC231</f>
        <v/>
      </c>
      <c r="N231" s="1335" t="str">
        <f>X!AD231</f>
        <v/>
      </c>
      <c r="O231" s="1336" t="str">
        <f>X!AE231</f>
        <v/>
      </c>
      <c r="P231" s="1337" t="str">
        <f>X!AF231</f>
        <v/>
      </c>
      <c r="Q231" s="1369"/>
    </row>
    <row r="232" spans="1:77" s="1070" customFormat="1" ht="15.75" customHeight="1" thickTop="1" thickBot="1">
      <c r="A232" s="1370"/>
      <c r="B232" s="1370"/>
      <c r="C232" s="1371"/>
      <c r="D232" s="1371"/>
      <c r="E232" s="1371"/>
      <c r="F232" s="1371"/>
      <c r="G232" s="1371"/>
      <c r="H232" s="1371"/>
      <c r="I232" s="1371"/>
      <c r="J232" s="1371"/>
      <c r="K232" s="1371"/>
      <c r="L232" s="1371"/>
      <c r="M232" s="1371"/>
      <c r="N232" s="1371"/>
      <c r="O232" s="1371"/>
      <c r="P232" s="1372"/>
      <c r="Q232" s="1373"/>
      <c r="R232" s="1666"/>
      <c r="S232" s="1080"/>
      <c r="T232" s="1080"/>
      <c r="U232" s="1080"/>
      <c r="V232" s="1080"/>
      <c r="W232" s="1080"/>
      <c r="X232" s="1080"/>
      <c r="Y232" s="1080"/>
      <c r="Z232" s="1080"/>
      <c r="AA232" s="1080"/>
      <c r="AB232" s="1080"/>
      <c r="AC232" s="1080"/>
      <c r="AD232" s="1080"/>
      <c r="AE232" s="1080"/>
      <c r="AF232" s="1080"/>
      <c r="AG232" s="1080"/>
      <c r="AH232" s="1080"/>
      <c r="AI232" s="1080"/>
      <c r="AJ232" s="1080"/>
      <c r="AK232" s="1080"/>
      <c r="AL232" s="1080"/>
      <c r="AM232" s="1080"/>
      <c r="AN232" s="1080"/>
      <c r="AO232" s="1080"/>
      <c r="AP232" s="1080"/>
      <c r="AQ232" s="1080"/>
      <c r="AR232" s="1080"/>
      <c r="AS232" s="1080"/>
      <c r="AT232" s="1080"/>
      <c r="AU232" s="1080"/>
      <c r="AV232" s="1080"/>
      <c r="AW232" s="1080"/>
      <c r="AX232" s="1080"/>
      <c r="AY232" s="1080"/>
      <c r="AZ232" s="1080"/>
      <c r="BA232" s="1080"/>
      <c r="BB232" s="1080"/>
      <c r="BC232" s="1080"/>
      <c r="BD232" s="1080"/>
      <c r="BE232" s="1080"/>
      <c r="BF232" s="1080"/>
      <c r="BG232" s="1080"/>
      <c r="BH232" s="1080"/>
      <c r="BI232" s="1080"/>
      <c r="BJ232" s="1080"/>
      <c r="BK232" s="1080"/>
      <c r="BL232" s="1080"/>
      <c r="BM232" s="1080"/>
      <c r="BN232" s="1080"/>
      <c r="BO232" s="1080"/>
      <c r="BP232" s="1080"/>
      <c r="BQ232" s="1080"/>
      <c r="BR232" s="1080"/>
      <c r="BS232" s="1080"/>
      <c r="BT232" s="1080"/>
      <c r="BU232" s="1080"/>
      <c r="BV232" s="1080"/>
      <c r="BW232" s="1080"/>
      <c r="BX232" s="1080"/>
      <c r="BY232" s="1080"/>
    </row>
    <row r="233" spans="1:77" s="777" customFormat="1" ht="15.75" customHeight="1" thickTop="1" thickBot="1">
      <c r="A233" s="1438"/>
      <c r="B233" s="1439" t="str">
        <f>X!R233</f>
        <v/>
      </c>
      <c r="C233" s="1440" t="str">
        <f>X!S233</f>
        <v/>
      </c>
      <c r="D233" s="1440" t="str">
        <f>X!T233</f>
        <v/>
      </c>
      <c r="E233" s="1440" t="str">
        <f>X!U233</f>
        <v/>
      </c>
      <c r="F233" s="1440" t="str">
        <f>X!V233</f>
        <v/>
      </c>
      <c r="G233" s="1440" t="str">
        <f>X!W233</f>
        <v/>
      </c>
      <c r="H233" s="1440" t="str">
        <f>X!X233</f>
        <v/>
      </c>
      <c r="I233" s="1440" t="str">
        <f>X!Y233</f>
        <v/>
      </c>
      <c r="J233" s="1440" t="str">
        <f>X!Z233</f>
        <v/>
      </c>
      <c r="K233" s="1440" t="str">
        <f>X!AA233</f>
        <v/>
      </c>
      <c r="L233" s="1440" t="str">
        <f>X!AB233</f>
        <v/>
      </c>
      <c r="M233" s="1440" t="str">
        <f>X!AC233</f>
        <v/>
      </c>
      <c r="N233" s="1441" t="str">
        <f>X!AD233</f>
        <v/>
      </c>
      <c r="O233" s="1442" t="str">
        <f>X!AE233</f>
        <v/>
      </c>
      <c r="P233" s="1443" t="str">
        <f>X!AF233</f>
        <v/>
      </c>
      <c r="Q233" s="1456"/>
    </row>
    <row r="234" spans="1:77" s="777" customFormat="1" ht="15.75" customHeight="1">
      <c r="A234" s="1458"/>
      <c r="B234" s="1459" t="str">
        <f>X!R234</f>
        <v/>
      </c>
      <c r="C234" s="1460" t="str">
        <f>X!S234</f>
        <v/>
      </c>
      <c r="D234" s="1460" t="str">
        <f>X!T234</f>
        <v/>
      </c>
      <c r="E234" s="1460" t="str">
        <f>X!U234</f>
        <v/>
      </c>
      <c r="F234" s="1460" t="str">
        <f>X!V234</f>
        <v/>
      </c>
      <c r="G234" s="1460" t="str">
        <f>X!W234</f>
        <v/>
      </c>
      <c r="H234" s="1460" t="str">
        <f>X!X234</f>
        <v/>
      </c>
      <c r="I234" s="1460" t="str">
        <f>X!Y234</f>
        <v/>
      </c>
      <c r="J234" s="1460" t="str">
        <f>X!Z234</f>
        <v/>
      </c>
      <c r="K234" s="1460" t="str">
        <f>X!AA234</f>
        <v/>
      </c>
      <c r="L234" s="1460" t="str">
        <f>X!AB234</f>
        <v/>
      </c>
      <c r="M234" s="1460" t="str">
        <f>X!AC234</f>
        <v/>
      </c>
      <c r="N234" s="1461" t="str">
        <f>X!AD234</f>
        <v/>
      </c>
      <c r="O234" s="1462" t="str">
        <f>X!AE234</f>
        <v/>
      </c>
      <c r="P234" s="1463" t="str">
        <f>X!AF234</f>
        <v/>
      </c>
      <c r="Q234" s="1466"/>
    </row>
    <row r="235" spans="1:77" s="777" customFormat="1" ht="15.75" customHeight="1">
      <c r="A235" s="1472"/>
      <c r="B235" s="1473" t="str">
        <f>X!R235</f>
        <v/>
      </c>
      <c r="C235" s="848" t="str">
        <f>X!S235</f>
        <v/>
      </c>
      <c r="D235" s="848" t="str">
        <f>X!T235</f>
        <v/>
      </c>
      <c r="E235" s="848" t="str">
        <f>X!U235</f>
        <v/>
      </c>
      <c r="F235" s="848" t="str">
        <f>X!V235</f>
        <v/>
      </c>
      <c r="G235" s="848" t="str">
        <f>X!W235</f>
        <v/>
      </c>
      <c r="H235" s="848" t="str">
        <f>X!X235</f>
        <v/>
      </c>
      <c r="I235" s="848" t="str">
        <f>X!Y235</f>
        <v/>
      </c>
      <c r="J235" s="848" t="str">
        <f>X!Z235</f>
        <v/>
      </c>
      <c r="K235" s="848" t="str">
        <f>X!AA235</f>
        <v/>
      </c>
      <c r="L235" s="848" t="str">
        <f>X!AB235</f>
        <v/>
      </c>
      <c r="M235" s="848" t="str">
        <f>X!AC235</f>
        <v/>
      </c>
      <c r="N235" s="1351" t="str">
        <f>X!AD235</f>
        <v/>
      </c>
      <c r="O235" s="1352" t="str">
        <f>X!AE235</f>
        <v/>
      </c>
      <c r="P235" s="1463" t="str">
        <f>X!AF235</f>
        <v/>
      </c>
      <c r="Q235" s="1354"/>
    </row>
    <row r="236" spans="1:77" s="777" customFormat="1" ht="15.75" customHeight="1">
      <c r="A236" s="1472"/>
      <c r="B236" s="1474" t="str">
        <f>X!R236</f>
        <v/>
      </c>
      <c r="C236" s="1334" t="str">
        <f>X!S236</f>
        <v/>
      </c>
      <c r="D236" s="1334" t="str">
        <f>X!T236</f>
        <v/>
      </c>
      <c r="E236" s="1334" t="str">
        <f>X!U236</f>
        <v/>
      </c>
      <c r="F236" s="1334" t="str">
        <f>X!V236</f>
        <v/>
      </c>
      <c r="G236" s="1334" t="str">
        <f>X!W236</f>
        <v/>
      </c>
      <c r="H236" s="1334" t="str">
        <f>X!X236</f>
        <v/>
      </c>
      <c r="I236" s="1334" t="str">
        <f>X!Y236</f>
        <v/>
      </c>
      <c r="J236" s="1334" t="str">
        <f>X!Z236</f>
        <v/>
      </c>
      <c r="K236" s="1334" t="str">
        <f>X!AA236</f>
        <v/>
      </c>
      <c r="L236" s="1334" t="str">
        <f>X!AB236</f>
        <v/>
      </c>
      <c r="M236" s="1334" t="str">
        <f>X!AC236</f>
        <v/>
      </c>
      <c r="N236" s="1335" t="str">
        <f>X!AD236</f>
        <v/>
      </c>
      <c r="O236" s="1336" t="str">
        <f>X!AE236</f>
        <v/>
      </c>
      <c r="P236" s="1463" t="str">
        <f>X!AF236</f>
        <v/>
      </c>
      <c r="Q236" s="1340"/>
    </row>
    <row r="237" spans="1:77" s="777" customFormat="1" ht="15.75" customHeight="1" thickBot="1">
      <c r="A237" s="1472"/>
      <c r="B237" s="1473" t="str">
        <f>X!R237</f>
        <v/>
      </c>
      <c r="C237" s="848" t="str">
        <f>X!S237</f>
        <v/>
      </c>
      <c r="D237" s="848" t="str">
        <f>X!T237</f>
        <v/>
      </c>
      <c r="E237" s="848" t="str">
        <f>X!U237</f>
        <v/>
      </c>
      <c r="F237" s="848" t="str">
        <f>X!V237</f>
        <v/>
      </c>
      <c r="G237" s="848" t="str">
        <f>X!W237</f>
        <v/>
      </c>
      <c r="H237" s="848" t="str">
        <f>X!X237</f>
        <v/>
      </c>
      <c r="I237" s="848" t="str">
        <f>X!Y237</f>
        <v/>
      </c>
      <c r="J237" s="848" t="str">
        <f>X!Z237</f>
        <v/>
      </c>
      <c r="K237" s="848" t="str">
        <f>X!AA237</f>
        <v/>
      </c>
      <c r="L237" s="848" t="str">
        <f>X!AB237</f>
        <v/>
      </c>
      <c r="M237" s="848" t="str">
        <f>X!AC237</f>
        <v/>
      </c>
      <c r="N237" s="1351" t="str">
        <f>X!AD237</f>
        <v/>
      </c>
      <c r="O237" s="1352" t="str">
        <f>X!AE237</f>
        <v/>
      </c>
      <c r="P237" s="1463" t="str">
        <f>X!AF237</f>
        <v/>
      </c>
      <c r="Q237" s="1485"/>
    </row>
    <row r="238" spans="1:77" s="1070" customFormat="1" ht="15.75" customHeight="1" thickTop="1" thickBot="1">
      <c r="A238" s="1370"/>
      <c r="B238" s="1370"/>
      <c r="C238" s="1371"/>
      <c r="D238" s="1371"/>
      <c r="E238" s="1371"/>
      <c r="F238" s="1371"/>
      <c r="G238" s="1371"/>
      <c r="H238" s="1371"/>
      <c r="I238" s="1371"/>
      <c r="J238" s="1371"/>
      <c r="K238" s="1371"/>
      <c r="L238" s="1371"/>
      <c r="M238" s="1371"/>
      <c r="N238" s="1371"/>
      <c r="O238" s="1371"/>
      <c r="P238" s="1372"/>
      <c r="Q238" s="1373"/>
      <c r="R238" s="1666"/>
      <c r="S238" s="1080"/>
      <c r="T238" s="1080"/>
      <c r="U238" s="1080"/>
      <c r="V238" s="1080"/>
      <c r="W238" s="1080"/>
      <c r="X238" s="1080"/>
      <c r="Y238" s="1080"/>
      <c r="Z238" s="1080"/>
      <c r="AA238" s="1080"/>
      <c r="AB238" s="1080"/>
      <c r="AC238" s="1080"/>
      <c r="AD238" s="1080"/>
      <c r="AE238" s="1080"/>
      <c r="AF238" s="1080"/>
      <c r="AG238" s="1080"/>
      <c r="AH238" s="1080"/>
      <c r="AI238" s="1080"/>
      <c r="AJ238" s="1080"/>
      <c r="AK238" s="1080"/>
      <c r="AL238" s="1080"/>
      <c r="AM238" s="1080"/>
      <c r="AN238" s="1080"/>
      <c r="AO238" s="1080"/>
      <c r="AP238" s="1080"/>
      <c r="AQ238" s="1080"/>
      <c r="AR238" s="1080"/>
      <c r="AS238" s="1080"/>
      <c r="AT238" s="1080"/>
      <c r="AU238" s="1080"/>
      <c r="AV238" s="1080"/>
      <c r="AW238" s="1080"/>
      <c r="AX238" s="1080"/>
      <c r="AY238" s="1080"/>
      <c r="AZ238" s="1080"/>
      <c r="BA238" s="1080"/>
      <c r="BB238" s="1080"/>
      <c r="BC238" s="1080"/>
      <c r="BD238" s="1080"/>
      <c r="BE238" s="1080"/>
      <c r="BF238" s="1080"/>
      <c r="BG238" s="1080"/>
      <c r="BH238" s="1080"/>
      <c r="BI238" s="1080"/>
      <c r="BJ238" s="1080"/>
      <c r="BK238" s="1080"/>
      <c r="BL238" s="1080"/>
      <c r="BM238" s="1080"/>
      <c r="BN238" s="1080"/>
      <c r="BO238" s="1080"/>
      <c r="BP238" s="1080"/>
      <c r="BQ238" s="1080"/>
      <c r="BR238" s="1080"/>
      <c r="BS238" s="1080"/>
      <c r="BT238" s="1080"/>
      <c r="BU238" s="1080"/>
      <c r="BV238" s="1080"/>
      <c r="BW238" s="1080"/>
      <c r="BX238" s="1080"/>
      <c r="BY238" s="1080"/>
    </row>
    <row r="239" spans="1:77" s="777" customFormat="1" ht="15.75" customHeight="1" thickTop="1" thickBot="1">
      <c r="A239" s="1487"/>
      <c r="B239" s="1439" t="str">
        <f>X!R239</f>
        <v/>
      </c>
      <c r="C239" s="1440" t="str">
        <f>X!S239</f>
        <v/>
      </c>
      <c r="D239" s="1440" t="str">
        <f>X!T239</f>
        <v/>
      </c>
      <c r="E239" s="1440" t="str">
        <f>X!U239</f>
        <v/>
      </c>
      <c r="F239" s="1440" t="str">
        <f>X!V239</f>
        <v/>
      </c>
      <c r="G239" s="1440" t="str">
        <f>X!W239</f>
        <v/>
      </c>
      <c r="H239" s="1440" t="str">
        <f>X!X239</f>
        <v/>
      </c>
      <c r="I239" s="1440" t="str">
        <f>X!Y239</f>
        <v/>
      </c>
      <c r="J239" s="1440" t="str">
        <f>X!Z239</f>
        <v/>
      </c>
      <c r="K239" s="1440" t="str">
        <f>X!AA239</f>
        <v/>
      </c>
      <c r="L239" s="1440" t="str">
        <f>X!AB239</f>
        <v/>
      </c>
      <c r="M239" s="1440" t="str">
        <f>X!AC239</f>
        <v/>
      </c>
      <c r="N239" s="1441" t="str">
        <f>X!AD239</f>
        <v/>
      </c>
      <c r="O239" s="1442" t="str">
        <f>X!AE239</f>
        <v/>
      </c>
      <c r="P239" s="1385" t="str">
        <f>X!AF239</f>
        <v/>
      </c>
      <c r="Q239" s="1456"/>
    </row>
    <row r="240" spans="1:77" s="777" customFormat="1" ht="15.75" customHeight="1">
      <c r="A240" s="1458"/>
      <c r="B240" s="1459" t="str">
        <f>X!R240</f>
        <v/>
      </c>
      <c r="C240" s="1460" t="str">
        <f>X!S240</f>
        <v/>
      </c>
      <c r="D240" s="1460" t="str">
        <f>X!T240</f>
        <v/>
      </c>
      <c r="E240" s="1460" t="str">
        <f>X!U240</f>
        <v/>
      </c>
      <c r="F240" s="1460" t="str">
        <f>X!V240</f>
        <v/>
      </c>
      <c r="G240" s="1460" t="str">
        <f>X!W240</f>
        <v/>
      </c>
      <c r="H240" s="1460" t="str">
        <f>X!X240</f>
        <v/>
      </c>
      <c r="I240" s="1460" t="str">
        <f>X!Y240</f>
        <v/>
      </c>
      <c r="J240" s="1460" t="str">
        <f>X!Z240</f>
        <v/>
      </c>
      <c r="K240" s="1460" t="str">
        <f>X!AA240</f>
        <v/>
      </c>
      <c r="L240" s="1460" t="str">
        <f>X!AB240</f>
        <v/>
      </c>
      <c r="M240" s="1460" t="str">
        <f>X!AC240</f>
        <v/>
      </c>
      <c r="N240" s="1461" t="str">
        <f>X!AD240</f>
        <v/>
      </c>
      <c r="O240" s="1462" t="str">
        <f>X!AE240</f>
        <v/>
      </c>
      <c r="P240" s="1463" t="str">
        <f>X!AF240</f>
        <v/>
      </c>
      <c r="Q240" s="1466"/>
    </row>
    <row r="241" spans="1:77" s="777" customFormat="1" ht="15.75" customHeight="1">
      <c r="A241" s="1472"/>
      <c r="B241" s="1473" t="str">
        <f>X!R241</f>
        <v/>
      </c>
      <c r="C241" s="848" t="str">
        <f>X!S241</f>
        <v/>
      </c>
      <c r="D241" s="848" t="str">
        <f>X!T241</f>
        <v/>
      </c>
      <c r="E241" s="848" t="str">
        <f>X!U241</f>
        <v/>
      </c>
      <c r="F241" s="848" t="str">
        <f>X!V241</f>
        <v/>
      </c>
      <c r="G241" s="848" t="str">
        <f>X!W241</f>
        <v/>
      </c>
      <c r="H241" s="848" t="str">
        <f>X!X241</f>
        <v/>
      </c>
      <c r="I241" s="848" t="str">
        <f>X!Y241</f>
        <v/>
      </c>
      <c r="J241" s="848" t="str">
        <f>X!Z241</f>
        <v/>
      </c>
      <c r="K241" s="848" t="str">
        <f>X!AA241</f>
        <v/>
      </c>
      <c r="L241" s="848" t="str">
        <f>X!AB241</f>
        <v/>
      </c>
      <c r="M241" s="848" t="str">
        <f>X!AC241</f>
        <v/>
      </c>
      <c r="N241" s="1351" t="str">
        <f>X!AD241</f>
        <v/>
      </c>
      <c r="O241" s="1352" t="str">
        <f>X!AE241</f>
        <v/>
      </c>
      <c r="P241" s="1463" t="str">
        <f>X!AF241</f>
        <v/>
      </c>
      <c r="Q241" s="1354"/>
    </row>
    <row r="242" spans="1:77" s="777" customFormat="1" ht="15.75" customHeight="1">
      <c r="A242" s="1472"/>
      <c r="B242" s="1474" t="str">
        <f>X!R242</f>
        <v/>
      </c>
      <c r="C242" s="1334" t="str">
        <f>X!S242</f>
        <v/>
      </c>
      <c r="D242" s="1334" t="str">
        <f>X!T242</f>
        <v/>
      </c>
      <c r="E242" s="1334" t="str">
        <f>X!U242</f>
        <v/>
      </c>
      <c r="F242" s="1334" t="str">
        <f>X!V242</f>
        <v/>
      </c>
      <c r="G242" s="1334" t="str">
        <f>X!W242</f>
        <v/>
      </c>
      <c r="H242" s="1334" t="str">
        <f>X!X242</f>
        <v/>
      </c>
      <c r="I242" s="1334" t="str">
        <f>X!Y242</f>
        <v/>
      </c>
      <c r="J242" s="1334" t="str">
        <f>X!Z242</f>
        <v/>
      </c>
      <c r="K242" s="1334" t="str">
        <f>X!AA242</f>
        <v/>
      </c>
      <c r="L242" s="1334" t="str">
        <f>X!AB242</f>
        <v/>
      </c>
      <c r="M242" s="1334" t="str">
        <f>X!AC242</f>
        <v/>
      </c>
      <c r="N242" s="1335" t="str">
        <f>X!AD242</f>
        <v/>
      </c>
      <c r="O242" s="1336" t="str">
        <f>X!AE242</f>
        <v/>
      </c>
      <c r="P242" s="1463" t="str">
        <f>X!AF242</f>
        <v/>
      </c>
      <c r="Q242" s="1340"/>
    </row>
    <row r="243" spans="1:77" s="777" customFormat="1" ht="15.75" customHeight="1" thickBot="1">
      <c r="A243" s="1472"/>
      <c r="B243" s="1473" t="str">
        <f>X!R243</f>
        <v/>
      </c>
      <c r="C243" s="848" t="str">
        <f>X!S243</f>
        <v/>
      </c>
      <c r="D243" s="848" t="str">
        <f>X!T243</f>
        <v/>
      </c>
      <c r="E243" s="848" t="str">
        <f>X!U243</f>
        <v/>
      </c>
      <c r="F243" s="848" t="str">
        <f>X!V243</f>
        <v/>
      </c>
      <c r="G243" s="848" t="str">
        <f>X!W243</f>
        <v/>
      </c>
      <c r="H243" s="848" t="str">
        <f>X!X243</f>
        <v/>
      </c>
      <c r="I243" s="848" t="str">
        <f>X!Y243</f>
        <v/>
      </c>
      <c r="J243" s="848" t="str">
        <f>X!Z243</f>
        <v/>
      </c>
      <c r="K243" s="848" t="str">
        <f>X!AA243</f>
        <v/>
      </c>
      <c r="L243" s="848" t="str">
        <f>X!AB243</f>
        <v/>
      </c>
      <c r="M243" s="848" t="str">
        <f>X!AC243</f>
        <v/>
      </c>
      <c r="N243" s="1351" t="str">
        <f>X!AD243</f>
        <v/>
      </c>
      <c r="O243" s="1352" t="str">
        <f>X!AE243</f>
        <v/>
      </c>
      <c r="P243" s="1463" t="str">
        <f>X!AF243</f>
        <v/>
      </c>
      <c r="Q243" s="1485"/>
    </row>
    <row r="244" spans="1:77" s="989" customFormat="1" ht="15.75" customHeight="1" thickTop="1">
      <c r="A244" s="1488"/>
      <c r="B244" s="517"/>
      <c r="C244" s="1489"/>
      <c r="D244" s="1489"/>
      <c r="E244" s="1489"/>
      <c r="F244" s="1489"/>
      <c r="G244" s="1489"/>
      <c r="H244" s="1489"/>
      <c r="I244" s="1489"/>
      <c r="J244" s="1489"/>
      <c r="K244" s="1489"/>
      <c r="L244" s="1489"/>
      <c r="M244" s="1489"/>
      <c r="N244" s="1489"/>
      <c r="O244" s="1489"/>
      <c r="P244" s="1490"/>
      <c r="Q244" s="1491"/>
      <c r="R244" s="1665"/>
      <c r="S244" s="757"/>
      <c r="T244" s="757"/>
      <c r="U244" s="757"/>
      <c r="V244" s="757"/>
      <c r="W244" s="757"/>
      <c r="X244" s="757"/>
      <c r="Y244" s="757"/>
      <c r="Z244" s="757"/>
      <c r="AA244" s="757"/>
      <c r="AB244" s="757"/>
      <c r="AC244" s="757"/>
      <c r="AD244" s="757"/>
      <c r="AE244" s="757"/>
      <c r="AF244" s="757"/>
      <c r="AG244" s="757"/>
      <c r="AH244" s="757"/>
      <c r="AI244" s="757"/>
      <c r="AJ244" s="757"/>
      <c r="AK244" s="757"/>
      <c r="AL244" s="757"/>
      <c r="AM244" s="757"/>
      <c r="AN244" s="757"/>
      <c r="AO244" s="757"/>
      <c r="AP244" s="757"/>
      <c r="AQ244" s="757"/>
      <c r="AR244" s="757"/>
      <c r="AS244" s="757"/>
      <c r="AT244" s="757"/>
      <c r="AU244" s="757"/>
      <c r="AV244" s="757"/>
      <c r="AW244" s="757"/>
      <c r="AX244" s="757"/>
      <c r="AY244" s="757"/>
      <c r="AZ244" s="757"/>
      <c r="BA244" s="757"/>
      <c r="BB244" s="757"/>
      <c r="BC244" s="757"/>
      <c r="BD244" s="757"/>
      <c r="BE244" s="757"/>
      <c r="BF244" s="757"/>
      <c r="BG244" s="757"/>
      <c r="BH244" s="757"/>
      <c r="BI244" s="757"/>
      <c r="BJ244" s="757"/>
      <c r="BK244" s="757"/>
      <c r="BL244" s="757"/>
      <c r="BM244" s="757"/>
      <c r="BN244" s="757"/>
      <c r="BO244" s="757"/>
      <c r="BP244" s="757"/>
      <c r="BQ244" s="757"/>
      <c r="BR244" s="757"/>
      <c r="BS244" s="757"/>
      <c r="BT244" s="757"/>
      <c r="BU244" s="757"/>
      <c r="BV244" s="757"/>
      <c r="BW244" s="757"/>
      <c r="BX244" s="757"/>
      <c r="BY244" s="757"/>
    </row>
    <row r="245" spans="1:77" s="810" customFormat="1" ht="15.75" customHeight="1">
      <c r="A245" s="1493"/>
      <c r="B245" s="1493"/>
      <c r="C245" s="1374"/>
      <c r="D245" s="1374"/>
      <c r="E245" s="1374"/>
      <c r="F245" s="1374"/>
      <c r="G245" s="1374"/>
      <c r="H245" s="1374"/>
      <c r="I245" s="1374"/>
      <c r="J245" s="1374"/>
      <c r="K245" s="1374"/>
      <c r="L245" s="1374"/>
      <c r="M245" s="1374"/>
      <c r="N245" s="1374"/>
      <c r="O245" s="1374"/>
      <c r="P245" s="895"/>
      <c r="Q245" s="1375"/>
      <c r="R245" s="977"/>
      <c r="S245" s="809"/>
      <c r="T245" s="809"/>
      <c r="U245" s="809"/>
      <c r="V245" s="809"/>
      <c r="W245" s="809"/>
      <c r="X245" s="809"/>
      <c r="Y245" s="809"/>
      <c r="Z245" s="809"/>
      <c r="AA245" s="809"/>
      <c r="AB245" s="809"/>
      <c r="AC245" s="809"/>
      <c r="AD245" s="809"/>
      <c r="AE245" s="809"/>
      <c r="AF245" s="809"/>
      <c r="AG245" s="809"/>
      <c r="AH245" s="809"/>
      <c r="AI245" s="809"/>
      <c r="AJ245" s="809"/>
      <c r="AK245" s="809"/>
      <c r="AL245" s="809"/>
      <c r="AM245" s="809"/>
      <c r="AN245" s="809"/>
      <c r="AO245" s="809"/>
      <c r="AP245" s="809"/>
      <c r="AQ245" s="809"/>
      <c r="AR245" s="809"/>
      <c r="AS245" s="809"/>
      <c r="AT245" s="809"/>
      <c r="AU245" s="809"/>
      <c r="AV245" s="809"/>
      <c r="AW245" s="809"/>
      <c r="AX245" s="809"/>
      <c r="AY245" s="809"/>
      <c r="AZ245" s="809"/>
      <c r="BA245" s="809"/>
      <c r="BB245" s="809"/>
      <c r="BC245" s="809"/>
      <c r="BD245" s="809"/>
      <c r="BE245" s="809"/>
      <c r="BF245" s="809"/>
      <c r="BG245" s="809"/>
      <c r="BH245" s="809"/>
      <c r="BI245" s="809"/>
      <c r="BJ245" s="809"/>
      <c r="BK245" s="809"/>
      <c r="BL245" s="809"/>
      <c r="BM245" s="809"/>
      <c r="BN245" s="809"/>
      <c r="BO245" s="809"/>
      <c r="BP245" s="809"/>
      <c r="BQ245" s="809"/>
      <c r="BR245" s="809"/>
      <c r="BS245" s="809"/>
      <c r="BT245" s="809"/>
      <c r="BU245" s="809"/>
      <c r="BV245" s="809"/>
      <c r="BW245" s="809"/>
      <c r="BX245" s="809"/>
      <c r="BY245" s="809"/>
    </row>
    <row r="246" spans="1:77" s="810" customFormat="1" ht="15.75" customHeight="1" thickBot="1">
      <c r="A246" s="1493"/>
      <c r="B246" s="1493"/>
      <c r="C246" s="1374"/>
      <c r="D246" s="1374"/>
      <c r="E246" s="1374"/>
      <c r="F246" s="1374"/>
      <c r="G246" s="1374"/>
      <c r="H246" s="1374"/>
      <c r="I246" s="1374"/>
      <c r="J246" s="1374"/>
      <c r="K246" s="1374"/>
      <c r="L246" s="1374"/>
      <c r="M246" s="1374"/>
      <c r="N246" s="1374"/>
      <c r="O246" s="1374"/>
      <c r="P246" s="895"/>
      <c r="Q246" s="1375"/>
      <c r="R246" s="1220"/>
      <c r="S246" s="809"/>
      <c r="T246" s="809"/>
      <c r="U246" s="809"/>
      <c r="V246" s="809"/>
      <c r="W246" s="809"/>
      <c r="X246" s="809"/>
      <c r="Y246" s="809"/>
      <c r="Z246" s="809"/>
      <c r="AA246" s="809"/>
      <c r="AB246" s="809"/>
      <c r="AC246" s="809"/>
      <c r="AD246" s="809"/>
      <c r="AE246" s="809"/>
      <c r="AF246" s="809"/>
      <c r="AG246" s="809"/>
      <c r="AH246" s="809"/>
      <c r="AI246" s="809"/>
      <c r="AJ246" s="809"/>
      <c r="AK246" s="809"/>
      <c r="AL246" s="809"/>
      <c r="AM246" s="809"/>
      <c r="AN246" s="809"/>
      <c r="AO246" s="809"/>
      <c r="AP246" s="809"/>
      <c r="AQ246" s="809"/>
      <c r="AR246" s="809"/>
      <c r="AS246" s="809"/>
      <c r="AT246" s="809"/>
      <c r="AU246" s="809"/>
      <c r="AV246" s="809"/>
      <c r="AW246" s="809"/>
      <c r="AX246" s="809"/>
      <c r="AY246" s="809"/>
      <c r="AZ246" s="809"/>
      <c r="BA246" s="809"/>
      <c r="BB246" s="809"/>
      <c r="BC246" s="809"/>
      <c r="BD246" s="809"/>
      <c r="BE246" s="809"/>
      <c r="BF246" s="809"/>
      <c r="BG246" s="809"/>
      <c r="BH246" s="809"/>
      <c r="BI246" s="809"/>
      <c r="BJ246" s="809"/>
      <c r="BK246" s="809"/>
      <c r="BL246" s="809"/>
      <c r="BM246" s="809"/>
      <c r="BN246" s="809"/>
      <c r="BO246" s="809"/>
      <c r="BP246" s="809"/>
      <c r="BQ246" s="809"/>
      <c r="BR246" s="809"/>
      <c r="BS246" s="809"/>
      <c r="BT246" s="809"/>
      <c r="BU246" s="809"/>
      <c r="BV246" s="809"/>
      <c r="BW246" s="809"/>
      <c r="BX246" s="809"/>
      <c r="BY246" s="809"/>
    </row>
    <row r="247" spans="1:77" s="757" customFormat="1" ht="15.75" customHeight="1" thickTop="1" thickBot="1">
      <c r="A247" s="1500"/>
      <c r="B247" s="1448" t="str">
        <f>X!R247</f>
        <v/>
      </c>
      <c r="C247" s="1449" t="str">
        <f>X!S247</f>
        <v/>
      </c>
      <c r="D247" s="1449" t="str">
        <f>X!T247</f>
        <v/>
      </c>
      <c r="E247" s="1449" t="str">
        <f>X!U247</f>
        <v/>
      </c>
      <c r="F247" s="1449" t="str">
        <f>X!V247</f>
        <v/>
      </c>
      <c r="G247" s="1449" t="str">
        <f>X!W247</f>
        <v/>
      </c>
      <c r="H247" s="1449" t="str">
        <f>X!X247</f>
        <v/>
      </c>
      <c r="I247" s="1449" t="str">
        <f>X!Y247</f>
        <v/>
      </c>
      <c r="J247" s="1449" t="str">
        <f>X!Z247</f>
        <v/>
      </c>
      <c r="K247" s="1449" t="str">
        <f>X!AA247</f>
        <v/>
      </c>
      <c r="L247" s="1449" t="str">
        <f>X!AB247</f>
        <v/>
      </c>
      <c r="M247" s="1449" t="str">
        <f>X!AC247</f>
        <v/>
      </c>
      <c r="N247" s="1501" t="str">
        <f>X!AD247</f>
        <v/>
      </c>
      <c r="O247" s="1502" t="str">
        <f>X!AE247</f>
        <v/>
      </c>
      <c r="P247" s="1503" t="str">
        <f>X!AF247</f>
        <v/>
      </c>
      <c r="Q247" s="1456"/>
    </row>
    <row r="248" spans="1:77" s="777" customFormat="1" ht="15.75" customHeight="1">
      <c r="A248" s="1458"/>
      <c r="B248" s="1459" t="str">
        <f>X!R248</f>
        <v/>
      </c>
      <c r="C248" s="1460" t="str">
        <f>X!S248</f>
        <v/>
      </c>
      <c r="D248" s="1460" t="str">
        <f>X!T248</f>
        <v/>
      </c>
      <c r="E248" s="1460" t="str">
        <f>X!U248</f>
        <v/>
      </c>
      <c r="F248" s="1460" t="str">
        <f>X!V248</f>
        <v/>
      </c>
      <c r="G248" s="1460" t="str">
        <f>X!W248</f>
        <v/>
      </c>
      <c r="H248" s="1460" t="str">
        <f>X!X248</f>
        <v/>
      </c>
      <c r="I248" s="1460" t="str">
        <f>X!Y248</f>
        <v/>
      </c>
      <c r="J248" s="1460" t="str">
        <f>X!Z248</f>
        <v/>
      </c>
      <c r="K248" s="1460" t="str">
        <f>X!AA248</f>
        <v/>
      </c>
      <c r="L248" s="1460" t="str">
        <f>X!AB248</f>
        <v/>
      </c>
      <c r="M248" s="1460" t="str">
        <f>X!AC248</f>
        <v/>
      </c>
      <c r="N248" s="1461" t="str">
        <f>X!AD248</f>
        <v/>
      </c>
      <c r="O248" s="1462" t="str">
        <f>X!AE248</f>
        <v/>
      </c>
      <c r="P248" s="1463" t="str">
        <f>X!AF248</f>
        <v/>
      </c>
      <c r="Q248" s="1466"/>
    </row>
    <row r="249" spans="1:77" s="777" customFormat="1" ht="15.75" customHeight="1">
      <c r="A249" s="1472"/>
      <c r="B249" s="1473" t="str">
        <f>X!R249</f>
        <v/>
      </c>
      <c r="C249" s="848" t="str">
        <f>X!S249</f>
        <v/>
      </c>
      <c r="D249" s="848" t="str">
        <f>X!T249</f>
        <v/>
      </c>
      <c r="E249" s="848" t="str">
        <f>X!U249</f>
        <v/>
      </c>
      <c r="F249" s="848" t="str">
        <f>X!V249</f>
        <v/>
      </c>
      <c r="G249" s="848" t="str">
        <f>X!W249</f>
        <v/>
      </c>
      <c r="H249" s="848" t="str">
        <f>X!X249</f>
        <v/>
      </c>
      <c r="I249" s="848" t="str">
        <f>X!Y249</f>
        <v/>
      </c>
      <c r="J249" s="848" t="str">
        <f>X!Z249</f>
        <v/>
      </c>
      <c r="K249" s="848" t="str">
        <f>X!AA249</f>
        <v/>
      </c>
      <c r="L249" s="848" t="str">
        <f>X!AB249</f>
        <v/>
      </c>
      <c r="M249" s="848" t="str">
        <f>X!AC249</f>
        <v/>
      </c>
      <c r="N249" s="1351" t="str">
        <f>X!AD249</f>
        <v/>
      </c>
      <c r="O249" s="1352" t="str">
        <f>X!AE249</f>
        <v/>
      </c>
      <c r="P249" s="1463" t="str">
        <f>X!AF249</f>
        <v/>
      </c>
      <c r="Q249" s="1354"/>
    </row>
    <row r="250" spans="1:77" s="777" customFormat="1" ht="15.75" customHeight="1">
      <c r="A250" s="1472"/>
      <c r="B250" s="1474" t="str">
        <f>X!R250</f>
        <v/>
      </c>
      <c r="C250" s="1334" t="str">
        <f>X!S250</f>
        <v/>
      </c>
      <c r="D250" s="1334" t="str">
        <f>X!T250</f>
        <v/>
      </c>
      <c r="E250" s="1334" t="str">
        <f>X!U250</f>
        <v/>
      </c>
      <c r="F250" s="1334" t="str">
        <f>X!V250</f>
        <v/>
      </c>
      <c r="G250" s="1334" t="str">
        <f>X!W250</f>
        <v/>
      </c>
      <c r="H250" s="1334" t="str">
        <f>X!X250</f>
        <v/>
      </c>
      <c r="I250" s="1334" t="str">
        <f>X!Y250</f>
        <v/>
      </c>
      <c r="J250" s="1334" t="str">
        <f>X!Z250</f>
        <v/>
      </c>
      <c r="K250" s="1334" t="str">
        <f>X!AA250</f>
        <v/>
      </c>
      <c r="L250" s="1334" t="str">
        <f>X!AB250</f>
        <v/>
      </c>
      <c r="M250" s="1334" t="str">
        <f>X!AC250</f>
        <v/>
      </c>
      <c r="N250" s="1335" t="str">
        <f>X!AD250</f>
        <v/>
      </c>
      <c r="O250" s="1336" t="str">
        <f>X!AE250</f>
        <v/>
      </c>
      <c r="P250" s="1463" t="str">
        <f>X!AF250</f>
        <v/>
      </c>
      <c r="Q250" s="1340"/>
    </row>
    <row r="251" spans="1:77" s="777" customFormat="1" ht="15.75" customHeight="1" thickBot="1">
      <c r="A251" s="1476"/>
      <c r="B251" s="1477" t="str">
        <f>X!R251</f>
        <v/>
      </c>
      <c r="C251" s="1478" t="str">
        <f>X!S251</f>
        <v/>
      </c>
      <c r="D251" s="1478" t="str">
        <f>X!T251</f>
        <v/>
      </c>
      <c r="E251" s="1478" t="str">
        <f>X!U251</f>
        <v/>
      </c>
      <c r="F251" s="1478" t="str">
        <f>X!V251</f>
        <v/>
      </c>
      <c r="G251" s="1478" t="str">
        <f>X!W251</f>
        <v/>
      </c>
      <c r="H251" s="1478" t="str">
        <f>X!X251</f>
        <v/>
      </c>
      <c r="I251" s="1478" t="str">
        <f>X!Y251</f>
        <v/>
      </c>
      <c r="J251" s="1478" t="str">
        <f>X!Z251</f>
        <v/>
      </c>
      <c r="K251" s="1478" t="str">
        <f>X!AA251</f>
        <v/>
      </c>
      <c r="L251" s="1478" t="str">
        <f>X!AB251</f>
        <v/>
      </c>
      <c r="M251" s="1478" t="str">
        <f>X!AC251</f>
        <v/>
      </c>
      <c r="N251" s="1508" t="str">
        <f>X!AD251</f>
        <v/>
      </c>
      <c r="O251" s="1509" t="str">
        <f>X!AE251</f>
        <v/>
      </c>
      <c r="P251" s="1510" t="str">
        <f>X!AF251</f>
        <v/>
      </c>
      <c r="Q251" s="1485"/>
    </row>
    <row r="252" spans="1:77" s="808" customFormat="1" ht="19.5" hidden="1" customHeight="1" thickBot="1">
      <c r="A252" s="1511"/>
      <c r="B252" s="1512" t="str">
        <f>X!R252</f>
        <v>CATEGORY</v>
      </c>
      <c r="C252" s="1513" t="str">
        <f>X!S252</f>
        <v>CATEGORY</v>
      </c>
      <c r="D252" s="1514" t="str">
        <f>X!T252</f>
        <v>JAN</v>
      </c>
      <c r="E252" s="1514" t="str">
        <f>X!U252</f>
        <v>FEB</v>
      </c>
      <c r="F252" s="1514" t="str">
        <f>X!V252</f>
        <v>MAR</v>
      </c>
      <c r="G252" s="1514" t="str">
        <f>X!W252</f>
        <v>APR</v>
      </c>
      <c r="H252" s="1514" t="str">
        <f>X!X252</f>
        <v>MAY</v>
      </c>
      <c r="I252" s="1514" t="str">
        <f>X!Y252</f>
        <v>JUN</v>
      </c>
      <c r="J252" s="1514" t="str">
        <f>X!Z252</f>
        <v>JUL</v>
      </c>
      <c r="K252" s="1514" t="str">
        <f>X!AA252</f>
        <v>AUG</v>
      </c>
      <c r="L252" s="1514" t="str">
        <f>X!AB252</f>
        <v>SEP</v>
      </c>
      <c r="M252" s="1514" t="str">
        <f>X!AC252</f>
        <v>OCT</v>
      </c>
      <c r="N252" s="1515" t="str">
        <f>X!AD252</f>
        <v>NOV</v>
      </c>
      <c r="O252" s="1516" t="str">
        <f>X!AE252</f>
        <v>YEAR</v>
      </c>
      <c r="P252" s="1517" t="str">
        <f>X!AF252</f>
        <v>Per Month</v>
      </c>
      <c r="Q252" s="1521"/>
      <c r="R252" s="777"/>
      <c r="S252" s="777"/>
      <c r="T252" s="777"/>
      <c r="U252" s="777"/>
      <c r="V252" s="777"/>
      <c r="W252" s="777"/>
      <c r="X252" s="777"/>
      <c r="Y252" s="777"/>
      <c r="Z252" s="777"/>
      <c r="AA252" s="777"/>
      <c r="AB252" s="777"/>
      <c r="AC252" s="777"/>
      <c r="AD252" s="777"/>
      <c r="AE252" s="777"/>
      <c r="AF252" s="777"/>
      <c r="AG252" s="777"/>
      <c r="AH252" s="777"/>
      <c r="AI252" s="777"/>
      <c r="AJ252" s="777"/>
      <c r="AK252" s="777"/>
      <c r="AL252" s="777"/>
      <c r="AM252" s="777"/>
      <c r="AN252" s="777"/>
      <c r="AO252" s="777"/>
      <c r="AP252" s="777"/>
      <c r="AQ252" s="777"/>
      <c r="AR252" s="777"/>
      <c r="AS252" s="777"/>
      <c r="AT252" s="777"/>
      <c r="AU252" s="777"/>
      <c r="AV252" s="777"/>
      <c r="AW252" s="777"/>
      <c r="AX252" s="777"/>
      <c r="AY252" s="777"/>
      <c r="AZ252" s="777"/>
      <c r="BA252" s="777"/>
      <c r="BB252" s="777"/>
      <c r="BC252" s="777"/>
      <c r="BD252" s="777"/>
      <c r="BE252" s="777"/>
      <c r="BF252" s="777"/>
      <c r="BG252" s="777"/>
      <c r="BH252" s="777"/>
      <c r="BI252" s="777"/>
      <c r="BJ252" s="777"/>
      <c r="BK252" s="777"/>
      <c r="BL252" s="777"/>
      <c r="BM252" s="777"/>
      <c r="BN252" s="777"/>
      <c r="BO252" s="777"/>
      <c r="BP252" s="777"/>
      <c r="BQ252" s="777"/>
      <c r="BR252" s="777"/>
      <c r="BS252" s="777"/>
      <c r="BT252" s="777"/>
      <c r="BU252" s="777"/>
      <c r="BV252" s="777"/>
      <c r="BW252" s="777"/>
      <c r="BX252" s="777"/>
      <c r="BY252" s="777"/>
    </row>
    <row r="253" spans="1:77" s="1070" customFormat="1" ht="15.75" customHeight="1" thickTop="1" thickBot="1">
      <c r="A253" s="1370"/>
      <c r="B253" s="1370"/>
      <c r="C253" s="1371"/>
      <c r="D253" s="1371"/>
      <c r="E253" s="1371"/>
      <c r="F253" s="1371"/>
      <c r="G253" s="1371"/>
      <c r="H253" s="1371"/>
      <c r="I253" s="1371"/>
      <c r="J253" s="1371"/>
      <c r="K253" s="1371"/>
      <c r="L253" s="1371"/>
      <c r="M253" s="1371"/>
      <c r="N253" s="1371"/>
      <c r="O253" s="1371"/>
      <c r="P253" s="1372"/>
      <c r="Q253" s="1373"/>
      <c r="R253" s="1666"/>
      <c r="S253" s="1080"/>
      <c r="T253" s="1080"/>
      <c r="U253" s="1080"/>
      <c r="V253" s="1080"/>
      <c r="W253" s="1080"/>
      <c r="X253" s="1080"/>
      <c r="Y253" s="1080"/>
      <c r="Z253" s="1080"/>
      <c r="AA253" s="1080"/>
      <c r="AB253" s="1080"/>
      <c r="AC253" s="1080"/>
      <c r="AD253" s="1080"/>
      <c r="AE253" s="1080"/>
      <c r="AF253" s="1080"/>
      <c r="AG253" s="1080"/>
      <c r="AH253" s="1080"/>
      <c r="AI253" s="1080"/>
      <c r="AJ253" s="1080"/>
      <c r="AK253" s="1080"/>
      <c r="AL253" s="1080"/>
      <c r="AM253" s="1080"/>
      <c r="AN253" s="1080"/>
      <c r="AO253" s="1080"/>
      <c r="AP253" s="1080"/>
      <c r="AQ253" s="1080"/>
      <c r="AR253" s="1080"/>
      <c r="AS253" s="1080"/>
      <c r="AT253" s="1080"/>
      <c r="AU253" s="1080"/>
      <c r="AV253" s="1080"/>
      <c r="AW253" s="1080"/>
      <c r="AX253" s="1080"/>
      <c r="AY253" s="1080"/>
      <c r="AZ253" s="1080"/>
      <c r="BA253" s="1080"/>
      <c r="BB253" s="1080"/>
      <c r="BC253" s="1080"/>
      <c r="BD253" s="1080"/>
      <c r="BE253" s="1080"/>
      <c r="BF253" s="1080"/>
      <c r="BG253" s="1080"/>
      <c r="BH253" s="1080"/>
      <c r="BI253" s="1080"/>
      <c r="BJ253" s="1080"/>
      <c r="BK253" s="1080"/>
      <c r="BL253" s="1080"/>
      <c r="BM253" s="1080"/>
      <c r="BN253" s="1080"/>
      <c r="BO253" s="1080"/>
      <c r="BP253" s="1080"/>
      <c r="BQ253" s="1080"/>
      <c r="BR253" s="1080"/>
      <c r="BS253" s="1080"/>
      <c r="BT253" s="1080"/>
      <c r="BU253" s="1080"/>
      <c r="BV253" s="1080"/>
      <c r="BW253" s="1080"/>
      <c r="BX253" s="1080"/>
      <c r="BY253" s="1080"/>
    </row>
    <row r="254" spans="1:77" s="808" customFormat="1" ht="15.75" hidden="1" customHeight="1" thickBot="1">
      <c r="A254" s="1525"/>
      <c r="B254" s="1493">
        <f>X!R254</f>
        <v>0</v>
      </c>
      <c r="C254" s="1374">
        <f>X!S254</f>
        <v>0</v>
      </c>
      <c r="D254" s="1374">
        <f>X!T254</f>
        <v>0</v>
      </c>
      <c r="E254" s="1374">
        <f>X!U254</f>
        <v>0</v>
      </c>
      <c r="F254" s="1374">
        <f>X!V254</f>
        <v>0</v>
      </c>
      <c r="G254" s="1374">
        <f>X!W254</f>
        <v>0</v>
      </c>
      <c r="H254" s="1374">
        <f>X!X254</f>
        <v>0</v>
      </c>
      <c r="I254" s="1374">
        <f>X!Y254</f>
        <v>0</v>
      </c>
      <c r="J254" s="1374">
        <f>X!Z254</f>
        <v>0</v>
      </c>
      <c r="K254" s="1374">
        <f>X!AA254</f>
        <v>0</v>
      </c>
      <c r="L254" s="1374">
        <f>X!AB254</f>
        <v>0</v>
      </c>
      <c r="M254" s="1374">
        <f>X!AC254</f>
        <v>0</v>
      </c>
      <c r="N254" s="1374">
        <f>X!AD254</f>
        <v>0</v>
      </c>
      <c r="O254" s="1374">
        <f>X!AE254</f>
        <v>0</v>
      </c>
      <c r="P254" s="895">
        <f>X!AF254</f>
        <v>0</v>
      </c>
      <c r="Q254" s="1375"/>
      <c r="R254" s="777"/>
      <c r="S254" s="777"/>
      <c r="T254" s="777"/>
      <c r="U254" s="777"/>
      <c r="V254" s="777"/>
      <c r="W254" s="777"/>
      <c r="X254" s="777"/>
      <c r="Y254" s="777"/>
      <c r="Z254" s="777"/>
      <c r="AA254" s="777"/>
      <c r="AB254" s="777"/>
      <c r="AC254" s="777"/>
      <c r="AD254" s="777"/>
      <c r="AE254" s="777"/>
      <c r="AF254" s="777"/>
      <c r="AG254" s="777"/>
      <c r="AH254" s="777"/>
      <c r="AI254" s="777"/>
      <c r="AJ254" s="777"/>
      <c r="AK254" s="777"/>
      <c r="AL254" s="777"/>
      <c r="AM254" s="777"/>
      <c r="AN254" s="777"/>
      <c r="AO254" s="777"/>
      <c r="AP254" s="777"/>
      <c r="AQ254" s="777"/>
      <c r="AR254" s="777"/>
      <c r="AS254" s="777"/>
      <c r="AT254" s="777"/>
      <c r="AU254" s="777"/>
      <c r="AV254" s="777"/>
      <c r="AW254" s="777"/>
      <c r="AX254" s="777"/>
      <c r="AY254" s="777"/>
      <c r="AZ254" s="777"/>
      <c r="BA254" s="777"/>
      <c r="BB254" s="777"/>
      <c r="BC254" s="777"/>
      <c r="BD254" s="777"/>
      <c r="BE254" s="777"/>
      <c r="BF254" s="777"/>
      <c r="BG254" s="777"/>
      <c r="BH254" s="777"/>
      <c r="BI254" s="777"/>
      <c r="BJ254" s="777"/>
      <c r="BK254" s="777"/>
      <c r="BL254" s="777"/>
      <c r="BM254" s="777"/>
      <c r="BN254" s="777"/>
      <c r="BO254" s="777"/>
      <c r="BP254" s="777"/>
      <c r="BQ254" s="777"/>
      <c r="BR254" s="777"/>
      <c r="BS254" s="777"/>
      <c r="BT254" s="777"/>
      <c r="BU254" s="777"/>
      <c r="BV254" s="777"/>
      <c r="BW254" s="777"/>
      <c r="BX254" s="777"/>
      <c r="BY254" s="777"/>
    </row>
    <row r="255" spans="1:77" s="808" customFormat="1" ht="15.75" hidden="1" customHeight="1" thickBot="1">
      <c r="A255" s="1525"/>
      <c r="B255" s="1493">
        <f>X!R255</f>
        <v>0</v>
      </c>
      <c r="C255" s="1374">
        <f>X!S255</f>
        <v>0</v>
      </c>
      <c r="D255" s="1374">
        <f>X!T255</f>
        <v>0</v>
      </c>
      <c r="E255" s="1374">
        <f>X!U255</f>
        <v>0</v>
      </c>
      <c r="F255" s="1374">
        <f>X!V255</f>
        <v>0</v>
      </c>
      <c r="G255" s="1374">
        <f>X!W255</f>
        <v>0</v>
      </c>
      <c r="H255" s="1374">
        <f>X!X255</f>
        <v>0</v>
      </c>
      <c r="I255" s="1374">
        <f>X!Y255</f>
        <v>0</v>
      </c>
      <c r="J255" s="1374">
        <f>X!Z255</f>
        <v>0</v>
      </c>
      <c r="K255" s="1374">
        <f>X!AA255</f>
        <v>0</v>
      </c>
      <c r="L255" s="1374">
        <f>X!AB255</f>
        <v>0</v>
      </c>
      <c r="M255" s="1374">
        <f>X!AC255</f>
        <v>0</v>
      </c>
      <c r="N255" s="1374">
        <f>X!AD255</f>
        <v>0</v>
      </c>
      <c r="O255" s="1374">
        <f>X!AE255</f>
        <v>0</v>
      </c>
      <c r="P255" s="895">
        <f>X!AF255</f>
        <v>0</v>
      </c>
      <c r="Q255" s="1375"/>
      <c r="R255" s="777"/>
      <c r="S255" s="777"/>
      <c r="T255" s="777"/>
      <c r="U255" s="777"/>
      <c r="V255" s="777"/>
      <c r="W255" s="777"/>
      <c r="X255" s="777"/>
      <c r="Y255" s="777"/>
      <c r="Z255" s="777"/>
      <c r="AA255" s="777"/>
      <c r="AB255" s="777"/>
      <c r="AC255" s="777"/>
      <c r="AD255" s="777"/>
      <c r="AE255" s="777"/>
      <c r="AF255" s="777"/>
      <c r="AG255" s="777"/>
      <c r="AH255" s="777"/>
      <c r="AI255" s="777"/>
      <c r="AJ255" s="777"/>
      <c r="AK255" s="777"/>
      <c r="AL255" s="777"/>
      <c r="AM255" s="777"/>
      <c r="AN255" s="777"/>
      <c r="AO255" s="777"/>
      <c r="AP255" s="777"/>
      <c r="AQ255" s="777"/>
      <c r="AR255" s="777"/>
      <c r="AS255" s="777"/>
      <c r="AT255" s="777"/>
      <c r="AU255" s="777"/>
      <c r="AV255" s="777"/>
      <c r="AW255" s="777"/>
      <c r="AX255" s="777"/>
      <c r="AY255" s="777"/>
      <c r="AZ255" s="777"/>
      <c r="BA255" s="777"/>
      <c r="BB255" s="777"/>
      <c r="BC255" s="777"/>
      <c r="BD255" s="777"/>
      <c r="BE255" s="777"/>
      <c r="BF255" s="777"/>
      <c r="BG255" s="777"/>
      <c r="BH255" s="777"/>
      <c r="BI255" s="777"/>
      <c r="BJ255" s="777"/>
      <c r="BK255" s="777"/>
      <c r="BL255" s="777"/>
      <c r="BM255" s="777"/>
      <c r="BN255" s="777"/>
      <c r="BO255" s="777"/>
      <c r="BP255" s="777"/>
      <c r="BQ255" s="777"/>
      <c r="BR255" s="777"/>
      <c r="BS255" s="777"/>
      <c r="BT255" s="777"/>
      <c r="BU255" s="777"/>
      <c r="BV255" s="777"/>
      <c r="BW255" s="777"/>
      <c r="BX255" s="777"/>
      <c r="BY255" s="777"/>
    </row>
    <row r="256" spans="1:77" s="808" customFormat="1" ht="19.5" hidden="1" customHeight="1" thickTop="1" thickBot="1">
      <c r="A256" s="741"/>
      <c r="B256" s="1285" t="str">
        <f>X!R256</f>
        <v>CATEGORY</v>
      </c>
      <c r="C256" s="1526" t="str">
        <f>X!S256</f>
        <v>CATEGORY</v>
      </c>
      <c r="D256" s="1527" t="str">
        <f>X!T256</f>
        <v>JAN</v>
      </c>
      <c r="E256" s="1527" t="str">
        <f>X!U256</f>
        <v>FEB</v>
      </c>
      <c r="F256" s="1527" t="str">
        <f>X!V256</f>
        <v>MAR</v>
      </c>
      <c r="G256" s="1527" t="str">
        <f>X!W256</f>
        <v>APR</v>
      </c>
      <c r="H256" s="1527" t="str">
        <f>X!X256</f>
        <v>MAY</v>
      </c>
      <c r="I256" s="1527" t="str">
        <f>X!Y256</f>
        <v>JUN</v>
      </c>
      <c r="J256" s="1527" t="str">
        <f>X!Z256</f>
        <v>JUL</v>
      </c>
      <c r="K256" s="1527" t="str">
        <f>X!AA256</f>
        <v>AUG</v>
      </c>
      <c r="L256" s="1527" t="str">
        <f>X!AB256</f>
        <v>SEP</v>
      </c>
      <c r="M256" s="1527" t="str">
        <f>X!AC256</f>
        <v>OCT</v>
      </c>
      <c r="N256" s="1528" t="str">
        <f>X!AD256</f>
        <v>NOV</v>
      </c>
      <c r="O256" s="1529" t="str">
        <f>X!AE256</f>
        <v>YEAR</v>
      </c>
      <c r="P256" s="1290" t="str">
        <f>X!AF256</f>
        <v>Per Month</v>
      </c>
      <c r="Q256" s="1533"/>
      <c r="R256" s="777"/>
      <c r="S256" s="777"/>
      <c r="T256" s="777"/>
      <c r="U256" s="777"/>
      <c r="V256" s="777"/>
      <c r="W256" s="777"/>
      <c r="X256" s="777"/>
      <c r="Y256" s="777"/>
      <c r="Z256" s="777"/>
      <c r="AA256" s="777"/>
      <c r="AB256" s="777"/>
      <c r="AC256" s="777"/>
      <c r="AD256" s="777"/>
      <c r="AE256" s="777"/>
      <c r="AF256" s="777"/>
      <c r="AG256" s="777"/>
      <c r="AH256" s="777"/>
      <c r="AI256" s="777"/>
      <c r="AJ256" s="777"/>
      <c r="AK256" s="777"/>
      <c r="AL256" s="777"/>
      <c r="AM256" s="777"/>
      <c r="AN256" s="777"/>
      <c r="AO256" s="777"/>
      <c r="AP256" s="777"/>
      <c r="AQ256" s="777"/>
      <c r="AR256" s="777"/>
      <c r="AS256" s="777"/>
      <c r="AT256" s="777"/>
      <c r="AU256" s="777"/>
      <c r="AV256" s="777"/>
      <c r="AW256" s="777"/>
      <c r="AX256" s="777"/>
      <c r="AY256" s="777"/>
      <c r="AZ256" s="777"/>
      <c r="BA256" s="777"/>
      <c r="BB256" s="777"/>
      <c r="BC256" s="777"/>
      <c r="BD256" s="777"/>
      <c r="BE256" s="777"/>
      <c r="BF256" s="777"/>
      <c r="BG256" s="777"/>
      <c r="BH256" s="777"/>
      <c r="BI256" s="777"/>
      <c r="BJ256" s="777"/>
      <c r="BK256" s="777"/>
      <c r="BL256" s="777"/>
      <c r="BM256" s="777"/>
      <c r="BN256" s="777"/>
      <c r="BO256" s="777"/>
      <c r="BP256" s="777"/>
      <c r="BQ256" s="777"/>
      <c r="BR256" s="777"/>
      <c r="BS256" s="777"/>
      <c r="BT256" s="777"/>
      <c r="BU256" s="777"/>
      <c r="BV256" s="777"/>
      <c r="BW256" s="777"/>
      <c r="BX256" s="777"/>
      <c r="BY256" s="777"/>
    </row>
    <row r="257" spans="1:77" s="777" customFormat="1" ht="15.75" customHeight="1" thickTop="1" thickBot="1">
      <c r="A257" s="1539"/>
      <c r="B257" s="1540" t="str">
        <f>X!R257</f>
        <v/>
      </c>
      <c r="C257" s="1541" t="str">
        <f>X!S257</f>
        <v/>
      </c>
      <c r="D257" s="1541" t="str">
        <f>X!T257</f>
        <v/>
      </c>
      <c r="E257" s="1541" t="str">
        <f>X!U257</f>
        <v/>
      </c>
      <c r="F257" s="1541" t="str">
        <f>X!V257</f>
        <v/>
      </c>
      <c r="G257" s="1541" t="str">
        <f>X!W257</f>
        <v/>
      </c>
      <c r="H257" s="1541" t="str">
        <f>X!X257</f>
        <v/>
      </c>
      <c r="I257" s="1541" t="str">
        <f>X!Y257</f>
        <v/>
      </c>
      <c r="J257" s="1541" t="str">
        <f>X!Z257</f>
        <v/>
      </c>
      <c r="K257" s="1541" t="str">
        <f>X!AA257</f>
        <v/>
      </c>
      <c r="L257" s="1541" t="str">
        <f>X!AB257</f>
        <v/>
      </c>
      <c r="M257" s="1541" t="str">
        <f>X!AC257</f>
        <v/>
      </c>
      <c r="N257" s="1542" t="str">
        <f>X!AD257</f>
        <v/>
      </c>
      <c r="O257" s="1543" t="str">
        <f>X!AE257</f>
        <v/>
      </c>
      <c r="P257" s="1544" t="str">
        <f>X!AF257</f>
        <v/>
      </c>
      <c r="Q257" s="1547"/>
    </row>
    <row r="258" spans="1:77" s="777" customFormat="1" ht="15.75" customHeight="1">
      <c r="A258" s="1553"/>
      <c r="B258" s="1554" t="str">
        <f>X!R258</f>
        <v/>
      </c>
      <c r="C258" s="1460" t="str">
        <f>X!S258</f>
        <v/>
      </c>
      <c r="D258" s="1460" t="str">
        <f>X!T258</f>
        <v/>
      </c>
      <c r="E258" s="1460" t="str">
        <f>X!U258</f>
        <v/>
      </c>
      <c r="F258" s="1460" t="str">
        <f>X!V258</f>
        <v/>
      </c>
      <c r="G258" s="1460" t="str">
        <f>X!W258</f>
        <v/>
      </c>
      <c r="H258" s="1460" t="str">
        <f>X!X258</f>
        <v/>
      </c>
      <c r="I258" s="1460" t="str">
        <f>X!Y258</f>
        <v/>
      </c>
      <c r="J258" s="1460" t="str">
        <f>X!Z258</f>
        <v/>
      </c>
      <c r="K258" s="1460" t="str">
        <f>X!AA258</f>
        <v/>
      </c>
      <c r="L258" s="1460" t="str">
        <f>X!AB258</f>
        <v/>
      </c>
      <c r="M258" s="1460" t="str">
        <f>X!AC258</f>
        <v/>
      </c>
      <c r="N258" s="1461" t="str">
        <f>X!AD258</f>
        <v/>
      </c>
      <c r="O258" s="1462" t="str">
        <f>X!AE258</f>
        <v/>
      </c>
      <c r="P258" s="1555" t="str">
        <f>X!AF258</f>
        <v/>
      </c>
      <c r="Q258" s="1466"/>
    </row>
    <row r="259" spans="1:77" s="777" customFormat="1" ht="15.75" customHeight="1">
      <c r="A259" s="1557"/>
      <c r="B259" s="1350" t="str">
        <f>X!R259</f>
        <v/>
      </c>
      <c r="C259" s="848" t="str">
        <f>X!S259</f>
        <v/>
      </c>
      <c r="D259" s="848" t="str">
        <f>X!T259</f>
        <v/>
      </c>
      <c r="E259" s="848" t="str">
        <f>X!U259</f>
        <v/>
      </c>
      <c r="F259" s="848" t="str">
        <f>X!V259</f>
        <v/>
      </c>
      <c r="G259" s="848" t="str">
        <f>X!W259</f>
        <v/>
      </c>
      <c r="H259" s="848" t="str">
        <f>X!X259</f>
        <v/>
      </c>
      <c r="I259" s="848" t="str">
        <f>X!Y259</f>
        <v/>
      </c>
      <c r="J259" s="848" t="str">
        <f>X!Z259</f>
        <v/>
      </c>
      <c r="K259" s="848" t="str">
        <f>X!AA259</f>
        <v/>
      </c>
      <c r="L259" s="848" t="str">
        <f>X!AB259</f>
        <v/>
      </c>
      <c r="M259" s="848" t="str">
        <f>X!AC259</f>
        <v/>
      </c>
      <c r="N259" s="1351" t="str">
        <f>X!AD259</f>
        <v/>
      </c>
      <c r="O259" s="1352" t="str">
        <f>X!AE259</f>
        <v/>
      </c>
      <c r="P259" s="1555" t="str">
        <f>X!AF259</f>
        <v/>
      </c>
      <c r="Q259" s="1354"/>
    </row>
    <row r="260" spans="1:77" s="777" customFormat="1" ht="15.75" customHeight="1">
      <c r="A260" s="1557"/>
      <c r="B260" s="1333" t="str">
        <f>X!R260</f>
        <v/>
      </c>
      <c r="C260" s="1334" t="str">
        <f>X!S260</f>
        <v/>
      </c>
      <c r="D260" s="1334" t="str">
        <f>X!T260</f>
        <v/>
      </c>
      <c r="E260" s="1334" t="str">
        <f>X!U260</f>
        <v/>
      </c>
      <c r="F260" s="1334" t="str">
        <f>X!V260</f>
        <v/>
      </c>
      <c r="G260" s="1334" t="str">
        <f>X!W260</f>
        <v/>
      </c>
      <c r="H260" s="1334" t="str">
        <f>X!X260</f>
        <v/>
      </c>
      <c r="I260" s="1334" t="str">
        <f>X!Y260</f>
        <v/>
      </c>
      <c r="J260" s="1334" t="str">
        <f>X!Z260</f>
        <v/>
      </c>
      <c r="K260" s="1334" t="str">
        <f>X!AA260</f>
        <v/>
      </c>
      <c r="L260" s="1334" t="str">
        <f>X!AB260</f>
        <v/>
      </c>
      <c r="M260" s="1334" t="str">
        <f>X!AC260</f>
        <v/>
      </c>
      <c r="N260" s="1335" t="str">
        <f>X!AD260</f>
        <v/>
      </c>
      <c r="O260" s="1336" t="str">
        <f>X!AE260</f>
        <v/>
      </c>
      <c r="P260" s="1555" t="str">
        <f>X!AF260</f>
        <v/>
      </c>
      <c r="Q260" s="1340"/>
    </row>
    <row r="261" spans="1:77" s="777" customFormat="1" ht="15.75" customHeight="1">
      <c r="A261" s="1557"/>
      <c r="B261" s="1350" t="str">
        <f>X!R261</f>
        <v/>
      </c>
      <c r="C261" s="848" t="str">
        <f>X!S261</f>
        <v/>
      </c>
      <c r="D261" s="848" t="str">
        <f>X!T261</f>
        <v/>
      </c>
      <c r="E261" s="848" t="str">
        <f>X!U261</f>
        <v/>
      </c>
      <c r="F261" s="848" t="str">
        <f>X!V261</f>
        <v/>
      </c>
      <c r="G261" s="848" t="str">
        <f>X!W261</f>
        <v/>
      </c>
      <c r="H261" s="848" t="str">
        <f>X!X261</f>
        <v/>
      </c>
      <c r="I261" s="848" t="str">
        <f>X!Y261</f>
        <v/>
      </c>
      <c r="J261" s="848" t="str">
        <f>X!Z261</f>
        <v/>
      </c>
      <c r="K261" s="848" t="str">
        <f>X!AA261</f>
        <v/>
      </c>
      <c r="L261" s="848" t="str">
        <f>X!AB261</f>
        <v/>
      </c>
      <c r="M261" s="848" t="str">
        <f>X!AC261</f>
        <v/>
      </c>
      <c r="N261" s="1351" t="str">
        <f>X!AD261</f>
        <v/>
      </c>
      <c r="O261" s="1352" t="str">
        <f>X!AE261</f>
        <v/>
      </c>
      <c r="P261" s="1555" t="str">
        <f>X!AF261</f>
        <v/>
      </c>
      <c r="Q261" s="1354"/>
    </row>
    <row r="262" spans="1:77" s="777" customFormat="1" ht="15.75" customHeight="1" thickBot="1">
      <c r="A262" s="1557"/>
      <c r="B262" s="1333" t="str">
        <f>X!R262</f>
        <v/>
      </c>
      <c r="C262" s="1334" t="str">
        <f>X!S262</f>
        <v/>
      </c>
      <c r="D262" s="1334" t="str">
        <f>X!T262</f>
        <v/>
      </c>
      <c r="E262" s="1334" t="str">
        <f>X!U262</f>
        <v/>
      </c>
      <c r="F262" s="1334" t="str">
        <f>X!V262</f>
        <v/>
      </c>
      <c r="G262" s="1334" t="str">
        <f>X!W262</f>
        <v/>
      </c>
      <c r="H262" s="1334" t="str">
        <f>X!X262</f>
        <v/>
      </c>
      <c r="I262" s="1334" t="str">
        <f>X!Y262</f>
        <v/>
      </c>
      <c r="J262" s="1334" t="str">
        <f>X!Z262</f>
        <v/>
      </c>
      <c r="K262" s="1334" t="str">
        <f>X!AA262</f>
        <v/>
      </c>
      <c r="L262" s="1334" t="str">
        <f>X!AB262</f>
        <v/>
      </c>
      <c r="M262" s="1334" t="str">
        <f>X!AC262</f>
        <v/>
      </c>
      <c r="N262" s="1335" t="str">
        <f>X!AD262</f>
        <v/>
      </c>
      <c r="O262" s="1336" t="str">
        <f>X!AE262</f>
        <v/>
      </c>
      <c r="P262" s="1555" t="str">
        <f>X!AF262</f>
        <v/>
      </c>
      <c r="Q262" s="1369"/>
    </row>
    <row r="263" spans="1:77" s="1070" customFormat="1" ht="15.75" customHeight="1" thickTop="1" thickBot="1">
      <c r="A263" s="1370"/>
      <c r="B263" s="1370"/>
      <c r="C263" s="1371"/>
      <c r="D263" s="1371"/>
      <c r="E263" s="1371"/>
      <c r="F263" s="1371"/>
      <c r="G263" s="1371"/>
      <c r="H263" s="1371"/>
      <c r="I263" s="1371"/>
      <c r="J263" s="1371"/>
      <c r="K263" s="1371"/>
      <c r="L263" s="1371"/>
      <c r="M263" s="1371"/>
      <c r="N263" s="1371"/>
      <c r="O263" s="1371"/>
      <c r="P263" s="1372"/>
      <c r="Q263" s="1373"/>
      <c r="R263" s="1666"/>
      <c r="S263" s="1080"/>
      <c r="T263" s="1080"/>
      <c r="U263" s="1080"/>
      <c r="V263" s="1080"/>
      <c r="W263" s="1080"/>
      <c r="X263" s="1080"/>
      <c r="Y263" s="1080"/>
      <c r="Z263" s="1080"/>
      <c r="AA263" s="1080"/>
      <c r="AB263" s="1080"/>
      <c r="AC263" s="1080"/>
      <c r="AD263" s="1080"/>
      <c r="AE263" s="1080"/>
      <c r="AF263" s="1080"/>
      <c r="AG263" s="1080"/>
      <c r="AH263" s="1080"/>
      <c r="AI263" s="1080"/>
      <c r="AJ263" s="1080"/>
      <c r="AK263" s="1080"/>
      <c r="AL263" s="1080"/>
      <c r="AM263" s="1080"/>
      <c r="AN263" s="1080"/>
      <c r="AO263" s="1080"/>
      <c r="AP263" s="1080"/>
      <c r="AQ263" s="1080"/>
      <c r="AR263" s="1080"/>
      <c r="AS263" s="1080"/>
      <c r="AT263" s="1080"/>
      <c r="AU263" s="1080"/>
      <c r="AV263" s="1080"/>
      <c r="AW263" s="1080"/>
      <c r="AX263" s="1080"/>
      <c r="AY263" s="1080"/>
      <c r="AZ263" s="1080"/>
      <c r="BA263" s="1080"/>
      <c r="BB263" s="1080"/>
      <c r="BC263" s="1080"/>
      <c r="BD263" s="1080"/>
      <c r="BE263" s="1080"/>
      <c r="BF263" s="1080"/>
      <c r="BG263" s="1080"/>
      <c r="BH263" s="1080"/>
      <c r="BI263" s="1080"/>
      <c r="BJ263" s="1080"/>
      <c r="BK263" s="1080"/>
      <c r="BL263" s="1080"/>
      <c r="BM263" s="1080"/>
      <c r="BN263" s="1080"/>
      <c r="BO263" s="1080"/>
      <c r="BP263" s="1080"/>
      <c r="BQ263" s="1080"/>
      <c r="BR263" s="1080"/>
      <c r="BS263" s="1080"/>
      <c r="BT263" s="1080"/>
      <c r="BU263" s="1080"/>
      <c r="BV263" s="1080"/>
      <c r="BW263" s="1080"/>
      <c r="BX263" s="1080"/>
      <c r="BY263" s="1080"/>
    </row>
    <row r="264" spans="1:77" s="777" customFormat="1" ht="15.75" customHeight="1" thickTop="1" thickBot="1">
      <c r="A264" s="1564"/>
      <c r="B264" s="1565" t="str">
        <f>X!R264</f>
        <v/>
      </c>
      <c r="C264" s="1566" t="str">
        <f>X!S264</f>
        <v/>
      </c>
      <c r="D264" s="1566" t="str">
        <f>X!T264</f>
        <v/>
      </c>
      <c r="E264" s="1566" t="str">
        <f>X!U264</f>
        <v/>
      </c>
      <c r="F264" s="1566" t="str">
        <f>X!V264</f>
        <v/>
      </c>
      <c r="G264" s="1566" t="str">
        <f>X!W264</f>
        <v/>
      </c>
      <c r="H264" s="1566" t="str">
        <f>X!X264</f>
        <v/>
      </c>
      <c r="I264" s="1566" t="str">
        <f>X!Y264</f>
        <v/>
      </c>
      <c r="J264" s="1566" t="str">
        <f>X!Z264</f>
        <v/>
      </c>
      <c r="K264" s="1566" t="str">
        <f>X!AA264</f>
        <v/>
      </c>
      <c r="L264" s="1566" t="str">
        <f>X!AB264</f>
        <v/>
      </c>
      <c r="M264" s="1566" t="str">
        <f>X!AC264</f>
        <v/>
      </c>
      <c r="N264" s="1567" t="str">
        <f>X!AD264</f>
        <v/>
      </c>
      <c r="O264" s="1568" t="str">
        <f>X!AE264</f>
        <v/>
      </c>
      <c r="P264" s="1569" t="str">
        <f>X!AF264</f>
        <v/>
      </c>
      <c r="Q264" s="1547"/>
    </row>
    <row r="265" spans="1:77" s="777" customFormat="1" ht="15.75" customHeight="1">
      <c r="A265" s="1553"/>
      <c r="B265" s="1554" t="str">
        <f>X!R265</f>
        <v/>
      </c>
      <c r="C265" s="1460" t="str">
        <f>X!S265</f>
        <v/>
      </c>
      <c r="D265" s="1460" t="str">
        <f>X!T265</f>
        <v/>
      </c>
      <c r="E265" s="1460" t="str">
        <f>X!U265</f>
        <v/>
      </c>
      <c r="F265" s="1460" t="str">
        <f>X!V265</f>
        <v/>
      </c>
      <c r="G265" s="1460" t="str">
        <f>X!W265</f>
        <v/>
      </c>
      <c r="H265" s="1460" t="str">
        <f>X!X265</f>
        <v/>
      </c>
      <c r="I265" s="1460" t="str">
        <f>X!Y265</f>
        <v/>
      </c>
      <c r="J265" s="1460" t="str">
        <f>X!Z265</f>
        <v/>
      </c>
      <c r="K265" s="1460" t="str">
        <f>X!AA265</f>
        <v/>
      </c>
      <c r="L265" s="1460" t="str">
        <f>X!AB265</f>
        <v/>
      </c>
      <c r="M265" s="1460" t="str">
        <f>X!AC265</f>
        <v/>
      </c>
      <c r="N265" s="1461" t="str">
        <f>X!AD265</f>
        <v/>
      </c>
      <c r="O265" s="1462" t="str">
        <f>X!AE265</f>
        <v/>
      </c>
      <c r="P265" s="1555" t="str">
        <f>X!AF265</f>
        <v/>
      </c>
      <c r="Q265" s="1466"/>
    </row>
    <row r="266" spans="1:77" s="777" customFormat="1" ht="15.75" customHeight="1">
      <c r="A266" s="1557"/>
      <c r="B266" s="1350" t="str">
        <f>X!R266</f>
        <v/>
      </c>
      <c r="C266" s="848" t="str">
        <f>X!S266</f>
        <v/>
      </c>
      <c r="D266" s="848" t="str">
        <f>X!T266</f>
        <v/>
      </c>
      <c r="E266" s="848" t="str">
        <f>X!U266</f>
        <v/>
      </c>
      <c r="F266" s="848" t="str">
        <f>X!V266</f>
        <v/>
      </c>
      <c r="G266" s="848" t="str">
        <f>X!W266</f>
        <v/>
      </c>
      <c r="H266" s="848" t="str">
        <f>X!X266</f>
        <v/>
      </c>
      <c r="I266" s="848" t="str">
        <f>X!Y266</f>
        <v/>
      </c>
      <c r="J266" s="848" t="str">
        <f>X!Z266</f>
        <v/>
      </c>
      <c r="K266" s="848" t="str">
        <f>X!AA266</f>
        <v/>
      </c>
      <c r="L266" s="848" t="str">
        <f>X!AB266</f>
        <v/>
      </c>
      <c r="M266" s="848" t="str">
        <f>X!AC266</f>
        <v/>
      </c>
      <c r="N266" s="1351" t="str">
        <f>X!AD266</f>
        <v/>
      </c>
      <c r="O266" s="1352" t="str">
        <f>X!AE266</f>
        <v/>
      </c>
      <c r="P266" s="1555" t="str">
        <f>X!AF266</f>
        <v/>
      </c>
      <c r="Q266" s="1354"/>
    </row>
    <row r="267" spans="1:77" s="777" customFormat="1" ht="15.75" customHeight="1">
      <c r="A267" s="1557"/>
      <c r="B267" s="1333" t="str">
        <f>X!R267</f>
        <v/>
      </c>
      <c r="C267" s="1334" t="str">
        <f>X!S267</f>
        <v/>
      </c>
      <c r="D267" s="1334" t="str">
        <f>X!T267</f>
        <v/>
      </c>
      <c r="E267" s="1334" t="str">
        <f>X!U267</f>
        <v/>
      </c>
      <c r="F267" s="1334" t="str">
        <f>X!V267</f>
        <v/>
      </c>
      <c r="G267" s="1334" t="str">
        <f>X!W267</f>
        <v/>
      </c>
      <c r="H267" s="1334" t="str">
        <f>X!X267</f>
        <v/>
      </c>
      <c r="I267" s="1334" t="str">
        <f>X!Y267</f>
        <v/>
      </c>
      <c r="J267" s="1334" t="str">
        <f>X!Z267</f>
        <v/>
      </c>
      <c r="K267" s="1334" t="str">
        <f>X!AA267</f>
        <v/>
      </c>
      <c r="L267" s="1334" t="str">
        <f>X!AB267</f>
        <v/>
      </c>
      <c r="M267" s="1334" t="str">
        <f>X!AC267</f>
        <v/>
      </c>
      <c r="N267" s="1335" t="str">
        <f>X!AD267</f>
        <v/>
      </c>
      <c r="O267" s="1336" t="str">
        <f>X!AE267</f>
        <v/>
      </c>
      <c r="P267" s="1555" t="str">
        <f>X!AF267</f>
        <v/>
      </c>
      <c r="Q267" s="1340"/>
    </row>
    <row r="268" spans="1:77" s="777" customFormat="1" ht="15.75" customHeight="1">
      <c r="A268" s="1557"/>
      <c r="B268" s="1350" t="str">
        <f>X!R268</f>
        <v/>
      </c>
      <c r="C268" s="848" t="str">
        <f>X!S268</f>
        <v/>
      </c>
      <c r="D268" s="848" t="str">
        <f>X!T268</f>
        <v/>
      </c>
      <c r="E268" s="848" t="str">
        <f>X!U268</f>
        <v/>
      </c>
      <c r="F268" s="848" t="str">
        <f>X!V268</f>
        <v/>
      </c>
      <c r="G268" s="848" t="str">
        <f>X!W268</f>
        <v/>
      </c>
      <c r="H268" s="848" t="str">
        <f>X!X268</f>
        <v/>
      </c>
      <c r="I268" s="848" t="str">
        <f>X!Y268</f>
        <v/>
      </c>
      <c r="J268" s="848" t="str">
        <f>X!Z268</f>
        <v/>
      </c>
      <c r="K268" s="848" t="str">
        <f>X!AA268</f>
        <v/>
      </c>
      <c r="L268" s="848" t="str">
        <f>X!AB268</f>
        <v/>
      </c>
      <c r="M268" s="848" t="str">
        <f>X!AC268</f>
        <v/>
      </c>
      <c r="N268" s="1351" t="str">
        <f>X!AD268</f>
        <v/>
      </c>
      <c r="O268" s="1352" t="str">
        <f>X!AE268</f>
        <v/>
      </c>
      <c r="P268" s="1555" t="str">
        <f>X!AF268</f>
        <v/>
      </c>
      <c r="Q268" s="1354"/>
    </row>
    <row r="269" spans="1:77" s="777" customFormat="1" ht="15.75" customHeight="1" thickBot="1">
      <c r="A269" s="1557"/>
      <c r="B269" s="1333" t="str">
        <f>X!R269</f>
        <v/>
      </c>
      <c r="C269" s="1334" t="str">
        <f>X!S269</f>
        <v/>
      </c>
      <c r="D269" s="1334" t="str">
        <f>X!T269</f>
        <v/>
      </c>
      <c r="E269" s="1334" t="str">
        <f>X!U269</f>
        <v/>
      </c>
      <c r="F269" s="1334" t="str">
        <f>X!V269</f>
        <v/>
      </c>
      <c r="G269" s="1334" t="str">
        <f>X!W269</f>
        <v/>
      </c>
      <c r="H269" s="1334" t="str">
        <f>X!X269</f>
        <v/>
      </c>
      <c r="I269" s="1334" t="str">
        <f>X!Y269</f>
        <v/>
      </c>
      <c r="J269" s="1334" t="str">
        <f>X!Z269</f>
        <v/>
      </c>
      <c r="K269" s="1334" t="str">
        <f>X!AA269</f>
        <v/>
      </c>
      <c r="L269" s="1334" t="str">
        <f>X!AB269</f>
        <v/>
      </c>
      <c r="M269" s="1334" t="str">
        <f>X!AC269</f>
        <v/>
      </c>
      <c r="N269" s="1335" t="str">
        <f>X!AD269</f>
        <v/>
      </c>
      <c r="O269" s="1336" t="str">
        <f>X!AE269</f>
        <v/>
      </c>
      <c r="P269" s="1555" t="str">
        <f>X!AF269</f>
        <v/>
      </c>
      <c r="Q269" s="1369"/>
    </row>
    <row r="270" spans="1:77" s="1070" customFormat="1" ht="15.75" customHeight="1" thickTop="1" thickBot="1">
      <c r="A270" s="1370"/>
      <c r="B270" s="1370"/>
      <c r="C270" s="1371"/>
      <c r="D270" s="1371"/>
      <c r="E270" s="1371"/>
      <c r="F270" s="1371"/>
      <c r="G270" s="1371"/>
      <c r="H270" s="1371"/>
      <c r="I270" s="1371"/>
      <c r="J270" s="1371"/>
      <c r="K270" s="1371"/>
      <c r="L270" s="1371"/>
      <c r="M270" s="1371"/>
      <c r="N270" s="1371"/>
      <c r="O270" s="1371"/>
      <c r="P270" s="1372"/>
      <c r="Q270" s="1373"/>
      <c r="R270" s="1666"/>
      <c r="S270" s="1080"/>
      <c r="T270" s="1080"/>
      <c r="U270" s="1080"/>
      <c r="V270" s="1080"/>
      <c r="W270" s="1080"/>
      <c r="X270" s="1080"/>
      <c r="Y270" s="1080"/>
      <c r="Z270" s="1080"/>
      <c r="AA270" s="1080"/>
      <c r="AB270" s="1080"/>
      <c r="AC270" s="1080"/>
      <c r="AD270" s="1080"/>
      <c r="AE270" s="1080"/>
      <c r="AF270" s="1080"/>
      <c r="AG270" s="1080"/>
      <c r="AH270" s="1080"/>
      <c r="AI270" s="1080"/>
      <c r="AJ270" s="1080"/>
      <c r="AK270" s="1080"/>
      <c r="AL270" s="1080"/>
      <c r="AM270" s="1080"/>
      <c r="AN270" s="1080"/>
      <c r="AO270" s="1080"/>
      <c r="AP270" s="1080"/>
      <c r="AQ270" s="1080"/>
      <c r="AR270" s="1080"/>
      <c r="AS270" s="1080"/>
      <c r="AT270" s="1080"/>
      <c r="AU270" s="1080"/>
      <c r="AV270" s="1080"/>
      <c r="AW270" s="1080"/>
      <c r="AX270" s="1080"/>
      <c r="AY270" s="1080"/>
      <c r="AZ270" s="1080"/>
      <c r="BA270" s="1080"/>
      <c r="BB270" s="1080"/>
      <c r="BC270" s="1080"/>
      <c r="BD270" s="1080"/>
      <c r="BE270" s="1080"/>
      <c r="BF270" s="1080"/>
      <c r="BG270" s="1080"/>
      <c r="BH270" s="1080"/>
      <c r="BI270" s="1080"/>
      <c r="BJ270" s="1080"/>
      <c r="BK270" s="1080"/>
      <c r="BL270" s="1080"/>
      <c r="BM270" s="1080"/>
      <c r="BN270" s="1080"/>
      <c r="BO270" s="1080"/>
      <c r="BP270" s="1080"/>
      <c r="BQ270" s="1080"/>
      <c r="BR270" s="1080"/>
      <c r="BS270" s="1080"/>
      <c r="BT270" s="1080"/>
      <c r="BU270" s="1080"/>
      <c r="BV270" s="1080"/>
      <c r="BW270" s="1080"/>
      <c r="BX270" s="1080"/>
      <c r="BY270" s="1080"/>
    </row>
    <row r="271" spans="1:77" s="777" customFormat="1" ht="15.75" customHeight="1" thickTop="1" thickBot="1">
      <c r="A271" s="1575"/>
      <c r="B271" s="1565" t="str">
        <f>X!R271</f>
        <v/>
      </c>
      <c r="C271" s="1566" t="str">
        <f>X!S271</f>
        <v/>
      </c>
      <c r="D271" s="1566" t="str">
        <f>X!T271</f>
        <v/>
      </c>
      <c r="E271" s="1566" t="str">
        <f>X!U271</f>
        <v/>
      </c>
      <c r="F271" s="1566" t="str">
        <f>X!V271</f>
        <v/>
      </c>
      <c r="G271" s="1566" t="str">
        <f>X!W271</f>
        <v/>
      </c>
      <c r="H271" s="1566" t="str">
        <f>X!X271</f>
        <v/>
      </c>
      <c r="I271" s="1566" t="str">
        <f>X!Y271</f>
        <v/>
      </c>
      <c r="J271" s="1566" t="str">
        <f>X!Z271</f>
        <v/>
      </c>
      <c r="K271" s="1566" t="str">
        <f>X!AA271</f>
        <v/>
      </c>
      <c r="L271" s="1566" t="str">
        <f>X!AB271</f>
        <v/>
      </c>
      <c r="M271" s="1566" t="str">
        <f>X!AC271</f>
        <v/>
      </c>
      <c r="N271" s="1567" t="str">
        <f>X!AD271</f>
        <v/>
      </c>
      <c r="O271" s="1568" t="str">
        <f>X!AE271</f>
        <v/>
      </c>
      <c r="P271" s="1432" t="str">
        <f>X!AF271</f>
        <v/>
      </c>
      <c r="Q271" s="1547"/>
    </row>
    <row r="272" spans="1:77" s="777" customFormat="1" ht="15.75" customHeight="1">
      <c r="A272" s="1553"/>
      <c r="B272" s="1554" t="str">
        <f>X!R272</f>
        <v/>
      </c>
      <c r="C272" s="1460" t="str">
        <f>X!S272</f>
        <v/>
      </c>
      <c r="D272" s="1460" t="str">
        <f>X!T272</f>
        <v/>
      </c>
      <c r="E272" s="1460" t="str">
        <f>X!U272</f>
        <v/>
      </c>
      <c r="F272" s="1460" t="str">
        <f>X!V272</f>
        <v/>
      </c>
      <c r="G272" s="1460" t="str">
        <f>X!W272</f>
        <v/>
      </c>
      <c r="H272" s="1460" t="str">
        <f>X!X272</f>
        <v/>
      </c>
      <c r="I272" s="1460" t="str">
        <f>X!Y272</f>
        <v/>
      </c>
      <c r="J272" s="1460" t="str">
        <f>X!Z272</f>
        <v/>
      </c>
      <c r="K272" s="1460" t="str">
        <f>X!AA272</f>
        <v/>
      </c>
      <c r="L272" s="1460" t="str">
        <f>X!AB272</f>
        <v/>
      </c>
      <c r="M272" s="1460" t="str">
        <f>X!AC272</f>
        <v/>
      </c>
      <c r="N272" s="1461" t="str">
        <f>X!AD272</f>
        <v/>
      </c>
      <c r="O272" s="1462" t="str">
        <f>X!AE272</f>
        <v/>
      </c>
      <c r="P272" s="1555" t="str">
        <f>X!AF272</f>
        <v/>
      </c>
      <c r="Q272" s="1466"/>
    </row>
    <row r="273" spans="1:77" s="777" customFormat="1" ht="15.75" customHeight="1">
      <c r="A273" s="1557"/>
      <c r="B273" s="1350" t="str">
        <f>X!R273</f>
        <v/>
      </c>
      <c r="C273" s="848" t="str">
        <f>X!S273</f>
        <v/>
      </c>
      <c r="D273" s="848" t="str">
        <f>X!T273</f>
        <v/>
      </c>
      <c r="E273" s="848" t="str">
        <f>X!U273</f>
        <v/>
      </c>
      <c r="F273" s="848" t="str">
        <f>X!V273</f>
        <v/>
      </c>
      <c r="G273" s="848" t="str">
        <f>X!W273</f>
        <v/>
      </c>
      <c r="H273" s="848" t="str">
        <f>X!X273</f>
        <v/>
      </c>
      <c r="I273" s="848" t="str">
        <f>X!Y273</f>
        <v/>
      </c>
      <c r="J273" s="848" t="str">
        <f>X!Z273</f>
        <v/>
      </c>
      <c r="K273" s="848" t="str">
        <f>X!AA273</f>
        <v/>
      </c>
      <c r="L273" s="848" t="str">
        <f>X!AB273</f>
        <v/>
      </c>
      <c r="M273" s="848" t="str">
        <f>X!AC273</f>
        <v/>
      </c>
      <c r="N273" s="1351" t="str">
        <f>X!AD273</f>
        <v/>
      </c>
      <c r="O273" s="1352" t="str">
        <f>X!AE273</f>
        <v/>
      </c>
      <c r="P273" s="1555" t="str">
        <f>X!AF273</f>
        <v/>
      </c>
      <c r="Q273" s="1354"/>
    </row>
    <row r="274" spans="1:77" s="777" customFormat="1" ht="15.75" customHeight="1">
      <c r="A274" s="1557"/>
      <c r="B274" s="1333" t="str">
        <f>X!R274</f>
        <v/>
      </c>
      <c r="C274" s="1334" t="str">
        <f>X!S274</f>
        <v/>
      </c>
      <c r="D274" s="1334" t="str">
        <f>X!T274</f>
        <v/>
      </c>
      <c r="E274" s="1334" t="str">
        <f>X!U274</f>
        <v/>
      </c>
      <c r="F274" s="1334" t="str">
        <f>X!V274</f>
        <v/>
      </c>
      <c r="G274" s="1334" t="str">
        <f>X!W274</f>
        <v/>
      </c>
      <c r="H274" s="1334" t="str">
        <f>X!X274</f>
        <v/>
      </c>
      <c r="I274" s="1334" t="str">
        <f>X!Y274</f>
        <v/>
      </c>
      <c r="J274" s="1334" t="str">
        <f>X!Z274</f>
        <v/>
      </c>
      <c r="K274" s="1334" t="str">
        <f>X!AA274</f>
        <v/>
      </c>
      <c r="L274" s="1334" t="str">
        <f>X!AB274</f>
        <v/>
      </c>
      <c r="M274" s="1334" t="str">
        <f>X!AC274</f>
        <v/>
      </c>
      <c r="N274" s="1335" t="str">
        <f>X!AD274</f>
        <v/>
      </c>
      <c r="O274" s="1336" t="str">
        <f>X!AE274</f>
        <v/>
      </c>
      <c r="P274" s="1555" t="str">
        <f>X!AF274</f>
        <v/>
      </c>
      <c r="Q274" s="1340"/>
    </row>
    <row r="275" spans="1:77" s="777" customFormat="1" ht="15.75" customHeight="1">
      <c r="A275" s="1557"/>
      <c r="B275" s="1350" t="str">
        <f>X!R275</f>
        <v/>
      </c>
      <c r="C275" s="848" t="str">
        <f>X!S275</f>
        <v/>
      </c>
      <c r="D275" s="848" t="str">
        <f>X!T275</f>
        <v/>
      </c>
      <c r="E275" s="848" t="str">
        <f>X!U275</f>
        <v/>
      </c>
      <c r="F275" s="848" t="str">
        <f>X!V275</f>
        <v/>
      </c>
      <c r="G275" s="848" t="str">
        <f>X!W275</f>
        <v/>
      </c>
      <c r="H275" s="848" t="str">
        <f>X!X275</f>
        <v/>
      </c>
      <c r="I275" s="848" t="str">
        <f>X!Y275</f>
        <v/>
      </c>
      <c r="J275" s="848" t="str">
        <f>X!Z275</f>
        <v/>
      </c>
      <c r="K275" s="848" t="str">
        <f>X!AA275</f>
        <v/>
      </c>
      <c r="L275" s="848" t="str">
        <f>X!AB275</f>
        <v/>
      </c>
      <c r="M275" s="848" t="str">
        <f>X!AC275</f>
        <v/>
      </c>
      <c r="N275" s="1351" t="str">
        <f>X!AD275</f>
        <v/>
      </c>
      <c r="O275" s="1352" t="str">
        <f>X!AE275</f>
        <v/>
      </c>
      <c r="P275" s="1555" t="str">
        <f>X!AF275</f>
        <v/>
      </c>
      <c r="Q275" s="1354"/>
    </row>
    <row r="276" spans="1:77" s="881" customFormat="1" ht="15.75" customHeight="1" thickBot="1">
      <c r="A276" s="1559"/>
      <c r="B276" s="1361" t="str">
        <f>X!R276</f>
        <v/>
      </c>
      <c r="C276" s="1362" t="str">
        <f>X!S276</f>
        <v/>
      </c>
      <c r="D276" s="1362" t="str">
        <f>X!T276</f>
        <v/>
      </c>
      <c r="E276" s="1362" t="str">
        <f>X!U276</f>
        <v/>
      </c>
      <c r="F276" s="1362" t="str">
        <f>X!V276</f>
        <v/>
      </c>
      <c r="G276" s="1362" t="str">
        <f>X!W276</f>
        <v/>
      </c>
      <c r="H276" s="1362" t="str">
        <f>X!X276</f>
        <v/>
      </c>
      <c r="I276" s="1362" t="str">
        <f>X!Y276</f>
        <v/>
      </c>
      <c r="J276" s="1362" t="str">
        <f>X!Z276</f>
        <v/>
      </c>
      <c r="K276" s="1362" t="str">
        <f>X!AA276</f>
        <v/>
      </c>
      <c r="L276" s="1362" t="str">
        <f>X!AB276</f>
        <v/>
      </c>
      <c r="M276" s="1362" t="str">
        <f>X!AC276</f>
        <v/>
      </c>
      <c r="N276" s="1395" t="str">
        <f>X!AD276</f>
        <v/>
      </c>
      <c r="O276" s="1396" t="str">
        <f>X!AE276</f>
        <v/>
      </c>
      <c r="P276" s="1578" t="str">
        <f>X!AF276</f>
        <v/>
      </c>
      <c r="Q276" s="1369"/>
    </row>
    <row r="277" spans="1:77" s="1579" customFormat="1" ht="15.75" customHeight="1" thickTop="1" thickBot="1">
      <c r="B277" s="520"/>
      <c r="M277" s="1582" t="s">
        <v>73</v>
      </c>
      <c r="R277" s="1667"/>
      <c r="S277" s="730"/>
      <c r="T277" s="730"/>
      <c r="U277" s="730"/>
      <c r="V277" s="730"/>
      <c r="W277" s="730"/>
      <c r="X277" s="730"/>
      <c r="Y277" s="730"/>
      <c r="Z277" s="730"/>
      <c r="AA277" s="730"/>
      <c r="AB277" s="730"/>
      <c r="AC277" s="730"/>
      <c r="AN277" s="730"/>
      <c r="AO277" s="730"/>
      <c r="AP277" s="730"/>
      <c r="AQ277" s="730"/>
      <c r="AR277" s="730"/>
      <c r="AS277" s="730"/>
      <c r="AT277" s="730"/>
      <c r="AU277" s="730"/>
      <c r="AV277" s="730"/>
      <c r="AW277" s="730"/>
      <c r="AX277" s="730"/>
      <c r="AY277" s="730"/>
      <c r="AZ277" s="730"/>
      <c r="BA277" s="730"/>
      <c r="BB277" s="730"/>
      <c r="BC277" s="730"/>
      <c r="BD277" s="730"/>
      <c r="BE277" s="730"/>
      <c r="BF277" s="730"/>
      <c r="BG277" s="730"/>
      <c r="BH277" s="730"/>
      <c r="BI277" s="730"/>
      <c r="BJ277" s="730"/>
      <c r="BK277" s="730"/>
      <c r="BL277" s="730"/>
      <c r="BM277" s="730"/>
      <c r="BN277" s="730"/>
      <c r="BO277" s="730"/>
      <c r="BP277" s="730"/>
      <c r="BQ277" s="730"/>
      <c r="BR277" s="730"/>
      <c r="BS277" s="730"/>
      <c r="BT277" s="730"/>
      <c r="BU277" s="730"/>
      <c r="BV277" s="730"/>
      <c r="BW277" s="730"/>
      <c r="BX277" s="730"/>
      <c r="BY277" s="730"/>
    </row>
    <row r="278" spans="1:77" s="777" customFormat="1" ht="15.75" customHeight="1" thickTop="1">
      <c r="A278" s="809"/>
      <c r="B278" s="973"/>
    </row>
    <row r="279" spans="1:77" s="777" customFormat="1" ht="15.75" customHeight="1">
      <c r="A279" s="809"/>
      <c r="B279" s="973"/>
    </row>
    <row r="280" spans="1:77" s="777" customFormat="1" ht="15.75" customHeight="1">
      <c r="A280" s="809"/>
      <c r="B280" s="973"/>
    </row>
    <row r="281" spans="1:77" s="777" customFormat="1" ht="15.75" customHeight="1">
      <c r="A281" s="809"/>
      <c r="B281" s="973"/>
    </row>
    <row r="282" spans="1:77" s="777" customFormat="1" ht="15.75" customHeight="1">
      <c r="A282" s="809"/>
      <c r="B282" s="973"/>
    </row>
    <row r="283" spans="1:77" s="777" customFormat="1" ht="15.75" customHeight="1" thickBot="1">
      <c r="A283" s="809"/>
      <c r="B283" s="973"/>
    </row>
    <row r="284" spans="1:77" s="777" customFormat="1" ht="15.75" customHeight="1" thickBot="1">
      <c r="A284" s="1232"/>
      <c r="B284" s="1586"/>
    </row>
    <row r="285" spans="1:77" s="777" customFormat="1" ht="15.75" customHeight="1">
      <c r="A285" s="1587"/>
      <c r="B285" s="1588"/>
    </row>
    <row r="286" spans="1:77" s="777" customFormat="1" ht="15.75" customHeight="1">
      <c r="A286" s="1589"/>
      <c r="B286" s="1590"/>
    </row>
    <row r="287" spans="1:77" s="777" customFormat="1" ht="15.75" customHeight="1">
      <c r="A287" s="1589"/>
      <c r="B287" s="1590"/>
    </row>
    <row r="288" spans="1:77" s="777" customFormat="1" ht="15.75" customHeight="1">
      <c r="A288" s="1589"/>
      <c r="B288" s="1590"/>
    </row>
    <row r="289" spans="1:2" s="777" customFormat="1" ht="15.75" customHeight="1">
      <c r="A289" s="1589"/>
      <c r="B289" s="1590"/>
    </row>
    <row r="290" spans="1:2" s="777" customFormat="1" ht="15.75" customHeight="1">
      <c r="A290" s="1589"/>
      <c r="B290" s="1590"/>
    </row>
    <row r="291" spans="1:2" s="777" customFormat="1" ht="15.75" customHeight="1">
      <c r="A291" s="1589"/>
      <c r="B291" s="1590"/>
    </row>
    <row r="292" spans="1:2" s="777" customFormat="1" ht="15.75" customHeight="1">
      <c r="A292" s="1589"/>
      <c r="B292" s="1590"/>
    </row>
    <row r="293" spans="1:2" s="777" customFormat="1" ht="15.75" customHeight="1">
      <c r="A293" s="1589"/>
      <c r="B293" s="1590"/>
    </row>
    <row r="294" spans="1:2" s="777" customFormat="1" ht="15.75" customHeight="1">
      <c r="A294" s="1589"/>
      <c r="B294" s="1590"/>
    </row>
    <row r="295" spans="1:2" s="777" customFormat="1" ht="15.75" customHeight="1">
      <c r="A295" s="1589"/>
      <c r="B295" s="1590"/>
    </row>
    <row r="296" spans="1:2" s="777" customFormat="1" ht="15.75" customHeight="1">
      <c r="A296" s="1589"/>
      <c r="B296" s="1590"/>
    </row>
    <row r="297" spans="1:2" s="777" customFormat="1" ht="15.75" customHeight="1">
      <c r="A297" s="1589"/>
      <c r="B297" s="1590"/>
    </row>
    <row r="298" spans="1:2" s="777" customFormat="1" ht="15.75" customHeight="1">
      <c r="A298" s="1589"/>
      <c r="B298" s="1590"/>
    </row>
    <row r="299" spans="1:2" s="777" customFormat="1" ht="15.75" customHeight="1">
      <c r="A299" s="1589"/>
      <c r="B299" s="1590"/>
    </row>
    <row r="300" spans="1:2" s="777" customFormat="1" ht="15.75" customHeight="1">
      <c r="A300" s="1589"/>
      <c r="B300" s="1590"/>
    </row>
    <row r="301" spans="1:2" s="777" customFormat="1" ht="15.75" customHeight="1">
      <c r="A301" s="1589"/>
      <c r="B301" s="1590"/>
    </row>
    <row r="302" spans="1:2" s="777" customFormat="1" ht="15.75" customHeight="1">
      <c r="A302" s="1589"/>
      <c r="B302" s="1590"/>
    </row>
    <row r="303" spans="1:2" s="777" customFormat="1" ht="15.75" customHeight="1">
      <c r="A303" s="1589"/>
      <c r="B303" s="1590"/>
    </row>
    <row r="304" spans="1:2" s="777" customFormat="1" ht="15.75" customHeight="1">
      <c r="A304" s="1589"/>
      <c r="B304" s="1590"/>
    </row>
    <row r="305" spans="1:2" s="777" customFormat="1" ht="15.75" customHeight="1">
      <c r="A305" s="1589"/>
      <c r="B305" s="1590"/>
    </row>
    <row r="306" spans="1:2" s="777" customFormat="1" ht="15.75" customHeight="1">
      <c r="A306" s="1589"/>
      <c r="B306" s="1590"/>
    </row>
    <row r="307" spans="1:2" s="777" customFormat="1" ht="15.75" customHeight="1">
      <c r="A307" s="1589"/>
      <c r="B307" s="1590"/>
    </row>
    <row r="308" spans="1:2" s="777" customFormat="1" ht="15.75" customHeight="1">
      <c r="A308" s="1589"/>
      <c r="B308" s="1590"/>
    </row>
    <row r="309" spans="1:2" s="777" customFormat="1" ht="15.75" customHeight="1">
      <c r="A309" s="1589"/>
      <c r="B309" s="1590"/>
    </row>
    <row r="310" spans="1:2" s="777" customFormat="1" ht="15.75" customHeight="1">
      <c r="A310" s="1589"/>
      <c r="B310" s="1590"/>
    </row>
    <row r="311" spans="1:2" s="777" customFormat="1" ht="15.75" customHeight="1">
      <c r="A311" s="1589"/>
      <c r="B311" s="1590"/>
    </row>
    <row r="312" spans="1:2" s="777" customFormat="1" ht="15.75" customHeight="1">
      <c r="A312" s="1589"/>
      <c r="B312" s="1590"/>
    </row>
    <row r="313" spans="1:2" s="777" customFormat="1" ht="15.75" customHeight="1">
      <c r="A313" s="1589"/>
      <c r="B313" s="1590"/>
    </row>
    <row r="314" spans="1:2" s="777" customFormat="1" ht="15.75" customHeight="1">
      <c r="A314" s="1589"/>
      <c r="B314" s="1590"/>
    </row>
    <row r="315" spans="1:2" s="777" customFormat="1" ht="15.75" customHeight="1">
      <c r="A315" s="1589"/>
      <c r="B315" s="1590"/>
    </row>
    <row r="316" spans="1:2" s="777" customFormat="1" ht="15.75" customHeight="1">
      <c r="A316" s="1589"/>
      <c r="B316" s="1590"/>
    </row>
    <row r="317" spans="1:2" s="777" customFormat="1" ht="15.75" customHeight="1">
      <c r="A317" s="1589"/>
      <c r="B317" s="1590"/>
    </row>
    <row r="318" spans="1:2" s="777" customFormat="1" ht="15.75" customHeight="1">
      <c r="A318" s="1589"/>
      <c r="B318" s="1590"/>
    </row>
    <row r="319" spans="1:2" s="777" customFormat="1" ht="15.75" customHeight="1">
      <c r="A319" s="1589"/>
      <c r="B319" s="1590"/>
    </row>
    <row r="320" spans="1:2" s="777" customFormat="1" ht="15.75" customHeight="1">
      <c r="A320" s="1589"/>
      <c r="B320" s="1590"/>
    </row>
    <row r="321" spans="1:2" s="777" customFormat="1" ht="15.75" customHeight="1">
      <c r="A321" s="1589"/>
      <c r="B321" s="1590"/>
    </row>
    <row r="322" spans="1:2" s="777" customFormat="1" ht="15.75" customHeight="1">
      <c r="A322" s="1589"/>
      <c r="B322" s="1590"/>
    </row>
    <row r="323" spans="1:2" s="777" customFormat="1" ht="15.75" customHeight="1">
      <c r="A323" s="1589"/>
      <c r="B323" s="1590"/>
    </row>
    <row r="324" spans="1:2" s="777" customFormat="1" ht="15.75" customHeight="1">
      <c r="A324" s="1589"/>
      <c r="B324" s="1590"/>
    </row>
    <row r="325" spans="1:2" s="777" customFormat="1" ht="15.75" customHeight="1">
      <c r="A325" s="1589"/>
      <c r="B325" s="1590"/>
    </row>
    <row r="326" spans="1:2" s="777" customFormat="1" ht="15.75" customHeight="1">
      <c r="A326" s="1589"/>
      <c r="B326" s="1590"/>
    </row>
    <row r="327" spans="1:2" s="777" customFormat="1" ht="15.75" customHeight="1">
      <c r="A327" s="1589"/>
      <c r="B327" s="1590"/>
    </row>
    <row r="328" spans="1:2" s="777" customFormat="1" ht="15.75" customHeight="1">
      <c r="A328" s="1589"/>
      <c r="B328" s="1590"/>
    </row>
    <row r="329" spans="1:2" s="777" customFormat="1" ht="15.75" customHeight="1">
      <c r="A329" s="1589"/>
      <c r="B329" s="1590"/>
    </row>
    <row r="330" spans="1:2" s="777" customFormat="1" ht="15.75" customHeight="1" thickBot="1">
      <c r="A330" s="1591"/>
      <c r="B330" s="1592"/>
    </row>
    <row r="331" spans="1:2" s="777" customFormat="1" ht="15.75" customHeight="1">
      <c r="A331" s="1589"/>
      <c r="B331" s="1593"/>
    </row>
    <row r="332" spans="1:2" s="777" customFormat="1" ht="15.75" customHeight="1">
      <c r="A332" s="1589"/>
      <c r="B332" s="1593"/>
    </row>
    <row r="333" spans="1:2" s="777" customFormat="1" ht="15.75" customHeight="1">
      <c r="A333" s="1589"/>
      <c r="B333" s="1593"/>
    </row>
    <row r="334" spans="1:2" s="777" customFormat="1" ht="15.75" customHeight="1">
      <c r="A334" s="1589"/>
      <c r="B334" s="1593"/>
    </row>
    <row r="335" spans="1:2" s="777" customFormat="1" ht="15.75" customHeight="1">
      <c r="A335" s="1589"/>
      <c r="B335" s="1593"/>
    </row>
    <row r="336" spans="1:2" s="777" customFormat="1" ht="15.75" customHeight="1">
      <c r="A336" s="1589"/>
      <c r="B336" s="1593"/>
    </row>
    <row r="337" spans="1:2" s="777" customFormat="1" ht="15.75" customHeight="1">
      <c r="A337" s="1589"/>
      <c r="B337" s="1593"/>
    </row>
    <row r="338" spans="1:2" s="777" customFormat="1" ht="15.75" customHeight="1">
      <c r="A338" s="1589"/>
      <c r="B338" s="1593"/>
    </row>
    <row r="339" spans="1:2" s="777" customFormat="1" ht="15.75" customHeight="1">
      <c r="A339" s="1589"/>
      <c r="B339" s="1593"/>
    </row>
    <row r="340" spans="1:2" s="777" customFormat="1" ht="15.75" customHeight="1">
      <c r="A340" s="1589"/>
      <c r="B340" s="1593"/>
    </row>
    <row r="341" spans="1:2" s="777" customFormat="1" ht="15.75" customHeight="1" thickBot="1">
      <c r="A341" s="1589"/>
      <c r="B341" s="1594"/>
    </row>
    <row r="342" spans="1:2" s="777" customFormat="1" ht="15.75" customHeight="1" thickBot="1">
      <c r="A342" s="1595"/>
      <c r="B342" s="1596"/>
    </row>
    <row r="343" spans="1:2" s="777" customFormat="1" ht="15.75" customHeight="1" thickBot="1">
      <c r="A343" s="1595"/>
      <c r="B343" s="1596"/>
    </row>
    <row r="344" spans="1:2" s="777" customFormat="1" ht="15.75" customHeight="1" thickBot="1">
      <c r="A344" s="1595"/>
      <c r="B344" s="1596"/>
    </row>
    <row r="345" spans="1:2" s="777" customFormat="1" ht="15.75" customHeight="1" thickBot="1">
      <c r="A345" s="1247"/>
      <c r="B345" s="1597"/>
    </row>
    <row r="346" spans="1:2" s="777" customFormat="1" ht="15.75" customHeight="1" thickBot="1">
      <c r="A346" s="1247"/>
      <c r="B346" s="1597"/>
    </row>
    <row r="347" spans="1:2" s="777" customFormat="1" ht="15.75" customHeight="1" thickBot="1">
      <c r="A347" s="1247"/>
      <c r="B347" s="1248"/>
    </row>
    <row r="348" spans="1:2" s="777" customFormat="1" ht="15.75" customHeight="1">
      <c r="A348" s="1587"/>
      <c r="B348" s="1598"/>
    </row>
    <row r="349" spans="1:2" s="777" customFormat="1" ht="15.75" customHeight="1">
      <c r="A349" s="1589"/>
      <c r="B349" s="1284"/>
    </row>
    <row r="350" spans="1:2" s="777" customFormat="1" ht="15.75" customHeight="1">
      <c r="A350" s="1589"/>
      <c r="B350" s="1284"/>
    </row>
    <row r="351" spans="1:2" s="777" customFormat="1" ht="15.75" customHeight="1">
      <c r="A351" s="1589"/>
      <c r="B351" s="1284"/>
    </row>
    <row r="352" spans="1:2" s="777" customFormat="1" ht="15.75" customHeight="1" thickBot="1">
      <c r="A352" s="1591"/>
      <c r="B352" s="1599"/>
    </row>
    <row r="353" spans="1:2" s="1600" customFormat="1" ht="15.75" customHeight="1" thickBot="1">
      <c r="A353" s="1601"/>
      <c r="B353" s="1284"/>
    </row>
    <row r="354" spans="1:2" s="1600" customFormat="1" ht="15.75" customHeight="1">
      <c r="A354" s="1587"/>
      <c r="B354" s="1598"/>
    </row>
    <row r="355" spans="1:2" s="1600" customFormat="1" ht="15.75" customHeight="1">
      <c r="A355" s="1589"/>
      <c r="B355" s="1284"/>
    </row>
    <row r="356" spans="1:2" s="1600" customFormat="1" ht="15.75" customHeight="1" thickBot="1">
      <c r="A356" s="1591"/>
      <c r="B356" s="1599"/>
    </row>
    <row r="357" spans="1:2" s="1600" customFormat="1" ht="15.75" customHeight="1" thickBot="1">
      <c r="A357" s="1601"/>
      <c r="B357" s="1284"/>
    </row>
    <row r="358" spans="1:2" s="1600" customFormat="1" ht="15.75" customHeight="1">
      <c r="A358" s="1587"/>
      <c r="B358" s="1603"/>
    </row>
    <row r="359" spans="1:2" s="1600" customFormat="1" ht="15.75" customHeight="1">
      <c r="A359" s="1589"/>
      <c r="B359" s="1604"/>
    </row>
    <row r="360" spans="1:2" s="1600" customFormat="1" ht="15.75" customHeight="1">
      <c r="A360" s="1589"/>
      <c r="B360" s="1604"/>
    </row>
    <row r="361" spans="1:2" s="1600" customFormat="1" ht="15.75" customHeight="1">
      <c r="A361" s="1589"/>
      <c r="B361" s="1604"/>
    </row>
    <row r="362" spans="1:2" s="1600" customFormat="1" ht="15.75" customHeight="1">
      <c r="A362" s="1589"/>
      <c r="B362" s="1604"/>
    </row>
    <row r="363" spans="1:2" s="1600" customFormat="1" ht="15.75" customHeight="1">
      <c r="A363" s="1589"/>
      <c r="B363" s="1604"/>
    </row>
    <row r="364" spans="1:2" s="1600" customFormat="1" ht="15.75" customHeight="1">
      <c r="A364" s="1589"/>
      <c r="B364" s="1604"/>
    </row>
    <row r="365" spans="1:2" s="1600" customFormat="1" ht="15.75" customHeight="1">
      <c r="A365" s="1589"/>
      <c r="B365" s="1604"/>
    </row>
    <row r="366" spans="1:2" s="1600" customFormat="1" ht="15.75" customHeight="1" thickBot="1">
      <c r="A366" s="1591"/>
      <c r="B366" s="1605"/>
    </row>
    <row r="367" spans="1:2" s="1600" customFormat="1" ht="15.75" customHeight="1">
      <c r="A367" s="1589"/>
      <c r="B367" s="1604"/>
    </row>
    <row r="368" spans="1:2" s="1600" customFormat="1" ht="15.75" customHeight="1">
      <c r="A368" s="1589"/>
      <c r="B368" s="1604"/>
    </row>
    <row r="369" spans="1:2" s="1600" customFormat="1" ht="15.75" customHeight="1" thickBot="1">
      <c r="A369" s="1591"/>
      <c r="B369" s="1607"/>
    </row>
    <row r="370" spans="1:2" s="1600" customFormat="1" ht="15.75" customHeight="1">
      <c r="A370" s="1602"/>
      <c r="B370" s="1606"/>
    </row>
    <row r="371" spans="1:2" s="1600" customFormat="1" ht="15.75" customHeight="1">
      <c r="A371" s="1602"/>
      <c r="B371" s="1606"/>
    </row>
    <row r="372" spans="1:2" s="1600" customFormat="1" ht="15.75" customHeight="1">
      <c r="A372" s="1602"/>
      <c r="B372" s="1606"/>
    </row>
    <row r="373" spans="1:2" s="1600" customFormat="1" ht="15.75" customHeight="1">
      <c r="A373" s="1602"/>
      <c r="B373" s="1606"/>
    </row>
    <row r="374" spans="1:2" s="1600" customFormat="1" ht="15.75" customHeight="1">
      <c r="A374" s="1602"/>
      <c r="B374" s="1606"/>
    </row>
    <row r="375" spans="1:2" s="1600" customFormat="1" ht="15.75" customHeight="1">
      <c r="A375" s="1602"/>
      <c r="B375" s="1606"/>
    </row>
    <row r="376" spans="1:2" s="1600" customFormat="1" ht="15.75" customHeight="1">
      <c r="A376" s="1602"/>
      <c r="B376" s="1606"/>
    </row>
    <row r="377" spans="1:2" s="1600" customFormat="1" ht="15.75" customHeight="1">
      <c r="A377" s="1602"/>
      <c r="B377" s="1606"/>
    </row>
    <row r="378" spans="1:2" s="1600" customFormat="1" ht="15.75" customHeight="1">
      <c r="A378" s="1602"/>
      <c r="B378" s="1606"/>
    </row>
    <row r="379" spans="1:2" s="1600" customFormat="1" ht="15.75" customHeight="1">
      <c r="A379" s="1602"/>
      <c r="B379" s="1606"/>
    </row>
    <row r="380" spans="1:2" s="1600" customFormat="1" ht="15.75" customHeight="1">
      <c r="A380" s="1602"/>
      <c r="B380" s="1606"/>
    </row>
    <row r="381" spans="1:2" s="1600" customFormat="1" ht="15.75" customHeight="1">
      <c r="A381" s="1602"/>
      <c r="B381" s="1606"/>
    </row>
    <row r="382" spans="1:2" s="1600" customFormat="1" ht="15.75" customHeight="1">
      <c r="A382" s="1602"/>
      <c r="B382" s="1606"/>
    </row>
    <row r="383" spans="1:2" s="1600" customFormat="1" ht="15.75" customHeight="1">
      <c r="A383" s="1602"/>
      <c r="B383" s="1606"/>
    </row>
    <row r="384" spans="1:2" s="1600" customFormat="1" ht="15.75" customHeight="1">
      <c r="A384" s="1602"/>
      <c r="B384" s="1606"/>
    </row>
    <row r="385" spans="1:2" s="1600" customFormat="1" ht="15.75" customHeight="1">
      <c r="A385" s="1602"/>
      <c r="B385" s="1606"/>
    </row>
    <row r="386" spans="1:2" s="1600" customFormat="1" ht="15.75" customHeight="1">
      <c r="A386" s="1602"/>
      <c r="B386" s="1606"/>
    </row>
    <row r="387" spans="1:2" s="1600" customFormat="1" ht="15.75" customHeight="1">
      <c r="A387" s="1602"/>
      <c r="B387" s="1606"/>
    </row>
    <row r="388" spans="1:2" s="1600" customFormat="1" ht="15.75" customHeight="1">
      <c r="A388" s="1602"/>
      <c r="B388" s="1606"/>
    </row>
    <row r="389" spans="1:2" s="1600" customFormat="1" ht="15.75" customHeight="1">
      <c r="A389" s="1602"/>
      <c r="B389" s="1606"/>
    </row>
    <row r="390" spans="1:2" s="1600" customFormat="1" ht="15.75" customHeight="1">
      <c r="A390" s="1602"/>
      <c r="B390" s="1606"/>
    </row>
    <row r="391" spans="1:2" s="1600" customFormat="1" ht="15.75" customHeight="1">
      <c r="A391" s="1602"/>
      <c r="B391" s="1606"/>
    </row>
    <row r="392" spans="1:2" s="1600" customFormat="1" ht="15.75" customHeight="1">
      <c r="A392" s="1602"/>
      <c r="B392" s="1606"/>
    </row>
    <row r="393" spans="1:2" s="1600" customFormat="1" ht="15.75" customHeight="1">
      <c r="A393" s="1602"/>
      <c r="B393" s="1606"/>
    </row>
    <row r="394" spans="1:2" s="1600" customFormat="1" ht="15.75" customHeight="1">
      <c r="A394" s="1602"/>
      <c r="B394" s="1606"/>
    </row>
    <row r="395" spans="1:2" s="1600" customFormat="1" ht="15.75" customHeight="1">
      <c r="A395" s="1602"/>
      <c r="B395" s="1606"/>
    </row>
    <row r="396" spans="1:2" s="1600" customFormat="1" ht="15.75" customHeight="1">
      <c r="A396" s="1602"/>
      <c r="B396" s="1606"/>
    </row>
    <row r="397" spans="1:2" s="1600" customFormat="1" ht="15.75" customHeight="1">
      <c r="A397" s="1602"/>
      <c r="B397" s="1606"/>
    </row>
    <row r="398" spans="1:2" s="1600" customFormat="1" ht="15.75" customHeight="1">
      <c r="A398" s="1602"/>
      <c r="B398" s="1606"/>
    </row>
    <row r="399" spans="1:2" s="1600" customFormat="1" ht="15.75" customHeight="1">
      <c r="A399" s="1602"/>
      <c r="B399" s="1606"/>
    </row>
    <row r="400" spans="1:2" s="1600" customFormat="1" ht="15.75" customHeight="1">
      <c r="A400" s="1602"/>
      <c r="B400" s="1606"/>
    </row>
    <row r="401" spans="1:2" s="1600" customFormat="1" ht="15.75" customHeight="1">
      <c r="A401" s="1602"/>
      <c r="B401" s="1606"/>
    </row>
    <row r="402" spans="1:2" s="1600" customFormat="1" ht="15.75" customHeight="1">
      <c r="A402" s="1602"/>
      <c r="B402" s="1606"/>
    </row>
    <row r="403" spans="1:2" s="1600" customFormat="1" ht="15.75" customHeight="1">
      <c r="A403" s="1602"/>
      <c r="B403" s="1606"/>
    </row>
    <row r="404" spans="1:2" s="1600" customFormat="1" ht="15.75" customHeight="1">
      <c r="A404" s="1602"/>
      <c r="B404" s="1606"/>
    </row>
    <row r="405" spans="1:2" s="1600" customFormat="1" ht="15.75" customHeight="1">
      <c r="A405" s="1602"/>
      <c r="B405" s="1606"/>
    </row>
    <row r="406" spans="1:2" s="1600" customFormat="1" ht="15.75" customHeight="1">
      <c r="A406" s="1602"/>
      <c r="B406" s="1606"/>
    </row>
    <row r="407" spans="1:2" s="1600" customFormat="1" ht="15.75" customHeight="1">
      <c r="A407" s="1602"/>
      <c r="B407" s="1606"/>
    </row>
    <row r="408" spans="1:2" s="1600" customFormat="1" ht="15.75" customHeight="1">
      <c r="A408" s="1602"/>
      <c r="B408" s="1606"/>
    </row>
    <row r="409" spans="1:2" s="1600" customFormat="1" ht="15.75" customHeight="1">
      <c r="A409" s="1602"/>
      <c r="B409" s="1606"/>
    </row>
    <row r="410" spans="1:2" s="1600" customFormat="1" ht="15.75" customHeight="1">
      <c r="A410" s="1602"/>
      <c r="B410" s="1606"/>
    </row>
    <row r="411" spans="1:2" s="1600" customFormat="1" ht="15.75" customHeight="1">
      <c r="A411" s="1602"/>
      <c r="B411" s="1606"/>
    </row>
    <row r="412" spans="1:2" s="1600" customFormat="1" ht="15.75" customHeight="1">
      <c r="A412" s="1602"/>
      <c r="B412" s="1606"/>
    </row>
    <row r="413" spans="1:2" s="1600" customFormat="1" ht="15.75" customHeight="1">
      <c r="A413" s="1602"/>
      <c r="B413" s="1606"/>
    </row>
    <row r="414" spans="1:2" s="1600" customFormat="1" ht="15.75" customHeight="1">
      <c r="A414" s="1602"/>
      <c r="B414" s="1606"/>
    </row>
    <row r="415" spans="1:2" s="1600" customFormat="1" ht="15.75" customHeight="1">
      <c r="A415" s="1602"/>
      <c r="B415" s="1606"/>
    </row>
    <row r="416" spans="1:2" s="1600" customFormat="1" ht="15.75" customHeight="1">
      <c r="A416" s="1602"/>
      <c r="B416" s="1606"/>
    </row>
    <row r="417" spans="1:2" s="1600" customFormat="1" ht="15.75" customHeight="1">
      <c r="A417" s="1602"/>
      <c r="B417" s="1606"/>
    </row>
    <row r="418" spans="1:2" s="1600" customFormat="1" ht="15.75" customHeight="1">
      <c r="A418" s="1602"/>
      <c r="B418" s="1606"/>
    </row>
    <row r="419" spans="1:2" s="1600" customFormat="1" ht="15.75" customHeight="1">
      <c r="A419" s="1602"/>
      <c r="B419" s="1606"/>
    </row>
    <row r="420" spans="1:2" s="1600" customFormat="1" ht="15.75" customHeight="1">
      <c r="A420" s="1602"/>
      <c r="B420" s="1606"/>
    </row>
    <row r="421" spans="1:2" s="1600" customFormat="1" ht="15.75" customHeight="1">
      <c r="A421" s="1602"/>
      <c r="B421" s="1606"/>
    </row>
    <row r="422" spans="1:2" s="1600" customFormat="1" ht="15.75" customHeight="1">
      <c r="A422" s="1602"/>
      <c r="B422" s="1606"/>
    </row>
    <row r="423" spans="1:2" s="1600" customFormat="1" ht="15.75" customHeight="1">
      <c r="A423" s="1602"/>
      <c r="B423" s="1606"/>
    </row>
    <row r="424" spans="1:2" s="1600" customFormat="1" ht="15.75" customHeight="1">
      <c r="A424" s="1602"/>
      <c r="B424" s="1606"/>
    </row>
    <row r="425" spans="1:2" s="1600" customFormat="1" ht="15.75" customHeight="1">
      <c r="A425" s="1602"/>
      <c r="B425" s="1606"/>
    </row>
    <row r="426" spans="1:2" s="1600" customFormat="1" ht="15.75" customHeight="1">
      <c r="A426" s="1602"/>
      <c r="B426" s="1606"/>
    </row>
    <row r="427" spans="1:2" s="1600" customFormat="1" ht="15.75" customHeight="1">
      <c r="A427" s="1602"/>
      <c r="B427" s="1606"/>
    </row>
    <row r="428" spans="1:2" s="1600" customFormat="1" ht="15.75" customHeight="1">
      <c r="A428" s="1602"/>
      <c r="B428" s="1606"/>
    </row>
    <row r="429" spans="1:2" s="1600" customFormat="1" ht="15.75" customHeight="1">
      <c r="A429" s="1602"/>
      <c r="B429" s="1606"/>
    </row>
    <row r="430" spans="1:2" s="1600" customFormat="1" ht="15.75" customHeight="1">
      <c r="A430" s="1602"/>
      <c r="B430" s="1606"/>
    </row>
    <row r="431" spans="1:2" s="1600" customFormat="1" ht="15.75" customHeight="1">
      <c r="A431" s="1602"/>
      <c r="B431" s="1606"/>
    </row>
    <row r="432" spans="1:2" s="1600" customFormat="1" ht="15.75" customHeight="1">
      <c r="A432" s="1602"/>
      <c r="B432" s="1606"/>
    </row>
    <row r="433" spans="1:2" s="1600" customFormat="1" ht="15.75" customHeight="1">
      <c r="A433" s="1602"/>
      <c r="B433" s="1606"/>
    </row>
    <row r="434" spans="1:2" s="1600" customFormat="1" ht="15.75" customHeight="1">
      <c r="A434" s="1602"/>
      <c r="B434" s="1606"/>
    </row>
    <row r="435" spans="1:2" s="1600" customFormat="1" ht="15.75" customHeight="1">
      <c r="A435" s="1602"/>
      <c r="B435" s="1606"/>
    </row>
    <row r="436" spans="1:2" s="1600" customFormat="1" ht="15.75" customHeight="1">
      <c r="A436" s="1602"/>
      <c r="B436" s="1606"/>
    </row>
    <row r="437" spans="1:2" s="1600" customFormat="1" ht="15.75" customHeight="1">
      <c r="A437" s="1602"/>
      <c r="B437" s="1606"/>
    </row>
    <row r="438" spans="1:2" s="1600" customFormat="1" ht="15.75" customHeight="1">
      <c r="A438" s="1602"/>
      <c r="B438" s="1606"/>
    </row>
    <row r="439" spans="1:2" s="1600" customFormat="1" ht="15.75" customHeight="1">
      <c r="A439" s="1602"/>
      <c r="B439" s="1606"/>
    </row>
    <row r="440" spans="1:2" s="1600" customFormat="1" ht="15.75" customHeight="1">
      <c r="A440" s="1602"/>
      <c r="B440" s="1606"/>
    </row>
    <row r="441" spans="1:2" s="1600" customFormat="1" ht="15.75" customHeight="1">
      <c r="A441" s="1602"/>
      <c r="B441" s="1606"/>
    </row>
    <row r="442" spans="1:2" s="1600" customFormat="1" ht="15.75" customHeight="1">
      <c r="A442" s="1602"/>
      <c r="B442" s="1606"/>
    </row>
    <row r="443" spans="1:2" s="1600" customFormat="1" ht="15.75" customHeight="1">
      <c r="A443" s="1602"/>
      <c r="B443" s="1606"/>
    </row>
    <row r="444" spans="1:2" s="1600" customFormat="1" ht="15.75" customHeight="1">
      <c r="A444" s="1602"/>
      <c r="B444" s="1606"/>
    </row>
    <row r="445" spans="1:2" s="1600" customFormat="1" ht="15.75" customHeight="1">
      <c r="A445" s="1602"/>
      <c r="B445" s="1606"/>
    </row>
    <row r="446" spans="1:2" s="1600" customFormat="1" ht="15.75" customHeight="1">
      <c r="A446" s="1602"/>
      <c r="B446" s="1606"/>
    </row>
    <row r="447" spans="1:2" s="1600" customFormat="1" ht="15.75" customHeight="1">
      <c r="A447" s="1602"/>
      <c r="B447" s="1606"/>
    </row>
    <row r="448" spans="1:2" s="1600" customFormat="1" ht="15.75" customHeight="1">
      <c r="A448" s="1602"/>
      <c r="B448" s="1606"/>
    </row>
    <row r="449" spans="1:2" s="1600" customFormat="1" ht="15.75" customHeight="1">
      <c r="A449" s="1602"/>
      <c r="B449" s="1606"/>
    </row>
    <row r="450" spans="1:2" s="1600" customFormat="1" ht="15.75" customHeight="1">
      <c r="A450" s="1602"/>
      <c r="B450" s="1606"/>
    </row>
    <row r="451" spans="1:2" s="1600" customFormat="1" ht="15.75" customHeight="1">
      <c r="A451" s="1602"/>
      <c r="B451" s="1606"/>
    </row>
    <row r="452" spans="1:2" s="1600" customFormat="1" ht="15.75" customHeight="1">
      <c r="A452" s="1602"/>
      <c r="B452" s="1606"/>
    </row>
    <row r="453" spans="1:2" s="1600" customFormat="1" ht="15.75" customHeight="1">
      <c r="A453" s="1602"/>
      <c r="B453" s="1606"/>
    </row>
    <row r="454" spans="1:2" s="1600" customFormat="1" ht="15.75" customHeight="1">
      <c r="A454" s="1602"/>
      <c r="B454" s="1606"/>
    </row>
    <row r="455" spans="1:2" s="1600" customFormat="1" ht="15.75" customHeight="1">
      <c r="A455" s="1602"/>
      <c r="B455" s="1606"/>
    </row>
    <row r="456" spans="1:2" s="1600" customFormat="1" ht="15.75" customHeight="1">
      <c r="A456" s="1602"/>
      <c r="B456" s="1606"/>
    </row>
    <row r="457" spans="1:2" s="1600" customFormat="1" ht="15.75" customHeight="1">
      <c r="A457" s="1602"/>
      <c r="B457" s="1606"/>
    </row>
    <row r="458" spans="1:2" s="1600" customFormat="1" ht="15.75" customHeight="1">
      <c r="A458" s="1602"/>
      <c r="B458" s="1606"/>
    </row>
    <row r="459" spans="1:2" s="1600" customFormat="1" ht="15.75" customHeight="1">
      <c r="A459" s="1602"/>
      <c r="B459" s="1606"/>
    </row>
    <row r="460" spans="1:2" s="1600" customFormat="1" ht="15.75" customHeight="1">
      <c r="A460" s="1602"/>
      <c r="B460" s="1606"/>
    </row>
    <row r="461" spans="1:2" s="1600" customFormat="1" ht="15.75" customHeight="1">
      <c r="A461" s="1602"/>
      <c r="B461" s="1606"/>
    </row>
    <row r="462" spans="1:2" s="1600" customFormat="1" ht="15.75" customHeight="1">
      <c r="A462" s="1602"/>
      <c r="B462" s="1606"/>
    </row>
    <row r="463" spans="1:2" s="1600" customFormat="1" ht="15.75" customHeight="1">
      <c r="A463" s="1602"/>
      <c r="B463" s="1606"/>
    </row>
    <row r="464" spans="1:2" s="1600" customFormat="1" ht="15.75" customHeight="1">
      <c r="A464" s="1602"/>
      <c r="B464" s="1606"/>
    </row>
    <row r="465" spans="1:2" s="1600" customFormat="1" ht="15.75" customHeight="1">
      <c r="A465" s="1602"/>
      <c r="B465" s="1606"/>
    </row>
    <row r="466" spans="1:2" s="1600" customFormat="1" ht="15.75" customHeight="1">
      <c r="A466" s="1602"/>
      <c r="B466" s="1606"/>
    </row>
    <row r="467" spans="1:2" s="1600" customFormat="1" ht="15.75" customHeight="1">
      <c r="A467" s="1602"/>
      <c r="B467" s="1606"/>
    </row>
    <row r="468" spans="1:2" s="1600" customFormat="1" ht="15.75" customHeight="1">
      <c r="A468" s="1602"/>
      <c r="B468" s="1606"/>
    </row>
    <row r="469" spans="1:2" s="1600" customFormat="1" ht="15.75" customHeight="1">
      <c r="A469" s="1602"/>
      <c r="B469" s="1606"/>
    </row>
    <row r="470" spans="1:2" s="1600" customFormat="1" ht="15.75" customHeight="1">
      <c r="A470" s="1602"/>
      <c r="B470" s="1606"/>
    </row>
    <row r="471" spans="1:2" s="1600" customFormat="1" ht="15.75" customHeight="1">
      <c r="A471" s="1602"/>
      <c r="B471" s="1606"/>
    </row>
    <row r="472" spans="1:2" s="1600" customFormat="1" ht="15.75" customHeight="1">
      <c r="A472" s="1602"/>
      <c r="B472" s="1606"/>
    </row>
    <row r="473" spans="1:2" s="1600" customFormat="1" ht="15.75" customHeight="1">
      <c r="A473" s="1602"/>
      <c r="B473" s="1606"/>
    </row>
    <row r="474" spans="1:2" s="1600" customFormat="1" ht="15.75" customHeight="1">
      <c r="A474" s="1602"/>
      <c r="B474" s="1606"/>
    </row>
    <row r="475" spans="1:2" s="1600" customFormat="1" ht="15.75" customHeight="1">
      <c r="A475" s="1602"/>
      <c r="B475" s="1606"/>
    </row>
    <row r="476" spans="1:2" s="1600" customFormat="1" ht="15.75" customHeight="1">
      <c r="A476" s="1602"/>
      <c r="B476" s="1606"/>
    </row>
    <row r="477" spans="1:2" s="1600" customFormat="1" ht="15.75" customHeight="1">
      <c r="A477" s="1602"/>
      <c r="B477" s="1606"/>
    </row>
    <row r="478" spans="1:2" s="1600" customFormat="1" ht="15.75" customHeight="1">
      <c r="A478" s="1602"/>
      <c r="B478" s="1606"/>
    </row>
    <row r="479" spans="1:2" s="1600" customFormat="1" ht="15.75" customHeight="1">
      <c r="A479" s="1602"/>
      <c r="B479" s="1606"/>
    </row>
    <row r="480" spans="1:2" s="1600" customFormat="1" ht="15.75" customHeight="1">
      <c r="A480" s="1602"/>
      <c r="B480" s="1606"/>
    </row>
    <row r="481" spans="1:2" s="1600" customFormat="1" ht="15.75" customHeight="1">
      <c r="A481" s="1602"/>
      <c r="B481" s="1606"/>
    </row>
    <row r="482" spans="1:2" s="1600" customFormat="1" ht="15.75" customHeight="1">
      <c r="A482" s="1602"/>
      <c r="B482" s="1606"/>
    </row>
    <row r="483" spans="1:2" s="1600" customFormat="1" ht="15.75" customHeight="1">
      <c r="A483" s="1602"/>
      <c r="B483" s="1606"/>
    </row>
    <row r="484" spans="1:2" s="1600" customFormat="1" ht="15.75" customHeight="1">
      <c r="A484" s="1602"/>
      <c r="B484" s="1606"/>
    </row>
    <row r="485" spans="1:2" s="1600" customFormat="1" ht="15.75" customHeight="1">
      <c r="A485" s="1602"/>
      <c r="B485" s="1606"/>
    </row>
    <row r="486" spans="1:2" s="1600" customFormat="1" ht="15.75" customHeight="1">
      <c r="A486" s="1602"/>
      <c r="B486" s="1606"/>
    </row>
    <row r="487" spans="1:2" s="1600" customFormat="1" ht="15.75" customHeight="1">
      <c r="A487" s="1602"/>
      <c r="B487" s="1606"/>
    </row>
    <row r="488" spans="1:2" s="1600" customFormat="1" ht="15.75" customHeight="1">
      <c r="A488" s="1602"/>
      <c r="B488" s="1606"/>
    </row>
    <row r="489" spans="1:2" s="1600" customFormat="1" ht="15.75" customHeight="1">
      <c r="A489" s="1602"/>
      <c r="B489" s="1606"/>
    </row>
    <row r="490" spans="1:2" s="1600" customFormat="1" ht="15.75" customHeight="1">
      <c r="A490" s="1602"/>
      <c r="B490" s="1606"/>
    </row>
    <row r="491" spans="1:2" s="1600" customFormat="1" ht="15.75" customHeight="1">
      <c r="A491" s="1602"/>
      <c r="B491" s="1606"/>
    </row>
    <row r="492" spans="1:2" s="1600" customFormat="1" ht="15.75" customHeight="1">
      <c r="A492" s="1602"/>
      <c r="B492" s="1606"/>
    </row>
    <row r="493" spans="1:2" s="1600" customFormat="1" ht="15.75" customHeight="1">
      <c r="A493" s="1602"/>
      <c r="B493" s="1606"/>
    </row>
    <row r="494" spans="1:2" s="1600" customFormat="1" ht="15.75" customHeight="1">
      <c r="A494" s="1602"/>
      <c r="B494" s="1606"/>
    </row>
    <row r="495" spans="1:2" s="1600" customFormat="1" ht="15.75" customHeight="1">
      <c r="A495" s="1602"/>
      <c r="B495" s="1606"/>
    </row>
    <row r="496" spans="1:2" s="1600" customFormat="1" ht="15.75" customHeight="1">
      <c r="A496" s="1602"/>
      <c r="B496" s="1606"/>
    </row>
    <row r="497" spans="1:2" s="1600" customFormat="1" ht="15.75" customHeight="1">
      <c r="A497" s="1602"/>
      <c r="B497" s="1606"/>
    </row>
    <row r="498" spans="1:2" s="1600" customFormat="1" ht="15.75" customHeight="1">
      <c r="A498" s="1602"/>
      <c r="B498" s="1606"/>
    </row>
    <row r="499" spans="1:2" s="1600" customFormat="1" ht="15.75" customHeight="1">
      <c r="A499" s="1602"/>
      <c r="B499" s="1606"/>
    </row>
    <row r="500" spans="1:2" s="1600" customFormat="1" ht="15.75" customHeight="1">
      <c r="A500" s="1602"/>
      <c r="B500" s="1606"/>
    </row>
    <row r="501" spans="1:2" s="1600" customFormat="1" ht="15.75" customHeight="1">
      <c r="A501" s="1602"/>
      <c r="B501" s="1606"/>
    </row>
    <row r="502" spans="1:2" s="1600" customFormat="1" ht="15.75" customHeight="1">
      <c r="A502" s="1602"/>
      <c r="B502" s="1606"/>
    </row>
    <row r="503" spans="1:2" s="1600" customFormat="1" ht="15.75" customHeight="1">
      <c r="A503" s="1602"/>
      <c r="B503" s="1606"/>
    </row>
    <row r="504" spans="1:2" s="1600" customFormat="1" ht="15.75" customHeight="1">
      <c r="A504" s="1602"/>
      <c r="B504" s="1606"/>
    </row>
    <row r="505" spans="1:2" s="1600" customFormat="1" ht="15.75" customHeight="1">
      <c r="A505" s="1602"/>
      <c r="B505" s="1606"/>
    </row>
    <row r="506" spans="1:2" s="1600" customFormat="1" ht="15.75" customHeight="1">
      <c r="A506" s="1602"/>
      <c r="B506" s="1606"/>
    </row>
    <row r="507" spans="1:2" s="1600" customFormat="1" ht="15.75" customHeight="1">
      <c r="A507" s="1602"/>
      <c r="B507" s="1606"/>
    </row>
    <row r="508" spans="1:2" s="1600" customFormat="1" ht="15.75" customHeight="1">
      <c r="A508" s="1602"/>
      <c r="B508" s="1606"/>
    </row>
    <row r="509" spans="1:2" s="1600" customFormat="1" ht="15.75" customHeight="1">
      <c r="A509" s="1602"/>
      <c r="B509" s="1606"/>
    </row>
    <row r="510" spans="1:2" s="1600" customFormat="1" ht="15.75" customHeight="1">
      <c r="A510" s="1602"/>
      <c r="B510" s="1606"/>
    </row>
    <row r="511" spans="1:2" s="1600" customFormat="1" ht="15.75" customHeight="1">
      <c r="A511" s="1602"/>
      <c r="B511" s="1606"/>
    </row>
    <row r="512" spans="1:2" s="1600" customFormat="1" ht="15.75" customHeight="1">
      <c r="A512" s="1602"/>
      <c r="B512" s="1606"/>
    </row>
    <row r="513" spans="1:2" s="1600" customFormat="1" ht="15.75" customHeight="1">
      <c r="A513" s="1602"/>
      <c r="B513" s="1606"/>
    </row>
    <row r="514" spans="1:2" s="1600" customFormat="1" ht="15.75" customHeight="1">
      <c r="A514" s="1602"/>
      <c r="B514" s="1606"/>
    </row>
    <row r="515" spans="1:2" s="1600" customFormat="1" ht="15.75" customHeight="1">
      <c r="A515" s="1602"/>
      <c r="B515" s="1606"/>
    </row>
    <row r="516" spans="1:2" s="1600" customFormat="1" ht="15.75" customHeight="1">
      <c r="A516" s="1602"/>
      <c r="B516" s="1606"/>
    </row>
    <row r="517" spans="1:2" s="1600" customFormat="1" ht="15.75" customHeight="1">
      <c r="A517" s="1602"/>
      <c r="B517" s="1606"/>
    </row>
    <row r="518" spans="1:2" s="1600" customFormat="1" ht="15.75" customHeight="1">
      <c r="A518" s="1602"/>
      <c r="B518" s="1606"/>
    </row>
    <row r="519" spans="1:2" s="1600" customFormat="1" ht="15.75" customHeight="1">
      <c r="A519" s="1602"/>
      <c r="B519" s="1606"/>
    </row>
    <row r="520" spans="1:2" s="1600" customFormat="1" ht="15.75" customHeight="1">
      <c r="A520" s="1602"/>
      <c r="B520" s="1606"/>
    </row>
    <row r="521" spans="1:2" s="1600" customFormat="1" ht="15.75" customHeight="1">
      <c r="A521" s="1602"/>
      <c r="B521" s="1606"/>
    </row>
    <row r="522" spans="1:2" s="1600" customFormat="1" ht="15.75" customHeight="1">
      <c r="A522" s="1602"/>
      <c r="B522" s="1606"/>
    </row>
    <row r="523" spans="1:2" s="1600" customFormat="1" ht="15.75" customHeight="1">
      <c r="A523" s="1602"/>
      <c r="B523" s="1606"/>
    </row>
    <row r="524" spans="1:2" s="1600" customFormat="1" ht="15.75" customHeight="1">
      <c r="A524" s="1602"/>
      <c r="B524" s="1606"/>
    </row>
    <row r="525" spans="1:2" s="1600" customFormat="1" ht="15.75" customHeight="1">
      <c r="A525" s="1602"/>
      <c r="B525" s="1606"/>
    </row>
    <row r="526" spans="1:2" s="1600" customFormat="1" ht="15.75" customHeight="1">
      <c r="A526" s="1602"/>
      <c r="B526" s="1606"/>
    </row>
    <row r="527" spans="1:2" s="1600" customFormat="1" ht="15.75" customHeight="1">
      <c r="A527" s="1602"/>
      <c r="B527" s="1606"/>
    </row>
    <row r="528" spans="1:2" s="1600" customFormat="1" ht="15.75" customHeight="1">
      <c r="A528" s="1602"/>
      <c r="B528" s="1606"/>
    </row>
    <row r="529" spans="1:2" s="1600" customFormat="1" ht="15.75" customHeight="1">
      <c r="A529" s="1602"/>
      <c r="B529" s="1606"/>
    </row>
    <row r="530" spans="1:2" s="1600" customFormat="1" ht="15.75" customHeight="1">
      <c r="A530" s="1602"/>
      <c r="B530" s="1606"/>
    </row>
    <row r="531" spans="1:2" s="1600" customFormat="1" ht="15.75" customHeight="1">
      <c r="A531" s="1602"/>
      <c r="B531" s="1606"/>
    </row>
    <row r="532" spans="1:2" s="1600" customFormat="1" ht="15.75" customHeight="1">
      <c r="A532" s="1602"/>
      <c r="B532" s="1606"/>
    </row>
    <row r="533" spans="1:2" s="1600" customFormat="1" ht="15.75" customHeight="1">
      <c r="A533" s="1602"/>
      <c r="B533" s="1606"/>
    </row>
    <row r="534" spans="1:2" s="1600" customFormat="1" ht="15.75" customHeight="1">
      <c r="A534" s="1602"/>
      <c r="B534" s="1606"/>
    </row>
    <row r="535" spans="1:2" s="1600" customFormat="1" ht="15.75" customHeight="1">
      <c r="A535" s="1602"/>
      <c r="B535" s="1606"/>
    </row>
    <row r="536" spans="1:2" s="1600" customFormat="1" ht="15.75" customHeight="1">
      <c r="A536" s="1602"/>
      <c r="B536" s="1606"/>
    </row>
    <row r="537" spans="1:2" s="1600" customFormat="1" ht="15.75" customHeight="1">
      <c r="A537" s="1602"/>
      <c r="B537" s="1606"/>
    </row>
    <row r="538" spans="1:2" s="1600" customFormat="1" ht="15.75" customHeight="1">
      <c r="A538" s="1602"/>
      <c r="B538" s="1606"/>
    </row>
    <row r="539" spans="1:2" s="1600" customFormat="1" ht="15.75" customHeight="1">
      <c r="A539" s="1602"/>
      <c r="B539" s="1606"/>
    </row>
    <row r="540" spans="1:2" s="1600" customFormat="1" ht="15.75" customHeight="1">
      <c r="A540" s="1602"/>
      <c r="B540" s="1606"/>
    </row>
    <row r="541" spans="1:2" s="1600" customFormat="1" ht="15.75" customHeight="1">
      <c r="A541" s="1602"/>
      <c r="B541" s="1606"/>
    </row>
    <row r="542" spans="1:2" s="1600" customFormat="1" ht="15.75" customHeight="1">
      <c r="A542" s="1602"/>
      <c r="B542" s="1606"/>
    </row>
    <row r="543" spans="1:2" s="1600" customFormat="1" ht="15.75" customHeight="1">
      <c r="A543" s="1602"/>
      <c r="B543" s="1606"/>
    </row>
    <row r="544" spans="1:2" s="1600" customFormat="1" ht="15.75" customHeight="1">
      <c r="A544" s="1602"/>
      <c r="B544" s="1606"/>
    </row>
    <row r="545" spans="1:2" s="1600" customFormat="1" ht="15.75" customHeight="1">
      <c r="A545" s="1602"/>
      <c r="B545" s="1606"/>
    </row>
    <row r="546" spans="1:2" s="1600" customFormat="1" ht="15.75" customHeight="1">
      <c r="A546" s="1602"/>
      <c r="B546" s="1606"/>
    </row>
    <row r="547" spans="1:2" s="1600" customFormat="1" ht="15.75" customHeight="1">
      <c r="A547" s="1608"/>
      <c r="B547" s="1609"/>
    </row>
    <row r="548" spans="1:2" s="1600" customFormat="1" ht="15.75" customHeight="1">
      <c r="A548" s="1608"/>
      <c r="B548" s="1609"/>
    </row>
    <row r="549" spans="1:2" s="1600" customFormat="1" ht="15.75" customHeight="1">
      <c r="A549" s="1608"/>
      <c r="B549" s="1609"/>
    </row>
    <row r="550" spans="1:2" s="1600" customFormat="1" ht="15.75" customHeight="1">
      <c r="A550" s="1608"/>
      <c r="B550" s="1609"/>
    </row>
    <row r="551" spans="1:2" s="1600" customFormat="1" ht="15.75" customHeight="1">
      <c r="A551" s="1608"/>
      <c r="B551" s="1609"/>
    </row>
    <row r="552" spans="1:2" s="1600" customFormat="1" ht="15.75" customHeight="1">
      <c r="A552" s="1608"/>
      <c r="B552" s="1609"/>
    </row>
    <row r="553" spans="1:2" s="1600" customFormat="1" ht="15.75" customHeight="1">
      <c r="A553" s="1608"/>
      <c r="B553" s="1609"/>
    </row>
    <row r="554" spans="1:2" s="1600" customFormat="1" ht="15.75" customHeight="1">
      <c r="A554" s="1608"/>
      <c r="B554" s="1609"/>
    </row>
    <row r="555" spans="1:2" s="1600" customFormat="1" ht="15.75" customHeight="1">
      <c r="A555" s="1608"/>
      <c r="B555" s="1609"/>
    </row>
    <row r="556" spans="1:2" s="1600" customFormat="1" ht="15.75" customHeight="1">
      <c r="A556" s="1608"/>
      <c r="B556" s="1609"/>
    </row>
    <row r="557" spans="1:2" s="1600" customFormat="1" ht="15.75" customHeight="1">
      <c r="A557" s="1608"/>
      <c r="B557" s="1609"/>
    </row>
    <row r="558" spans="1:2" s="1600" customFormat="1" ht="15.75" customHeight="1">
      <c r="A558" s="1608"/>
      <c r="B558" s="1609"/>
    </row>
    <row r="559" spans="1:2" s="1600" customFormat="1" ht="15.75" customHeight="1">
      <c r="A559" s="1608"/>
      <c r="B559" s="1609"/>
    </row>
    <row r="560" spans="1:2" s="1600" customFormat="1" ht="15.75" customHeight="1">
      <c r="A560" s="1608"/>
      <c r="B560" s="1609"/>
    </row>
    <row r="561" spans="2:77" s="1608" customFormat="1" ht="15.75" customHeight="1">
      <c r="B561" s="1609"/>
      <c r="C561" s="1600"/>
      <c r="D561" s="1600"/>
      <c r="E561" s="1600"/>
      <c r="F561" s="1600"/>
      <c r="G561" s="1600"/>
      <c r="H561" s="1600"/>
      <c r="I561" s="1600"/>
      <c r="J561" s="1600"/>
      <c r="K561" s="1600"/>
      <c r="L561" s="1600"/>
      <c r="M561" s="1600"/>
      <c r="N561" s="1600"/>
      <c r="O561" s="1600"/>
      <c r="P561" s="1600"/>
      <c r="Q561" s="1600"/>
      <c r="R561" s="1600"/>
      <c r="S561" s="1600"/>
      <c r="T561" s="1600"/>
      <c r="U561" s="1600"/>
      <c r="V561" s="1600"/>
      <c r="W561" s="1600"/>
      <c r="X561" s="1600"/>
      <c r="Y561" s="1600"/>
      <c r="Z561" s="1600"/>
      <c r="AA561" s="1600"/>
      <c r="AB561" s="1600"/>
      <c r="AC561" s="1600"/>
      <c r="AD561" s="1600"/>
      <c r="AE561" s="1600"/>
      <c r="AF561" s="1600"/>
      <c r="AG561" s="1600"/>
      <c r="AH561" s="1600"/>
      <c r="AI561" s="1600"/>
      <c r="AJ561" s="1600"/>
      <c r="AK561" s="1600"/>
      <c r="AL561" s="1600"/>
      <c r="AM561" s="1600"/>
      <c r="AN561" s="1600"/>
      <c r="AO561" s="1600"/>
      <c r="AP561" s="1600"/>
      <c r="AQ561" s="1600"/>
      <c r="AR561" s="1600"/>
      <c r="AS561" s="1600"/>
      <c r="AT561" s="1600"/>
      <c r="AU561" s="1600"/>
      <c r="AV561" s="1600"/>
      <c r="AW561" s="1600"/>
      <c r="AX561" s="1600"/>
      <c r="AY561" s="1600"/>
      <c r="AZ561" s="1600"/>
      <c r="BA561" s="1600"/>
      <c r="BB561" s="1600"/>
      <c r="BC561" s="1600"/>
      <c r="BD561" s="1600"/>
      <c r="BE561" s="1600"/>
      <c r="BF561" s="1600"/>
      <c r="BG561" s="1600"/>
      <c r="BH561" s="1600"/>
      <c r="BI561" s="1600"/>
      <c r="BJ561" s="1600"/>
      <c r="BK561" s="1600"/>
      <c r="BL561" s="1600"/>
      <c r="BM561" s="1600"/>
      <c r="BN561" s="1600"/>
      <c r="BO561" s="1600"/>
      <c r="BP561" s="1600"/>
      <c r="BQ561" s="1600"/>
      <c r="BR561" s="1600"/>
      <c r="BS561" s="1600"/>
      <c r="BT561" s="1600"/>
      <c r="BU561" s="1600"/>
      <c r="BV561" s="1600"/>
      <c r="BW561" s="1600"/>
      <c r="BX561" s="1600"/>
      <c r="BY561" s="1600"/>
    </row>
    <row r="562" spans="2:77" s="1608" customFormat="1" ht="15.75" customHeight="1">
      <c r="B562" s="1609"/>
      <c r="C562" s="1600"/>
      <c r="D562" s="1600"/>
      <c r="E562" s="1600"/>
      <c r="F562" s="1600"/>
      <c r="G562" s="1600"/>
      <c r="H562" s="1600"/>
      <c r="I562" s="1600"/>
      <c r="J562" s="1600"/>
      <c r="K562" s="1600"/>
      <c r="L562" s="1600"/>
      <c r="M562" s="1600"/>
      <c r="N562" s="1600"/>
      <c r="O562" s="1600"/>
      <c r="P562" s="1600"/>
      <c r="Q562" s="1600"/>
      <c r="R562" s="1600"/>
      <c r="S562" s="1600"/>
      <c r="T562" s="1600"/>
      <c r="U562" s="1600"/>
      <c r="V562" s="1600"/>
      <c r="W562" s="1600"/>
      <c r="X562" s="1600"/>
      <c r="Y562" s="1600"/>
      <c r="Z562" s="1600"/>
      <c r="AA562" s="1600"/>
      <c r="AB562" s="1600"/>
      <c r="AC562" s="1600"/>
      <c r="AD562" s="1600"/>
      <c r="AE562" s="1600"/>
      <c r="AF562" s="1600"/>
      <c r="AG562" s="1600"/>
      <c r="AH562" s="1600"/>
      <c r="AI562" s="1600"/>
      <c r="AJ562" s="1600"/>
      <c r="AK562" s="1600"/>
      <c r="AL562" s="1600"/>
      <c r="AM562" s="1600"/>
      <c r="AN562" s="1600"/>
      <c r="AO562" s="1600"/>
      <c r="AP562" s="1600"/>
      <c r="AQ562" s="1600"/>
      <c r="AR562" s="1600"/>
      <c r="AS562" s="1600"/>
      <c r="AT562" s="1600"/>
      <c r="AU562" s="1600"/>
      <c r="AV562" s="1600"/>
      <c r="AW562" s="1600"/>
      <c r="AX562" s="1600"/>
      <c r="AY562" s="1600"/>
      <c r="AZ562" s="1600"/>
      <c r="BA562" s="1600"/>
      <c r="BB562" s="1600"/>
      <c r="BC562" s="1600"/>
      <c r="BD562" s="1600"/>
      <c r="BE562" s="1600"/>
      <c r="BF562" s="1600"/>
      <c r="BG562" s="1600"/>
      <c r="BH562" s="1600"/>
      <c r="BI562" s="1600"/>
      <c r="BJ562" s="1600"/>
      <c r="BK562" s="1600"/>
      <c r="BL562" s="1600"/>
      <c r="BM562" s="1600"/>
      <c r="BN562" s="1600"/>
      <c r="BO562" s="1600"/>
      <c r="BP562" s="1600"/>
      <c r="BQ562" s="1600"/>
      <c r="BR562" s="1600"/>
      <c r="BS562" s="1600"/>
      <c r="BT562" s="1600"/>
      <c r="BU562" s="1600"/>
      <c r="BV562" s="1600"/>
      <c r="BW562" s="1600"/>
      <c r="BX562" s="1600"/>
      <c r="BY562" s="1600"/>
    </row>
    <row r="563" spans="2:77" s="1608" customFormat="1" ht="15.75" customHeight="1">
      <c r="B563" s="1609"/>
      <c r="C563" s="1600"/>
      <c r="D563" s="1600"/>
      <c r="E563" s="1600"/>
      <c r="F563" s="1600"/>
      <c r="G563" s="1600"/>
      <c r="H563" s="1600"/>
      <c r="I563" s="1600"/>
      <c r="J563" s="1600"/>
      <c r="K563" s="1600"/>
      <c r="L563" s="1600"/>
      <c r="M563" s="1600"/>
      <c r="N563" s="1600"/>
      <c r="O563" s="1600"/>
      <c r="P563" s="1600"/>
      <c r="Q563" s="1600"/>
      <c r="R563" s="1600"/>
      <c r="S563" s="1600"/>
      <c r="T563" s="1600"/>
      <c r="U563" s="1600"/>
      <c r="V563" s="1600"/>
      <c r="W563" s="1600"/>
      <c r="X563" s="1600"/>
      <c r="Y563" s="1600"/>
      <c r="Z563" s="1600"/>
      <c r="AA563" s="1600"/>
      <c r="AB563" s="1600"/>
      <c r="AC563" s="1600"/>
      <c r="AD563" s="1600"/>
      <c r="AE563" s="1600"/>
      <c r="AF563" s="1600"/>
      <c r="AG563" s="1600"/>
      <c r="AH563" s="1600"/>
      <c r="AI563" s="1600"/>
      <c r="AJ563" s="1600"/>
      <c r="AK563" s="1600"/>
      <c r="AL563" s="1600"/>
      <c r="AM563" s="1600"/>
      <c r="AN563" s="1600"/>
      <c r="AO563" s="1600"/>
      <c r="AP563" s="1600"/>
      <c r="AQ563" s="1600"/>
      <c r="AR563" s="1600"/>
      <c r="AS563" s="1600"/>
      <c r="AT563" s="1600"/>
      <c r="AU563" s="1600"/>
      <c r="AV563" s="1600"/>
      <c r="AW563" s="1600"/>
      <c r="AX563" s="1600"/>
      <c r="AY563" s="1600"/>
      <c r="AZ563" s="1600"/>
      <c r="BA563" s="1600"/>
      <c r="BB563" s="1600"/>
      <c r="BC563" s="1600"/>
      <c r="BD563" s="1600"/>
      <c r="BE563" s="1600"/>
      <c r="BF563" s="1600"/>
      <c r="BG563" s="1600"/>
      <c r="BH563" s="1600"/>
      <c r="BI563" s="1600"/>
      <c r="BJ563" s="1600"/>
      <c r="BK563" s="1600"/>
      <c r="BL563" s="1600"/>
      <c r="BM563" s="1600"/>
      <c r="BN563" s="1600"/>
      <c r="BO563" s="1600"/>
      <c r="BP563" s="1600"/>
      <c r="BQ563" s="1600"/>
      <c r="BR563" s="1600"/>
      <c r="BS563" s="1600"/>
      <c r="BT563" s="1600"/>
      <c r="BU563" s="1600"/>
      <c r="BV563" s="1600"/>
      <c r="BW563" s="1600"/>
      <c r="BX563" s="1600"/>
      <c r="BY563" s="1600"/>
    </row>
    <row r="564" spans="2:77" s="1608" customFormat="1" ht="15.75" customHeight="1">
      <c r="B564" s="1609"/>
      <c r="C564" s="1600"/>
      <c r="D564" s="1600"/>
      <c r="E564" s="1600"/>
      <c r="F564" s="1600"/>
      <c r="G564" s="1600"/>
      <c r="H564" s="1600"/>
      <c r="I564" s="1600"/>
      <c r="J564" s="1600"/>
      <c r="K564" s="1600"/>
      <c r="L564" s="1600"/>
      <c r="M564" s="1600"/>
      <c r="N564" s="1600"/>
      <c r="O564" s="1600"/>
      <c r="P564" s="1600"/>
      <c r="Q564" s="1600"/>
      <c r="R564" s="1600"/>
      <c r="S564" s="1600"/>
      <c r="T564" s="1600"/>
      <c r="U564" s="1600"/>
      <c r="V564" s="1600"/>
      <c r="W564" s="1600"/>
      <c r="X564" s="1600"/>
      <c r="Y564" s="1600"/>
      <c r="Z564" s="1600"/>
      <c r="AA564" s="1600"/>
      <c r="AB564" s="1600"/>
      <c r="AC564" s="1600"/>
      <c r="AD564" s="1600"/>
      <c r="AE564" s="1600"/>
      <c r="AF564" s="1600"/>
      <c r="AG564" s="1600"/>
      <c r="AH564" s="1600"/>
      <c r="AI564" s="1600"/>
      <c r="AJ564" s="1600"/>
      <c r="AK564" s="1600"/>
      <c r="AL564" s="1600"/>
      <c r="AM564" s="1600"/>
      <c r="AN564" s="1600"/>
      <c r="AO564" s="1600"/>
      <c r="AP564" s="1600"/>
      <c r="AQ564" s="1600"/>
      <c r="AR564" s="1600"/>
      <c r="AS564" s="1600"/>
      <c r="AT564" s="1600"/>
      <c r="AU564" s="1600"/>
      <c r="AV564" s="1600"/>
      <c r="AW564" s="1600"/>
      <c r="AX564" s="1600"/>
      <c r="AY564" s="1600"/>
      <c r="AZ564" s="1600"/>
      <c r="BA564" s="1600"/>
      <c r="BB564" s="1600"/>
      <c r="BC564" s="1600"/>
      <c r="BD564" s="1600"/>
      <c r="BE564" s="1600"/>
      <c r="BF564" s="1600"/>
      <c r="BG564" s="1600"/>
      <c r="BH564" s="1600"/>
      <c r="BI564" s="1600"/>
      <c r="BJ564" s="1600"/>
      <c r="BK564" s="1600"/>
      <c r="BL564" s="1600"/>
      <c r="BM564" s="1600"/>
      <c r="BN564" s="1600"/>
      <c r="BO564" s="1600"/>
      <c r="BP564" s="1600"/>
      <c r="BQ564" s="1600"/>
      <c r="BR564" s="1600"/>
      <c r="BS564" s="1600"/>
      <c r="BT564" s="1600"/>
      <c r="BU564" s="1600"/>
      <c r="BV564" s="1600"/>
      <c r="BW564" s="1600"/>
      <c r="BX564" s="1600"/>
      <c r="BY564" s="1600"/>
    </row>
    <row r="565" spans="2:77" s="1608" customFormat="1" ht="15.75" customHeight="1">
      <c r="B565" s="1609"/>
      <c r="C565" s="1600"/>
      <c r="D565" s="1600"/>
      <c r="E565" s="1600"/>
      <c r="F565" s="1600"/>
      <c r="G565" s="1600"/>
      <c r="H565" s="1600"/>
      <c r="I565" s="1600"/>
      <c r="J565" s="1600"/>
      <c r="K565" s="1600"/>
      <c r="L565" s="1600"/>
      <c r="M565" s="1600"/>
      <c r="N565" s="1600"/>
      <c r="O565" s="1600"/>
      <c r="P565" s="1600"/>
      <c r="Q565" s="1600"/>
      <c r="R565" s="1600"/>
      <c r="S565" s="1600"/>
      <c r="T565" s="1600"/>
      <c r="U565" s="1600"/>
      <c r="V565" s="1600"/>
      <c r="W565" s="1600"/>
      <c r="X565" s="1600"/>
      <c r="Y565" s="1600"/>
      <c r="Z565" s="1600"/>
      <c r="AA565" s="1600"/>
      <c r="AB565" s="1600"/>
      <c r="AC565" s="1600"/>
      <c r="AD565" s="1600"/>
      <c r="AE565" s="1600"/>
      <c r="AF565" s="1600"/>
      <c r="AG565" s="1600"/>
      <c r="AH565" s="1600"/>
      <c r="AI565" s="1600"/>
      <c r="AJ565" s="1600"/>
      <c r="AK565" s="1600"/>
      <c r="AL565" s="1600"/>
      <c r="AM565" s="1600"/>
      <c r="AN565" s="1600"/>
      <c r="AO565" s="1600"/>
      <c r="AP565" s="1600"/>
      <c r="AQ565" s="1600"/>
      <c r="AR565" s="1600"/>
      <c r="AS565" s="1600"/>
      <c r="AT565" s="1600"/>
      <c r="AU565" s="1600"/>
      <c r="AV565" s="1600"/>
      <c r="AW565" s="1600"/>
      <c r="AX565" s="1600"/>
      <c r="AY565" s="1600"/>
      <c r="AZ565" s="1600"/>
      <c r="BA565" s="1600"/>
      <c r="BB565" s="1600"/>
      <c r="BC565" s="1600"/>
      <c r="BD565" s="1600"/>
      <c r="BE565" s="1600"/>
      <c r="BF565" s="1600"/>
      <c r="BG565" s="1600"/>
      <c r="BH565" s="1600"/>
      <c r="BI565" s="1600"/>
      <c r="BJ565" s="1600"/>
      <c r="BK565" s="1600"/>
      <c r="BL565" s="1600"/>
      <c r="BM565" s="1600"/>
      <c r="BN565" s="1600"/>
      <c r="BO565" s="1600"/>
      <c r="BP565" s="1600"/>
      <c r="BQ565" s="1600"/>
      <c r="BR565" s="1600"/>
      <c r="BS565" s="1600"/>
      <c r="BT565" s="1600"/>
      <c r="BU565" s="1600"/>
      <c r="BV565" s="1600"/>
      <c r="BW565" s="1600"/>
      <c r="BX565" s="1600"/>
      <c r="BY565" s="1600"/>
    </row>
    <row r="566" spans="2:77" s="1608" customFormat="1" ht="15.75" customHeight="1">
      <c r="B566" s="1609"/>
      <c r="C566" s="1600"/>
      <c r="D566" s="1600"/>
      <c r="E566" s="1600"/>
      <c r="F566" s="1600"/>
      <c r="G566" s="1600"/>
      <c r="H566" s="1600"/>
      <c r="I566" s="1600"/>
      <c r="J566" s="1600"/>
      <c r="K566" s="1600"/>
      <c r="L566" s="1600"/>
      <c r="M566" s="1600"/>
      <c r="N566" s="1600"/>
      <c r="O566" s="1600"/>
      <c r="P566" s="1600"/>
      <c r="Q566" s="1600"/>
      <c r="R566" s="1600"/>
      <c r="S566" s="1600"/>
      <c r="T566" s="1600"/>
      <c r="U566" s="1600"/>
      <c r="V566" s="1600"/>
      <c r="W566" s="1600"/>
      <c r="X566" s="1600"/>
      <c r="Y566" s="1600"/>
      <c r="Z566" s="1600"/>
      <c r="AA566" s="1600"/>
      <c r="AB566" s="1600"/>
      <c r="AC566" s="1600"/>
      <c r="AD566" s="1600"/>
      <c r="AE566" s="1600"/>
      <c r="AF566" s="1600"/>
      <c r="AG566" s="1600"/>
      <c r="AH566" s="1600"/>
      <c r="AI566" s="1600"/>
      <c r="AJ566" s="1600"/>
      <c r="AK566" s="1600"/>
      <c r="AL566" s="1600"/>
      <c r="AM566" s="1600"/>
      <c r="AN566" s="1600"/>
      <c r="AO566" s="1600"/>
      <c r="AP566" s="1600"/>
      <c r="AQ566" s="1600"/>
      <c r="AR566" s="1600"/>
      <c r="AS566" s="1600"/>
      <c r="AT566" s="1600"/>
      <c r="AU566" s="1600"/>
      <c r="AV566" s="1600"/>
      <c r="AW566" s="1600"/>
      <c r="AX566" s="1600"/>
      <c r="AY566" s="1600"/>
      <c r="AZ566" s="1600"/>
      <c r="BA566" s="1600"/>
      <c r="BB566" s="1600"/>
      <c r="BC566" s="1600"/>
      <c r="BD566" s="1600"/>
      <c r="BE566" s="1600"/>
      <c r="BF566" s="1600"/>
      <c r="BG566" s="1600"/>
      <c r="BH566" s="1600"/>
      <c r="BI566" s="1600"/>
      <c r="BJ566" s="1600"/>
      <c r="BK566" s="1600"/>
      <c r="BL566" s="1600"/>
      <c r="BM566" s="1600"/>
      <c r="BN566" s="1600"/>
      <c r="BO566" s="1600"/>
      <c r="BP566" s="1600"/>
      <c r="BQ566" s="1600"/>
      <c r="BR566" s="1600"/>
      <c r="BS566" s="1600"/>
      <c r="BT566" s="1600"/>
      <c r="BU566" s="1600"/>
      <c r="BV566" s="1600"/>
      <c r="BW566" s="1600"/>
      <c r="BX566" s="1600"/>
      <c r="BY566" s="1600"/>
    </row>
    <row r="567" spans="2:77" s="1608" customFormat="1" ht="15.75" customHeight="1">
      <c r="B567" s="1609"/>
      <c r="C567" s="1600"/>
      <c r="D567" s="1600"/>
      <c r="E567" s="1600"/>
      <c r="F567" s="1600"/>
      <c r="G567" s="1600"/>
      <c r="H567" s="1600"/>
      <c r="I567" s="1600"/>
      <c r="J567" s="1600"/>
      <c r="K567" s="1600"/>
      <c r="L567" s="1600"/>
      <c r="M567" s="1600"/>
      <c r="N567" s="1600"/>
      <c r="O567" s="1600"/>
      <c r="P567" s="1600"/>
      <c r="Q567" s="1600"/>
      <c r="R567" s="1600"/>
      <c r="S567" s="1600"/>
      <c r="T567" s="1600"/>
      <c r="U567" s="1600"/>
      <c r="V567" s="1600"/>
      <c r="W567" s="1600"/>
      <c r="X567" s="1600"/>
      <c r="Y567" s="1600"/>
      <c r="Z567" s="1600"/>
      <c r="AA567" s="1600"/>
      <c r="AB567" s="1600"/>
      <c r="AC567" s="1600"/>
      <c r="AD567" s="1600"/>
      <c r="AE567" s="1600"/>
      <c r="AF567" s="1600"/>
      <c r="AG567" s="1600"/>
      <c r="AH567" s="1600"/>
      <c r="AI567" s="1600"/>
      <c r="AJ567" s="1600"/>
      <c r="AK567" s="1600"/>
      <c r="AL567" s="1600"/>
      <c r="AM567" s="1600"/>
      <c r="AN567" s="1600"/>
      <c r="AO567" s="1600"/>
      <c r="AP567" s="1600"/>
      <c r="AQ567" s="1600"/>
      <c r="AR567" s="1600"/>
      <c r="AS567" s="1600"/>
      <c r="AT567" s="1600"/>
      <c r="AU567" s="1600"/>
      <c r="AV567" s="1600"/>
      <c r="AW567" s="1600"/>
      <c r="AX567" s="1600"/>
      <c r="AY567" s="1600"/>
      <c r="AZ567" s="1600"/>
      <c r="BA567" s="1600"/>
      <c r="BB567" s="1600"/>
      <c r="BC567" s="1600"/>
      <c r="BD567" s="1600"/>
      <c r="BE567" s="1600"/>
      <c r="BF567" s="1600"/>
      <c r="BG567" s="1600"/>
      <c r="BH567" s="1600"/>
      <c r="BI567" s="1600"/>
      <c r="BJ567" s="1600"/>
      <c r="BK567" s="1600"/>
      <c r="BL567" s="1600"/>
      <c r="BM567" s="1600"/>
      <c r="BN567" s="1600"/>
      <c r="BO567" s="1600"/>
      <c r="BP567" s="1600"/>
      <c r="BQ567" s="1600"/>
      <c r="BR567" s="1600"/>
      <c r="BS567" s="1600"/>
      <c r="BT567" s="1600"/>
      <c r="BU567" s="1600"/>
      <c r="BV567" s="1600"/>
      <c r="BW567" s="1600"/>
      <c r="BX567" s="1600"/>
      <c r="BY567" s="1600"/>
    </row>
    <row r="568" spans="2:77" s="1608" customFormat="1" ht="15.75" customHeight="1">
      <c r="B568" s="1609"/>
      <c r="C568" s="1600"/>
      <c r="D568" s="1600"/>
      <c r="E568" s="1600"/>
      <c r="F568" s="1600"/>
      <c r="G568" s="1600"/>
      <c r="H568" s="1600"/>
      <c r="I568" s="1600"/>
      <c r="J568" s="1600"/>
      <c r="K568" s="1600"/>
      <c r="L568" s="1600"/>
      <c r="M568" s="1600"/>
      <c r="N568" s="1600"/>
      <c r="O568" s="1600"/>
      <c r="P568" s="1600"/>
      <c r="Q568" s="1600"/>
      <c r="R568" s="1600"/>
      <c r="S568" s="1600"/>
      <c r="T568" s="1600"/>
      <c r="U568" s="1600"/>
      <c r="V568" s="1600"/>
      <c r="W568" s="1600"/>
      <c r="X568" s="1600"/>
      <c r="Y568" s="1600"/>
      <c r="Z568" s="1600"/>
      <c r="AA568" s="1600"/>
      <c r="AB568" s="1600"/>
      <c r="AC568" s="1600"/>
      <c r="AD568" s="1600"/>
      <c r="AE568" s="1600"/>
      <c r="AF568" s="1600"/>
      <c r="AG568" s="1600"/>
      <c r="AH568" s="1600"/>
      <c r="AI568" s="1600"/>
      <c r="AJ568" s="1600"/>
      <c r="AK568" s="1600"/>
      <c r="AL568" s="1600"/>
      <c r="AM568" s="1600"/>
      <c r="AN568" s="1600"/>
      <c r="AO568" s="1600"/>
      <c r="AP568" s="1600"/>
      <c r="AQ568" s="1600"/>
      <c r="AR568" s="1600"/>
      <c r="AS568" s="1600"/>
      <c r="AT568" s="1600"/>
      <c r="AU568" s="1600"/>
      <c r="AV568" s="1600"/>
      <c r="AW568" s="1600"/>
      <c r="AX568" s="1600"/>
      <c r="AY568" s="1600"/>
      <c r="AZ568" s="1600"/>
      <c r="BA568" s="1600"/>
      <c r="BB568" s="1600"/>
      <c r="BC568" s="1600"/>
      <c r="BD568" s="1600"/>
      <c r="BE568" s="1600"/>
      <c r="BF568" s="1600"/>
      <c r="BG568" s="1600"/>
      <c r="BH568" s="1600"/>
      <c r="BI568" s="1600"/>
      <c r="BJ568" s="1600"/>
      <c r="BK568" s="1600"/>
      <c r="BL568" s="1600"/>
      <c r="BM568" s="1600"/>
      <c r="BN568" s="1600"/>
      <c r="BO568" s="1600"/>
      <c r="BP568" s="1600"/>
      <c r="BQ568" s="1600"/>
      <c r="BR568" s="1600"/>
      <c r="BS568" s="1600"/>
      <c r="BT568" s="1600"/>
      <c r="BU568" s="1600"/>
      <c r="BV568" s="1600"/>
      <c r="BW568" s="1600"/>
      <c r="BX568" s="1600"/>
      <c r="BY568" s="1600"/>
    </row>
    <row r="569" spans="2:77" s="1608" customFormat="1" ht="15.75" customHeight="1">
      <c r="B569" s="1609"/>
      <c r="C569" s="1600"/>
      <c r="D569" s="1600"/>
      <c r="E569" s="1600"/>
      <c r="F569" s="1600"/>
      <c r="G569" s="1600"/>
      <c r="H569" s="1600"/>
      <c r="I569" s="1600"/>
      <c r="J569" s="1600"/>
      <c r="K569" s="1600"/>
      <c r="L569" s="1600"/>
      <c r="M569" s="1600"/>
      <c r="N569" s="1600"/>
      <c r="O569" s="1600"/>
      <c r="P569" s="1600"/>
      <c r="Q569" s="1600"/>
      <c r="R569" s="1600"/>
      <c r="S569" s="1600"/>
      <c r="T569" s="1600"/>
      <c r="U569" s="1600"/>
      <c r="V569" s="1600"/>
      <c r="W569" s="1600"/>
      <c r="X569" s="1600"/>
      <c r="Y569" s="1600"/>
      <c r="Z569" s="1600"/>
      <c r="AA569" s="1600"/>
      <c r="AB569" s="1600"/>
      <c r="AC569" s="1600"/>
      <c r="AD569" s="1600"/>
      <c r="AE569" s="1600"/>
      <c r="AF569" s="1600"/>
      <c r="AG569" s="1600"/>
      <c r="AH569" s="1600"/>
      <c r="AI569" s="1600"/>
      <c r="AJ569" s="1600"/>
      <c r="AK569" s="1600"/>
      <c r="AL569" s="1600"/>
      <c r="AM569" s="1600"/>
      <c r="AN569" s="1600"/>
      <c r="AO569" s="1600"/>
      <c r="AP569" s="1600"/>
      <c r="AQ569" s="1600"/>
      <c r="AR569" s="1600"/>
      <c r="AS569" s="1600"/>
      <c r="AT569" s="1600"/>
      <c r="AU569" s="1600"/>
      <c r="AV569" s="1600"/>
      <c r="AW569" s="1600"/>
      <c r="AX569" s="1600"/>
      <c r="AY569" s="1600"/>
      <c r="AZ569" s="1600"/>
      <c r="BA569" s="1600"/>
      <c r="BB569" s="1600"/>
      <c r="BC569" s="1600"/>
      <c r="BD569" s="1600"/>
      <c r="BE569" s="1600"/>
      <c r="BF569" s="1600"/>
      <c r="BG569" s="1600"/>
      <c r="BH569" s="1600"/>
      <c r="BI569" s="1600"/>
      <c r="BJ569" s="1600"/>
      <c r="BK569" s="1600"/>
      <c r="BL569" s="1600"/>
      <c r="BM569" s="1600"/>
      <c r="BN569" s="1600"/>
      <c r="BO569" s="1600"/>
      <c r="BP569" s="1600"/>
      <c r="BQ569" s="1600"/>
      <c r="BR569" s="1600"/>
      <c r="BS569" s="1600"/>
      <c r="BT569" s="1600"/>
      <c r="BU569" s="1600"/>
      <c r="BV569" s="1600"/>
      <c r="BW569" s="1600"/>
      <c r="BX569" s="1600"/>
      <c r="BY569" s="1600"/>
    </row>
    <row r="570" spans="2:77" s="1608" customFormat="1" ht="15.75" customHeight="1">
      <c r="B570" s="1609"/>
      <c r="C570" s="1600"/>
      <c r="D570" s="1600"/>
      <c r="E570" s="1600"/>
      <c r="F570" s="1600"/>
      <c r="G570" s="1600"/>
      <c r="H570" s="1600"/>
      <c r="I570" s="1600"/>
      <c r="J570" s="1600"/>
      <c r="K570" s="1600"/>
      <c r="L570" s="1600"/>
      <c r="M570" s="1600"/>
      <c r="N570" s="1600"/>
      <c r="O570" s="1600"/>
      <c r="P570" s="1600"/>
      <c r="Q570" s="1600"/>
      <c r="R570" s="1600"/>
      <c r="S570" s="1600"/>
      <c r="T570" s="1600"/>
      <c r="U570" s="1600"/>
      <c r="V570" s="1600"/>
      <c r="W570" s="1600"/>
      <c r="X570" s="1600"/>
      <c r="Y570" s="1600"/>
      <c r="Z570" s="1600"/>
      <c r="AA570" s="1600"/>
      <c r="AB570" s="1600"/>
      <c r="AC570" s="1600"/>
      <c r="AD570" s="1600"/>
      <c r="AE570" s="1600"/>
      <c r="AF570" s="1600"/>
      <c r="AG570" s="1600"/>
      <c r="AH570" s="1600"/>
      <c r="AI570" s="1600"/>
      <c r="AJ570" s="1600"/>
      <c r="AK570" s="1600"/>
      <c r="AL570" s="1600"/>
      <c r="AM570" s="1600"/>
      <c r="AN570" s="1600"/>
      <c r="AO570" s="1600"/>
      <c r="AP570" s="1600"/>
      <c r="AQ570" s="1600"/>
      <c r="AR570" s="1600"/>
      <c r="AS570" s="1600"/>
      <c r="AT570" s="1600"/>
      <c r="AU570" s="1600"/>
      <c r="AV570" s="1600"/>
      <c r="AW570" s="1600"/>
      <c r="AX570" s="1600"/>
      <c r="AY570" s="1600"/>
      <c r="AZ570" s="1600"/>
      <c r="BA570" s="1600"/>
      <c r="BB570" s="1600"/>
      <c r="BC570" s="1600"/>
      <c r="BD570" s="1600"/>
      <c r="BE570" s="1600"/>
      <c r="BF570" s="1600"/>
      <c r="BG570" s="1600"/>
      <c r="BH570" s="1600"/>
      <c r="BI570" s="1600"/>
      <c r="BJ570" s="1600"/>
      <c r="BK570" s="1600"/>
      <c r="BL570" s="1600"/>
      <c r="BM570" s="1600"/>
      <c r="BN570" s="1600"/>
      <c r="BO570" s="1600"/>
      <c r="BP570" s="1600"/>
      <c r="BQ570" s="1600"/>
      <c r="BR570" s="1600"/>
      <c r="BS570" s="1600"/>
      <c r="BT570" s="1600"/>
      <c r="BU570" s="1600"/>
      <c r="BV570" s="1600"/>
      <c r="BW570" s="1600"/>
      <c r="BX570" s="1600"/>
      <c r="BY570" s="1600"/>
    </row>
    <row r="571" spans="2:77" s="1608" customFormat="1" ht="15.75" customHeight="1">
      <c r="B571" s="1609"/>
      <c r="C571" s="1600"/>
      <c r="D571" s="1600"/>
      <c r="E571" s="1600"/>
      <c r="F571" s="1600"/>
      <c r="G571" s="1600"/>
      <c r="H571" s="1600"/>
      <c r="I571" s="1600"/>
      <c r="J571" s="1600"/>
      <c r="K571" s="1600"/>
      <c r="L571" s="1600"/>
      <c r="M571" s="1600"/>
      <c r="N571" s="1600"/>
      <c r="O571" s="1600"/>
      <c r="P571" s="1600"/>
      <c r="Q571" s="1600"/>
      <c r="R571" s="1600"/>
      <c r="S571" s="1600"/>
      <c r="T571" s="1600"/>
      <c r="U571" s="1600"/>
      <c r="V571" s="1600"/>
      <c r="W571" s="1600"/>
      <c r="X571" s="1600"/>
      <c r="Y571" s="1600"/>
      <c r="Z571" s="1600"/>
      <c r="AA571" s="1600"/>
      <c r="AB571" s="1600"/>
      <c r="AC571" s="1600"/>
      <c r="AD571" s="1600"/>
      <c r="AE571" s="1600"/>
      <c r="AF571" s="1600"/>
      <c r="AG571" s="1600"/>
      <c r="AH571" s="1600"/>
      <c r="AI571" s="1600"/>
      <c r="AJ571" s="1600"/>
      <c r="AK571" s="1600"/>
      <c r="AL571" s="1600"/>
      <c r="AM571" s="1600"/>
      <c r="AN571" s="1600"/>
      <c r="AO571" s="1600"/>
      <c r="AP571" s="1600"/>
      <c r="AQ571" s="1600"/>
      <c r="AR571" s="1600"/>
      <c r="AS571" s="1600"/>
      <c r="AT571" s="1600"/>
      <c r="AU571" s="1600"/>
      <c r="AV571" s="1600"/>
      <c r="AW571" s="1600"/>
      <c r="AX571" s="1600"/>
      <c r="AY571" s="1600"/>
      <c r="AZ571" s="1600"/>
      <c r="BA571" s="1600"/>
      <c r="BB571" s="1600"/>
      <c r="BC571" s="1600"/>
      <c r="BD571" s="1600"/>
      <c r="BE571" s="1600"/>
      <c r="BF571" s="1600"/>
      <c r="BG571" s="1600"/>
      <c r="BH571" s="1600"/>
      <c r="BI571" s="1600"/>
      <c r="BJ571" s="1600"/>
      <c r="BK571" s="1600"/>
      <c r="BL571" s="1600"/>
      <c r="BM571" s="1600"/>
      <c r="BN571" s="1600"/>
      <c r="BO571" s="1600"/>
      <c r="BP571" s="1600"/>
      <c r="BQ571" s="1600"/>
      <c r="BR571" s="1600"/>
      <c r="BS571" s="1600"/>
      <c r="BT571" s="1600"/>
      <c r="BU571" s="1600"/>
      <c r="BV571" s="1600"/>
      <c r="BW571" s="1600"/>
      <c r="BX571" s="1600"/>
      <c r="BY571" s="1600"/>
    </row>
    <row r="572" spans="2:77" s="1608" customFormat="1" ht="15.75" customHeight="1">
      <c r="B572" s="1609"/>
      <c r="C572" s="1600"/>
      <c r="D572" s="1600"/>
      <c r="E572" s="1600"/>
      <c r="F572" s="1600"/>
      <c r="G572" s="1600"/>
      <c r="H572" s="1600"/>
      <c r="I572" s="1600"/>
      <c r="J572" s="1600"/>
      <c r="K572" s="1600"/>
      <c r="L572" s="1600"/>
      <c r="M572" s="1600"/>
      <c r="N572" s="1600"/>
      <c r="O572" s="1600"/>
      <c r="P572" s="1600"/>
      <c r="Q572" s="1600"/>
      <c r="R572" s="1600"/>
      <c r="S572" s="1600"/>
      <c r="T572" s="1600"/>
      <c r="U572" s="1600"/>
      <c r="V572" s="1600"/>
      <c r="W572" s="1600"/>
      <c r="X572" s="1600"/>
      <c r="Y572" s="1600"/>
      <c r="Z572" s="1600"/>
      <c r="AA572" s="1600"/>
      <c r="AB572" s="1600"/>
      <c r="AC572" s="1600"/>
      <c r="AD572" s="1600"/>
      <c r="AE572" s="1600"/>
      <c r="AF572" s="1600"/>
      <c r="AG572" s="1600"/>
      <c r="AH572" s="1600"/>
      <c r="AI572" s="1600"/>
      <c r="AJ572" s="1600"/>
      <c r="AK572" s="1600"/>
      <c r="AL572" s="1600"/>
      <c r="AM572" s="1600"/>
      <c r="AN572" s="1600"/>
      <c r="AO572" s="1600"/>
      <c r="AP572" s="1600"/>
      <c r="AQ572" s="1600"/>
      <c r="AR572" s="1600"/>
      <c r="AS572" s="1600"/>
      <c r="AT572" s="1600"/>
      <c r="AU572" s="1600"/>
      <c r="AV572" s="1600"/>
      <c r="AW572" s="1600"/>
      <c r="AX572" s="1600"/>
      <c r="AY572" s="1600"/>
      <c r="AZ572" s="1600"/>
      <c r="BA572" s="1600"/>
      <c r="BB572" s="1600"/>
      <c r="BC572" s="1600"/>
      <c r="BD572" s="1600"/>
      <c r="BE572" s="1600"/>
      <c r="BF572" s="1600"/>
      <c r="BG572" s="1600"/>
      <c r="BH572" s="1600"/>
      <c r="BI572" s="1600"/>
      <c r="BJ572" s="1600"/>
      <c r="BK572" s="1600"/>
      <c r="BL572" s="1600"/>
      <c r="BM572" s="1600"/>
      <c r="BN572" s="1600"/>
      <c r="BO572" s="1600"/>
      <c r="BP572" s="1600"/>
      <c r="BQ572" s="1600"/>
      <c r="BR572" s="1600"/>
      <c r="BS572" s="1600"/>
      <c r="BT572" s="1600"/>
      <c r="BU572" s="1600"/>
      <c r="BV572" s="1600"/>
      <c r="BW572" s="1600"/>
      <c r="BX572" s="1600"/>
      <c r="BY572" s="1600"/>
    </row>
    <row r="573" spans="2:77" s="1608" customFormat="1" ht="15.75" customHeight="1">
      <c r="B573" s="1609"/>
      <c r="C573" s="1600"/>
      <c r="D573" s="1600"/>
      <c r="E573" s="1600"/>
      <c r="F573" s="1600"/>
      <c r="G573" s="1600"/>
      <c r="H573" s="1600"/>
      <c r="I573" s="1600"/>
      <c r="J573" s="1600"/>
      <c r="K573" s="1600"/>
      <c r="L573" s="1600"/>
      <c r="M573" s="1600"/>
      <c r="N573" s="1600"/>
      <c r="O573" s="1600"/>
      <c r="P573" s="1600"/>
      <c r="Q573" s="1600"/>
      <c r="R573" s="1600"/>
      <c r="S573" s="1600"/>
      <c r="T573" s="1600"/>
      <c r="U573" s="1600"/>
      <c r="V573" s="1600"/>
      <c r="W573" s="1600"/>
      <c r="X573" s="1600"/>
      <c r="Y573" s="1600"/>
      <c r="Z573" s="1600"/>
      <c r="AA573" s="1600"/>
      <c r="AB573" s="1600"/>
      <c r="AC573" s="1600"/>
      <c r="AD573" s="1600"/>
      <c r="AE573" s="1600"/>
      <c r="AF573" s="1600"/>
      <c r="AG573" s="1600"/>
      <c r="AH573" s="1600"/>
      <c r="AI573" s="1600"/>
      <c r="AJ573" s="1600"/>
      <c r="AK573" s="1600"/>
      <c r="AL573" s="1600"/>
      <c r="AM573" s="1600"/>
      <c r="AN573" s="1600"/>
      <c r="AO573" s="1600"/>
      <c r="AP573" s="1600"/>
      <c r="AQ573" s="1600"/>
      <c r="AR573" s="1600"/>
      <c r="AS573" s="1600"/>
      <c r="AT573" s="1600"/>
      <c r="AU573" s="1600"/>
      <c r="AV573" s="1600"/>
      <c r="AW573" s="1600"/>
      <c r="AX573" s="1600"/>
      <c r="AY573" s="1600"/>
      <c r="AZ573" s="1600"/>
      <c r="BA573" s="1600"/>
      <c r="BB573" s="1600"/>
      <c r="BC573" s="1600"/>
      <c r="BD573" s="1600"/>
      <c r="BE573" s="1600"/>
      <c r="BF573" s="1600"/>
      <c r="BG573" s="1600"/>
      <c r="BH573" s="1600"/>
      <c r="BI573" s="1600"/>
      <c r="BJ573" s="1600"/>
      <c r="BK573" s="1600"/>
      <c r="BL573" s="1600"/>
      <c r="BM573" s="1600"/>
      <c r="BN573" s="1600"/>
      <c r="BO573" s="1600"/>
      <c r="BP573" s="1600"/>
      <c r="BQ573" s="1600"/>
      <c r="BR573" s="1600"/>
      <c r="BS573" s="1600"/>
      <c r="BT573" s="1600"/>
      <c r="BU573" s="1600"/>
      <c r="BV573" s="1600"/>
      <c r="BW573" s="1600"/>
      <c r="BX573" s="1600"/>
      <c r="BY573" s="1600"/>
    </row>
    <row r="574" spans="2:77" s="1608" customFormat="1" ht="15.75" customHeight="1">
      <c r="B574" s="1609"/>
      <c r="C574" s="1600"/>
      <c r="D574" s="1600"/>
      <c r="E574" s="1600"/>
      <c r="F574" s="1600"/>
      <c r="G574" s="1600"/>
      <c r="H574" s="1600"/>
      <c r="I574" s="1600"/>
      <c r="J574" s="1600"/>
      <c r="K574" s="1600"/>
      <c r="L574" s="1600"/>
      <c r="M574" s="1600"/>
      <c r="N574" s="1600"/>
      <c r="O574" s="1600"/>
      <c r="P574" s="1600"/>
      <c r="Q574" s="1600"/>
      <c r="R574" s="1600"/>
      <c r="S574" s="1600"/>
      <c r="T574" s="1600"/>
      <c r="U574" s="1600"/>
      <c r="V574" s="1600"/>
      <c r="W574" s="1600"/>
      <c r="X574" s="1600"/>
      <c r="Y574" s="1600"/>
      <c r="Z574" s="1600"/>
      <c r="AA574" s="1600"/>
      <c r="AB574" s="1600"/>
      <c r="AC574" s="1600"/>
      <c r="AD574" s="1600"/>
      <c r="AE574" s="1600"/>
      <c r="AF574" s="1600"/>
      <c r="AG574" s="1600"/>
      <c r="AH574" s="1600"/>
      <c r="AI574" s="1600"/>
      <c r="AJ574" s="1600"/>
      <c r="AK574" s="1600"/>
      <c r="AL574" s="1600"/>
      <c r="AM574" s="1600"/>
      <c r="AN574" s="1600"/>
      <c r="AO574" s="1600"/>
      <c r="AP574" s="1600"/>
      <c r="AQ574" s="1600"/>
      <c r="AR574" s="1600"/>
      <c r="AS574" s="1600"/>
      <c r="AT574" s="1600"/>
      <c r="AU574" s="1600"/>
      <c r="AV574" s="1600"/>
      <c r="AW574" s="1600"/>
      <c r="AX574" s="1600"/>
      <c r="AY574" s="1600"/>
      <c r="AZ574" s="1600"/>
      <c r="BA574" s="1600"/>
      <c r="BB574" s="1600"/>
      <c r="BC574" s="1600"/>
      <c r="BD574" s="1600"/>
      <c r="BE574" s="1600"/>
      <c r="BF574" s="1600"/>
      <c r="BG574" s="1600"/>
      <c r="BH574" s="1600"/>
      <c r="BI574" s="1600"/>
      <c r="BJ574" s="1600"/>
      <c r="BK574" s="1600"/>
      <c r="BL574" s="1600"/>
      <c r="BM574" s="1600"/>
      <c r="BN574" s="1600"/>
      <c r="BO574" s="1600"/>
      <c r="BP574" s="1600"/>
      <c r="BQ574" s="1600"/>
      <c r="BR574" s="1600"/>
      <c r="BS574" s="1600"/>
      <c r="BT574" s="1600"/>
      <c r="BU574" s="1600"/>
      <c r="BV574" s="1600"/>
      <c r="BW574" s="1600"/>
      <c r="BX574" s="1600"/>
      <c r="BY574" s="1600"/>
    </row>
  </sheetData>
  <sheetProtection password="F7E7" sheet="1" formatCells="0"/>
  <mergeCells count="3">
    <mergeCell ref="B1:P1"/>
    <mergeCell ref="S16:S24"/>
    <mergeCell ref="S3:S15"/>
  </mergeCells>
  <printOptions horizontalCentered="1"/>
  <pageMargins left="0.59055118110236227" right="0.59055118110236227" top="0.59055118110236227" bottom="0.78740157480314965" header="0.51181102362204722" footer="0.51181102362204722"/>
  <pageSetup scale="90" orientation="landscape" horizontalDpi="300" verticalDpi="0" r:id="rId1"/>
  <headerFooter alignWithMargins="0">
    <oddFooter>&amp;LFinances Spreadsheet Summary by Total Amounts (by Minh Tan, digitalcitizen.ca)&amp;C&amp;D&amp;RPage &amp;P of 5</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574"/>
  <sheetViews>
    <sheetView topLeftCell="B1" zoomScale="130" zoomScaleNormal="130" workbookViewId="0">
      <pane xSplit="2" ySplit="2" topLeftCell="D3" activePane="bottomRight" state="frozen"/>
      <selection activeCell="B1" sqref="B1"/>
      <selection pane="topRight" activeCell="D1" sqref="D1"/>
      <selection pane="bottomLeft" activeCell="B3" sqref="B3"/>
      <selection pane="bottomRight" activeCell="O61" sqref="O61"/>
    </sheetView>
  </sheetViews>
  <sheetFormatPr defaultColWidth="11.42578125" defaultRowHeight="12.75"/>
  <cols>
    <col min="1" max="1" width="1.7109375" style="1608" hidden="1" customWidth="1"/>
    <col min="2" max="2" width="1.7109375" style="1600" customWidth="1"/>
    <col min="3" max="3" width="25.5703125" style="1600" customWidth="1"/>
    <col min="4" max="15" width="9" style="1600" customWidth="1"/>
    <col min="16" max="16" width="10" style="1600" customWidth="1"/>
    <col min="17" max="17" width="9" style="1600" customWidth="1"/>
    <col min="18" max="18" width="1.85546875" style="1600" hidden="1" customWidth="1"/>
    <col min="19" max="19" width="3.7109375" style="1661" customWidth="1"/>
    <col min="20" max="41" width="11.42578125" style="1600"/>
    <col min="42" max="16384" width="11.42578125" style="1610"/>
  </cols>
  <sheetData>
    <row r="1" spans="1:41" s="732" customFormat="1" ht="13.5" thickBot="1">
      <c r="A1" s="730"/>
      <c r="C1" s="1956" t="s">
        <v>97</v>
      </c>
      <c r="D1" s="1956"/>
      <c r="E1" s="1956"/>
      <c r="F1" s="1956"/>
      <c r="G1" s="1956"/>
      <c r="H1" s="1956"/>
      <c r="I1" s="1956"/>
      <c r="J1" s="1956"/>
      <c r="K1" s="1956"/>
      <c r="L1" s="1956"/>
      <c r="M1" s="1956"/>
      <c r="N1" s="1956"/>
      <c r="O1" s="1956"/>
      <c r="P1" s="1956"/>
      <c r="S1" s="1645"/>
    </row>
    <row r="2" spans="1:41" s="758" customFormat="1" ht="18.75" customHeight="1" thickTop="1" thickBot="1">
      <c r="A2" s="734"/>
      <c r="B2" s="741"/>
      <c r="C2" s="743" t="str">
        <f>X!AH2</f>
        <v>CATEGORY</v>
      </c>
      <c r="D2" s="744" t="str">
        <f>X!AI2</f>
        <v>CATEGORY</v>
      </c>
      <c r="E2" s="745" t="str">
        <f>X!AJ2</f>
        <v>JAN</v>
      </c>
      <c r="F2" s="745" t="str">
        <f>X!AK2</f>
        <v>FEB</v>
      </c>
      <c r="G2" s="745" t="str">
        <f>X!AL2</f>
        <v>MAR</v>
      </c>
      <c r="H2" s="745" t="str">
        <f>X!AM2</f>
        <v>APR</v>
      </c>
      <c r="I2" s="745" t="str">
        <f>X!AN2</f>
        <v>MAY</v>
      </c>
      <c r="J2" s="745" t="str">
        <f>X!AO2</f>
        <v>JUN</v>
      </c>
      <c r="K2" s="745" t="str">
        <f>X!AP2</f>
        <v>JUL</v>
      </c>
      <c r="L2" s="745" t="str">
        <f>X!AQ2</f>
        <v>AUG</v>
      </c>
      <c r="M2" s="745" t="str">
        <f>X!AR2</f>
        <v>SEP</v>
      </c>
      <c r="N2" s="745" t="str">
        <f>X!AS2</f>
        <v>OCT</v>
      </c>
      <c r="O2" s="746" t="str">
        <f>X!AT2</f>
        <v>NOV</v>
      </c>
      <c r="P2" s="739" t="str">
        <f>X!AU2</f>
        <v>YEAR</v>
      </c>
      <c r="Q2" s="747" t="str">
        <f>X!AV2</f>
        <v>Per Trans</v>
      </c>
      <c r="R2" s="756"/>
      <c r="S2" s="1646"/>
      <c r="T2" s="757"/>
      <c r="U2" s="757"/>
      <c r="V2" s="757"/>
      <c r="W2" s="757"/>
      <c r="X2" s="757"/>
      <c r="Y2" s="757"/>
      <c r="Z2" s="757"/>
      <c r="AA2" s="757"/>
      <c r="AB2" s="757"/>
      <c r="AC2" s="757"/>
      <c r="AD2" s="757"/>
      <c r="AE2" s="757"/>
      <c r="AF2" s="757"/>
      <c r="AG2" s="757"/>
      <c r="AH2" s="757"/>
      <c r="AI2" s="757"/>
      <c r="AJ2" s="757"/>
      <c r="AK2" s="757"/>
      <c r="AL2" s="757"/>
      <c r="AM2" s="757"/>
      <c r="AN2" s="757"/>
      <c r="AO2" s="757"/>
    </row>
    <row r="3" spans="1:41" s="778" customFormat="1" ht="15.95" customHeight="1">
      <c r="A3" s="759"/>
      <c r="B3" s="759"/>
      <c r="C3" s="767" t="str">
        <f>X!AH3</f>
        <v/>
      </c>
      <c r="D3" s="768" t="str">
        <f>X!AI3</f>
        <v/>
      </c>
      <c r="E3" s="769" t="str">
        <f>X!AJ3</f>
        <v/>
      </c>
      <c r="F3" s="769" t="str">
        <f>X!AK3</f>
        <v/>
      </c>
      <c r="G3" s="769" t="str">
        <f>X!AL3</f>
        <v/>
      </c>
      <c r="H3" s="769" t="str">
        <f>X!AM3</f>
        <v/>
      </c>
      <c r="I3" s="769" t="str">
        <f>X!AN3</f>
        <v/>
      </c>
      <c r="J3" s="769" t="str">
        <f>X!AO3</f>
        <v/>
      </c>
      <c r="K3" s="769" t="str">
        <f>X!AP3</f>
        <v/>
      </c>
      <c r="L3" s="769" t="str">
        <f>X!AQ3</f>
        <v/>
      </c>
      <c r="M3" s="769" t="str">
        <f>X!AR3</f>
        <v/>
      </c>
      <c r="N3" s="769" t="str">
        <f>X!AS3</f>
        <v/>
      </c>
      <c r="O3" s="770" t="str">
        <f>X!AT3</f>
        <v/>
      </c>
      <c r="P3" s="771" t="str">
        <f>X!AU3</f>
        <v/>
      </c>
      <c r="Q3" s="765" t="str">
        <f>X!AV3</f>
        <v/>
      </c>
      <c r="R3" s="776"/>
      <c r="S3" s="1962" t="s">
        <v>101</v>
      </c>
      <c r="T3" s="1957" t="s">
        <v>104</v>
      </c>
      <c r="U3" s="777"/>
      <c r="V3" s="777"/>
      <c r="W3" s="777"/>
      <c r="X3" s="777"/>
      <c r="Y3" s="777"/>
      <c r="Z3" s="777"/>
      <c r="AA3" s="777"/>
      <c r="AB3" s="777"/>
      <c r="AC3" s="777"/>
      <c r="AD3" s="777"/>
      <c r="AE3" s="777"/>
      <c r="AF3" s="777"/>
      <c r="AG3" s="777"/>
      <c r="AH3" s="777"/>
      <c r="AI3" s="777"/>
      <c r="AJ3" s="777"/>
      <c r="AK3" s="777"/>
      <c r="AL3" s="777"/>
      <c r="AM3" s="777"/>
      <c r="AN3" s="777"/>
      <c r="AO3" s="777"/>
    </row>
    <row r="4" spans="1:41" s="795" customFormat="1" ht="15.95" customHeight="1">
      <c r="A4" s="779"/>
      <c r="B4" s="779"/>
      <c r="C4" s="780" t="str">
        <f>X!AH4</f>
        <v/>
      </c>
      <c r="D4" s="787" t="str">
        <f>X!AI4</f>
        <v/>
      </c>
      <c r="E4" s="788" t="str">
        <f>X!AJ4</f>
        <v/>
      </c>
      <c r="F4" s="788" t="str">
        <f>X!AK4</f>
        <v/>
      </c>
      <c r="G4" s="788" t="str">
        <f>X!AL4</f>
        <v/>
      </c>
      <c r="H4" s="788" t="str">
        <f>X!AM4</f>
        <v/>
      </c>
      <c r="I4" s="788" t="str">
        <f>X!AN4</f>
        <v/>
      </c>
      <c r="J4" s="788" t="str">
        <f>X!AO4</f>
        <v/>
      </c>
      <c r="K4" s="788" t="str">
        <f>X!AP4</f>
        <v/>
      </c>
      <c r="L4" s="788" t="str">
        <f>X!AQ4</f>
        <v/>
      </c>
      <c r="M4" s="788" t="str">
        <f>X!AR4</f>
        <v/>
      </c>
      <c r="N4" s="788" t="str">
        <f>X!AS4</f>
        <v/>
      </c>
      <c r="O4" s="789" t="str">
        <f>X!AT4</f>
        <v/>
      </c>
      <c r="P4" s="790" t="str">
        <f>X!AU4</f>
        <v/>
      </c>
      <c r="Q4" s="785" t="str">
        <f>X!AV4</f>
        <v/>
      </c>
      <c r="R4" s="794"/>
      <c r="S4" s="1962"/>
      <c r="T4" s="1957"/>
      <c r="U4" s="777"/>
      <c r="V4" s="777"/>
      <c r="W4" s="777"/>
      <c r="X4" s="777"/>
      <c r="Y4" s="777"/>
      <c r="Z4" s="777"/>
      <c r="AA4" s="777"/>
      <c r="AB4" s="777"/>
      <c r="AC4" s="777"/>
      <c r="AD4" s="777"/>
      <c r="AE4" s="777"/>
      <c r="AF4" s="777"/>
      <c r="AG4" s="777"/>
      <c r="AH4" s="777"/>
      <c r="AI4" s="777"/>
      <c r="AJ4" s="777"/>
      <c r="AK4" s="777"/>
      <c r="AL4" s="777"/>
      <c r="AM4" s="777"/>
      <c r="AN4" s="777"/>
      <c r="AO4" s="777"/>
    </row>
    <row r="5" spans="1:41" s="778" customFormat="1" ht="15.95" customHeight="1">
      <c r="A5" s="779"/>
      <c r="B5" s="779"/>
      <c r="C5" s="796" t="str">
        <f>X!AH5</f>
        <v/>
      </c>
      <c r="D5" s="800" t="str">
        <f>X!AI5</f>
        <v/>
      </c>
      <c r="E5" s="801" t="str">
        <f>X!AJ5</f>
        <v/>
      </c>
      <c r="F5" s="801" t="str">
        <f>X!AK5</f>
        <v/>
      </c>
      <c r="G5" s="801" t="str">
        <f>X!AL5</f>
        <v/>
      </c>
      <c r="H5" s="801" t="str">
        <f>X!AM5</f>
        <v/>
      </c>
      <c r="I5" s="801" t="str">
        <f>X!AN5</f>
        <v/>
      </c>
      <c r="J5" s="801" t="str">
        <f>X!AO5</f>
        <v/>
      </c>
      <c r="K5" s="801" t="str">
        <f>X!AP5</f>
        <v/>
      </c>
      <c r="L5" s="801" t="str">
        <f>X!AQ5</f>
        <v/>
      </c>
      <c r="M5" s="801" t="str">
        <f>X!AR5</f>
        <v/>
      </c>
      <c r="N5" s="801" t="str">
        <f>X!AS5</f>
        <v/>
      </c>
      <c r="O5" s="802" t="str">
        <f>X!AT5</f>
        <v/>
      </c>
      <c r="P5" s="803" t="str">
        <f>X!AU5</f>
        <v/>
      </c>
      <c r="Q5" s="785" t="str">
        <f>X!AV5</f>
        <v/>
      </c>
      <c r="R5" s="807"/>
      <c r="S5" s="1962"/>
      <c r="T5" s="1957"/>
      <c r="U5" s="777"/>
      <c r="V5" s="777"/>
      <c r="W5" s="777"/>
      <c r="X5" s="777"/>
      <c r="Y5" s="777"/>
      <c r="Z5" s="777"/>
      <c r="AA5" s="777"/>
      <c r="AB5" s="777"/>
      <c r="AC5" s="777"/>
      <c r="AD5" s="777"/>
      <c r="AE5" s="777"/>
      <c r="AF5" s="777"/>
      <c r="AG5" s="777"/>
      <c r="AH5" s="777"/>
      <c r="AI5" s="777"/>
      <c r="AJ5" s="777"/>
      <c r="AK5" s="777"/>
      <c r="AL5" s="777"/>
      <c r="AM5" s="777"/>
      <c r="AN5" s="777"/>
      <c r="AO5" s="777"/>
    </row>
    <row r="6" spans="1:41" s="795" customFormat="1" ht="15.95" customHeight="1">
      <c r="A6" s="779"/>
      <c r="B6" s="779"/>
      <c r="C6" s="780" t="str">
        <f>X!AH6</f>
        <v/>
      </c>
      <c r="D6" s="787" t="str">
        <f>X!AI6</f>
        <v/>
      </c>
      <c r="E6" s="788" t="str">
        <f>X!AJ6</f>
        <v/>
      </c>
      <c r="F6" s="788" t="str">
        <f>X!AK6</f>
        <v/>
      </c>
      <c r="G6" s="788" t="str">
        <f>X!AL6</f>
        <v/>
      </c>
      <c r="H6" s="788" t="str">
        <f>X!AM6</f>
        <v/>
      </c>
      <c r="I6" s="788" t="str">
        <f>X!AN6</f>
        <v/>
      </c>
      <c r="J6" s="788" t="str">
        <f>X!AO6</f>
        <v/>
      </c>
      <c r="K6" s="788" t="str">
        <f>X!AP6</f>
        <v/>
      </c>
      <c r="L6" s="788" t="str">
        <f>X!AQ6</f>
        <v/>
      </c>
      <c r="M6" s="788" t="str">
        <f>X!AR6</f>
        <v/>
      </c>
      <c r="N6" s="788" t="str">
        <f>X!AS6</f>
        <v/>
      </c>
      <c r="O6" s="789" t="str">
        <f>X!AT6</f>
        <v/>
      </c>
      <c r="P6" s="790" t="str">
        <f>X!AU6</f>
        <v/>
      </c>
      <c r="Q6" s="785" t="str">
        <f>X!AV6</f>
        <v/>
      </c>
      <c r="R6" s="794"/>
      <c r="S6" s="1962"/>
      <c r="T6" s="1957"/>
      <c r="U6" s="777"/>
      <c r="V6" s="777"/>
      <c r="W6" s="777"/>
      <c r="X6" s="777"/>
      <c r="Y6" s="777"/>
      <c r="Z6" s="777"/>
      <c r="AA6" s="777"/>
      <c r="AB6" s="777"/>
      <c r="AC6" s="777"/>
      <c r="AD6" s="777"/>
      <c r="AE6" s="777"/>
      <c r="AF6" s="777"/>
      <c r="AG6" s="777"/>
      <c r="AH6" s="777"/>
      <c r="AI6" s="777"/>
      <c r="AJ6" s="777"/>
      <c r="AK6" s="777"/>
      <c r="AL6" s="777"/>
      <c r="AM6" s="777"/>
      <c r="AN6" s="777"/>
      <c r="AO6" s="777"/>
    </row>
    <row r="7" spans="1:41" s="778" customFormat="1" ht="15.95" customHeight="1">
      <c r="A7" s="779"/>
      <c r="B7" s="779"/>
      <c r="C7" s="796" t="str">
        <f>X!AH7</f>
        <v/>
      </c>
      <c r="D7" s="800" t="str">
        <f>X!AI7</f>
        <v/>
      </c>
      <c r="E7" s="801" t="str">
        <f>X!AJ7</f>
        <v/>
      </c>
      <c r="F7" s="801" t="str">
        <f>X!AK7</f>
        <v/>
      </c>
      <c r="G7" s="801" t="str">
        <f>X!AL7</f>
        <v/>
      </c>
      <c r="H7" s="801" t="str">
        <f>X!AM7</f>
        <v/>
      </c>
      <c r="I7" s="801" t="str">
        <f>X!AN7</f>
        <v/>
      </c>
      <c r="J7" s="801" t="str">
        <f>X!AO7</f>
        <v/>
      </c>
      <c r="K7" s="801" t="str">
        <f>X!AP7</f>
        <v/>
      </c>
      <c r="L7" s="801" t="str">
        <f>X!AQ7</f>
        <v/>
      </c>
      <c r="M7" s="801" t="str">
        <f>X!AR7</f>
        <v/>
      </c>
      <c r="N7" s="801" t="str">
        <f>X!AS7</f>
        <v/>
      </c>
      <c r="O7" s="802" t="str">
        <f>X!AT7</f>
        <v/>
      </c>
      <c r="P7" s="803" t="str">
        <f>X!AU7</f>
        <v/>
      </c>
      <c r="Q7" s="785" t="str">
        <f>X!AV7</f>
        <v/>
      </c>
      <c r="R7" s="807"/>
      <c r="S7" s="1962"/>
      <c r="T7" s="1957"/>
      <c r="U7" s="777"/>
      <c r="V7" s="777"/>
      <c r="W7" s="777"/>
      <c r="X7" s="777"/>
      <c r="Y7" s="777"/>
      <c r="Z7" s="777"/>
      <c r="AA7" s="777"/>
      <c r="AB7" s="777"/>
      <c r="AC7" s="777"/>
      <c r="AD7" s="777"/>
      <c r="AE7" s="777"/>
      <c r="AF7" s="777"/>
      <c r="AG7" s="777"/>
      <c r="AH7" s="777"/>
      <c r="AI7" s="777"/>
      <c r="AJ7" s="777"/>
      <c r="AK7" s="777"/>
      <c r="AL7" s="777"/>
      <c r="AM7" s="777"/>
      <c r="AN7" s="777"/>
      <c r="AO7" s="777"/>
    </row>
    <row r="8" spans="1:41" s="795" customFormat="1" ht="15.95" customHeight="1">
      <c r="A8" s="779"/>
      <c r="B8" s="779"/>
      <c r="C8" s="780" t="str">
        <f>X!AH8</f>
        <v/>
      </c>
      <c r="D8" s="787" t="str">
        <f>X!AI8</f>
        <v/>
      </c>
      <c r="E8" s="788" t="str">
        <f>X!AJ8</f>
        <v/>
      </c>
      <c r="F8" s="788" t="str">
        <f>X!AK8</f>
        <v/>
      </c>
      <c r="G8" s="788" t="str">
        <f>X!AL8</f>
        <v/>
      </c>
      <c r="H8" s="788" t="str">
        <f>X!AM8</f>
        <v/>
      </c>
      <c r="I8" s="788" t="str">
        <f>X!AN8</f>
        <v/>
      </c>
      <c r="J8" s="788" t="str">
        <f>X!AO8</f>
        <v/>
      </c>
      <c r="K8" s="788" t="str">
        <f>X!AP8</f>
        <v/>
      </c>
      <c r="L8" s="788" t="str">
        <f>X!AQ8</f>
        <v/>
      </c>
      <c r="M8" s="788" t="str">
        <f>X!AR8</f>
        <v/>
      </c>
      <c r="N8" s="788" t="str">
        <f>X!AS8</f>
        <v/>
      </c>
      <c r="O8" s="789" t="str">
        <f>X!AT8</f>
        <v/>
      </c>
      <c r="P8" s="790" t="str">
        <f>X!AU8</f>
        <v/>
      </c>
      <c r="Q8" s="785" t="str">
        <f>X!AV8</f>
        <v/>
      </c>
      <c r="R8" s="794"/>
      <c r="S8" s="1962"/>
      <c r="T8" s="1957"/>
      <c r="U8" s="777"/>
      <c r="V8" s="777"/>
      <c r="W8" s="777"/>
      <c r="X8" s="777"/>
      <c r="Y8" s="777"/>
      <c r="Z8" s="777"/>
      <c r="AA8" s="777"/>
      <c r="AB8" s="777"/>
      <c r="AC8" s="777"/>
      <c r="AD8" s="777"/>
      <c r="AE8" s="777"/>
      <c r="AF8" s="777"/>
      <c r="AG8" s="777"/>
      <c r="AH8" s="777"/>
      <c r="AI8" s="777"/>
      <c r="AJ8" s="777"/>
      <c r="AK8" s="777"/>
      <c r="AL8" s="777"/>
      <c r="AM8" s="777"/>
      <c r="AN8" s="777"/>
      <c r="AO8" s="777"/>
    </row>
    <row r="9" spans="1:41" s="778" customFormat="1" ht="15.95" customHeight="1">
      <c r="A9" s="779"/>
      <c r="B9" s="779"/>
      <c r="C9" s="796" t="str">
        <f>X!AH9</f>
        <v/>
      </c>
      <c r="D9" s="800" t="str">
        <f>X!AI9</f>
        <v/>
      </c>
      <c r="E9" s="801" t="str">
        <f>X!AJ9</f>
        <v/>
      </c>
      <c r="F9" s="801" t="str">
        <f>X!AK9</f>
        <v/>
      </c>
      <c r="G9" s="801" t="str">
        <f>X!AL9</f>
        <v/>
      </c>
      <c r="H9" s="801" t="str">
        <f>X!AM9</f>
        <v/>
      </c>
      <c r="I9" s="801" t="str">
        <f>X!AN9</f>
        <v/>
      </c>
      <c r="J9" s="801" t="str">
        <f>X!AO9</f>
        <v/>
      </c>
      <c r="K9" s="801" t="str">
        <f>X!AP9</f>
        <v/>
      </c>
      <c r="L9" s="801" t="str">
        <f>X!AQ9</f>
        <v/>
      </c>
      <c r="M9" s="801" t="str">
        <f>X!AR9</f>
        <v/>
      </c>
      <c r="N9" s="801" t="str">
        <f>X!AS9</f>
        <v/>
      </c>
      <c r="O9" s="802" t="str">
        <f>X!AT9</f>
        <v/>
      </c>
      <c r="P9" s="803" t="str">
        <f>X!AU9</f>
        <v/>
      </c>
      <c r="Q9" s="785" t="str">
        <f>X!AV9</f>
        <v/>
      </c>
      <c r="R9" s="807"/>
      <c r="S9" s="1962"/>
      <c r="T9" s="1957"/>
      <c r="U9" s="777"/>
      <c r="V9" s="777"/>
      <c r="W9" s="777"/>
      <c r="X9" s="777"/>
      <c r="Y9" s="777"/>
      <c r="Z9" s="777"/>
      <c r="AA9" s="777"/>
      <c r="AB9" s="777"/>
      <c r="AC9" s="777"/>
      <c r="AD9" s="777"/>
      <c r="AE9" s="777"/>
      <c r="AF9" s="777"/>
      <c r="AG9" s="777"/>
      <c r="AH9" s="777"/>
      <c r="AI9" s="777"/>
      <c r="AJ9" s="777"/>
      <c r="AK9" s="777"/>
      <c r="AL9" s="777"/>
      <c r="AM9" s="777"/>
      <c r="AN9" s="777"/>
      <c r="AO9" s="777"/>
    </row>
    <row r="10" spans="1:41" s="795" customFormat="1" ht="15.95" customHeight="1">
      <c r="A10" s="779"/>
      <c r="B10" s="779"/>
      <c r="C10" s="780" t="str">
        <f>X!AH10</f>
        <v/>
      </c>
      <c r="D10" s="787" t="str">
        <f>X!AI10</f>
        <v/>
      </c>
      <c r="E10" s="788" t="str">
        <f>X!AJ10</f>
        <v/>
      </c>
      <c r="F10" s="788" t="str">
        <f>X!AK10</f>
        <v/>
      </c>
      <c r="G10" s="788" t="str">
        <f>X!AL10</f>
        <v/>
      </c>
      <c r="H10" s="788" t="str">
        <f>X!AM10</f>
        <v/>
      </c>
      <c r="I10" s="788" t="str">
        <f>X!AN10</f>
        <v/>
      </c>
      <c r="J10" s="788" t="str">
        <f>X!AO10</f>
        <v/>
      </c>
      <c r="K10" s="788" t="str">
        <f>X!AP10</f>
        <v/>
      </c>
      <c r="L10" s="788" t="str">
        <f>X!AQ10</f>
        <v/>
      </c>
      <c r="M10" s="788" t="str">
        <f>X!AR10</f>
        <v/>
      </c>
      <c r="N10" s="788" t="str">
        <f>X!AS10</f>
        <v/>
      </c>
      <c r="O10" s="789" t="str">
        <f>X!AT10</f>
        <v/>
      </c>
      <c r="P10" s="790" t="str">
        <f>X!AU10</f>
        <v/>
      </c>
      <c r="Q10" s="785" t="str">
        <f>X!AV10</f>
        <v/>
      </c>
      <c r="R10" s="794"/>
      <c r="S10" s="1962"/>
      <c r="T10" s="1957"/>
      <c r="U10" s="777"/>
      <c r="V10" s="777"/>
      <c r="W10" s="777"/>
      <c r="X10" s="777"/>
      <c r="Y10" s="777"/>
      <c r="Z10" s="777"/>
      <c r="AA10" s="777"/>
      <c r="AB10" s="777"/>
      <c r="AC10" s="777"/>
      <c r="AD10" s="777"/>
      <c r="AE10" s="777"/>
      <c r="AF10" s="777"/>
      <c r="AG10" s="777"/>
      <c r="AH10" s="777"/>
      <c r="AI10" s="777"/>
      <c r="AJ10" s="777"/>
      <c r="AK10" s="777"/>
      <c r="AL10" s="777"/>
      <c r="AM10" s="777"/>
      <c r="AN10" s="777"/>
      <c r="AO10" s="777"/>
    </row>
    <row r="11" spans="1:41" s="778" customFormat="1" ht="15.95" customHeight="1">
      <c r="A11" s="779"/>
      <c r="B11" s="779"/>
      <c r="C11" s="796" t="str">
        <f>X!AH11</f>
        <v/>
      </c>
      <c r="D11" s="800" t="str">
        <f>X!AI11</f>
        <v/>
      </c>
      <c r="E11" s="801" t="str">
        <f>X!AJ11</f>
        <v/>
      </c>
      <c r="F11" s="801" t="str">
        <f>X!AK11</f>
        <v/>
      </c>
      <c r="G11" s="801" t="str">
        <f>X!AL11</f>
        <v/>
      </c>
      <c r="H11" s="801" t="str">
        <f>X!AM11</f>
        <v/>
      </c>
      <c r="I11" s="801" t="str">
        <f>X!AN11</f>
        <v/>
      </c>
      <c r="J11" s="801" t="str">
        <f>X!AO11</f>
        <v/>
      </c>
      <c r="K11" s="801" t="str">
        <f>X!AP11</f>
        <v/>
      </c>
      <c r="L11" s="801" t="str">
        <f>X!AQ11</f>
        <v/>
      </c>
      <c r="M11" s="801" t="str">
        <f>X!AR11</f>
        <v/>
      </c>
      <c r="N11" s="801" t="str">
        <f>X!AS11</f>
        <v/>
      </c>
      <c r="O11" s="802" t="str">
        <f>X!AT11</f>
        <v/>
      </c>
      <c r="P11" s="803" t="str">
        <f>X!AU11</f>
        <v/>
      </c>
      <c r="Q11" s="785" t="str">
        <f>X!AV11</f>
        <v/>
      </c>
      <c r="R11" s="807"/>
      <c r="S11" s="1962"/>
      <c r="T11" s="1957"/>
      <c r="U11" s="777"/>
      <c r="V11" s="777"/>
      <c r="W11" s="777"/>
      <c r="X11" s="777"/>
      <c r="Y11" s="777"/>
      <c r="Z11" s="777"/>
      <c r="AA11" s="777"/>
      <c r="AB11" s="777"/>
      <c r="AC11" s="777"/>
      <c r="AD11" s="777"/>
      <c r="AE11" s="777"/>
      <c r="AF11" s="777"/>
      <c r="AG11" s="777"/>
      <c r="AH11" s="777"/>
      <c r="AI11" s="777"/>
      <c r="AJ11" s="777"/>
      <c r="AK11" s="777"/>
      <c r="AL11" s="777"/>
      <c r="AM11" s="777"/>
      <c r="AN11" s="777"/>
      <c r="AO11" s="777"/>
    </row>
    <row r="12" spans="1:41" s="795" customFormat="1" ht="15.95" customHeight="1">
      <c r="A12" s="779"/>
      <c r="B12" s="779"/>
      <c r="C12" s="780" t="str">
        <f>X!AH12</f>
        <v/>
      </c>
      <c r="D12" s="787" t="str">
        <f>X!AI12</f>
        <v/>
      </c>
      <c r="E12" s="788" t="str">
        <f>X!AJ12</f>
        <v/>
      </c>
      <c r="F12" s="788" t="str">
        <f>X!AK12</f>
        <v/>
      </c>
      <c r="G12" s="788" t="str">
        <f>X!AL12</f>
        <v/>
      </c>
      <c r="H12" s="788" t="str">
        <f>X!AM12</f>
        <v/>
      </c>
      <c r="I12" s="788" t="str">
        <f>X!AN12</f>
        <v/>
      </c>
      <c r="J12" s="788" t="str">
        <f>X!AO12</f>
        <v/>
      </c>
      <c r="K12" s="788" t="str">
        <f>X!AP12</f>
        <v/>
      </c>
      <c r="L12" s="788" t="str">
        <f>X!AQ12</f>
        <v/>
      </c>
      <c r="M12" s="788" t="str">
        <f>X!AR12</f>
        <v/>
      </c>
      <c r="N12" s="788" t="str">
        <f>X!AS12</f>
        <v/>
      </c>
      <c r="O12" s="789" t="str">
        <f>X!AT12</f>
        <v/>
      </c>
      <c r="P12" s="790" t="str">
        <f>X!AU12</f>
        <v/>
      </c>
      <c r="Q12" s="785" t="str">
        <f>X!AV12</f>
        <v/>
      </c>
      <c r="R12" s="794"/>
      <c r="S12" s="1962"/>
      <c r="T12" s="1957"/>
      <c r="U12" s="777"/>
      <c r="V12" s="777"/>
      <c r="W12" s="777"/>
      <c r="X12" s="777"/>
      <c r="Y12" s="777"/>
      <c r="Z12" s="777"/>
      <c r="AA12" s="777"/>
      <c r="AB12" s="777"/>
      <c r="AC12" s="777"/>
      <c r="AD12" s="777"/>
      <c r="AE12" s="777"/>
      <c r="AF12" s="777"/>
      <c r="AG12" s="777"/>
      <c r="AH12" s="777"/>
      <c r="AI12" s="777"/>
      <c r="AJ12" s="777"/>
      <c r="AK12" s="777"/>
      <c r="AL12" s="777"/>
      <c r="AM12" s="777"/>
      <c r="AN12" s="777"/>
      <c r="AO12" s="777"/>
    </row>
    <row r="13" spans="1:41" s="778" customFormat="1" ht="15.95" customHeight="1">
      <c r="A13" s="779"/>
      <c r="B13" s="779"/>
      <c r="C13" s="796" t="str">
        <f>X!AH13</f>
        <v/>
      </c>
      <c r="D13" s="800" t="str">
        <f>X!AI13</f>
        <v/>
      </c>
      <c r="E13" s="801" t="str">
        <f>X!AJ13</f>
        <v/>
      </c>
      <c r="F13" s="801" t="str">
        <f>X!AK13</f>
        <v/>
      </c>
      <c r="G13" s="801" t="str">
        <f>X!AL13</f>
        <v/>
      </c>
      <c r="H13" s="801" t="str">
        <f>X!AM13</f>
        <v/>
      </c>
      <c r="I13" s="801" t="str">
        <f>X!AN13</f>
        <v/>
      </c>
      <c r="J13" s="801" t="str">
        <f>X!AO13</f>
        <v/>
      </c>
      <c r="K13" s="801" t="str">
        <f>X!AP13</f>
        <v/>
      </c>
      <c r="L13" s="801" t="str">
        <f>X!AQ13</f>
        <v/>
      </c>
      <c r="M13" s="801" t="str">
        <f>X!AR13</f>
        <v/>
      </c>
      <c r="N13" s="801" t="str">
        <f>X!AS13</f>
        <v/>
      </c>
      <c r="O13" s="802" t="str">
        <f>X!AT13</f>
        <v/>
      </c>
      <c r="P13" s="803" t="str">
        <f>X!AU13</f>
        <v/>
      </c>
      <c r="Q13" s="785" t="str">
        <f>X!AV13</f>
        <v/>
      </c>
      <c r="R13" s="807"/>
      <c r="S13" s="1962"/>
      <c r="T13" s="1957"/>
      <c r="U13" s="777"/>
      <c r="V13" s="777"/>
      <c r="W13" s="777"/>
      <c r="X13" s="777"/>
      <c r="Y13" s="777"/>
      <c r="Z13" s="777"/>
      <c r="AA13" s="777"/>
      <c r="AB13" s="777"/>
      <c r="AC13" s="777"/>
      <c r="AD13" s="777"/>
      <c r="AE13" s="777"/>
      <c r="AF13" s="777"/>
      <c r="AG13" s="777"/>
      <c r="AH13" s="777"/>
      <c r="AI13" s="777"/>
      <c r="AJ13" s="777"/>
      <c r="AK13" s="777"/>
      <c r="AL13" s="777"/>
      <c r="AM13" s="777"/>
      <c r="AN13" s="777"/>
      <c r="AO13" s="777"/>
    </row>
    <row r="14" spans="1:41" s="795" customFormat="1" ht="15.95" customHeight="1">
      <c r="A14" s="779"/>
      <c r="B14" s="779"/>
      <c r="C14" s="780" t="str">
        <f>X!AH14</f>
        <v/>
      </c>
      <c r="D14" s="787" t="str">
        <f>X!AI14</f>
        <v/>
      </c>
      <c r="E14" s="788" t="str">
        <f>X!AJ14</f>
        <v/>
      </c>
      <c r="F14" s="788" t="str">
        <f>X!AK14</f>
        <v/>
      </c>
      <c r="G14" s="788" t="str">
        <f>X!AL14</f>
        <v/>
      </c>
      <c r="H14" s="788" t="str">
        <f>X!AM14</f>
        <v/>
      </c>
      <c r="I14" s="788" t="str">
        <f>X!AN14</f>
        <v/>
      </c>
      <c r="J14" s="788" t="str">
        <f>X!AO14</f>
        <v/>
      </c>
      <c r="K14" s="788" t="str">
        <f>X!AP14</f>
        <v/>
      </c>
      <c r="L14" s="788" t="str">
        <f>X!AQ14</f>
        <v/>
      </c>
      <c r="M14" s="788" t="str">
        <f>X!AR14</f>
        <v/>
      </c>
      <c r="N14" s="788" t="str">
        <f>X!AS14</f>
        <v/>
      </c>
      <c r="O14" s="789" t="str">
        <f>X!AT14</f>
        <v/>
      </c>
      <c r="P14" s="790" t="str">
        <f>X!AU14</f>
        <v/>
      </c>
      <c r="Q14" s="785" t="str">
        <f>X!AV14</f>
        <v/>
      </c>
      <c r="R14" s="794"/>
      <c r="S14" s="1962"/>
      <c r="T14" s="1957"/>
      <c r="U14" s="777"/>
      <c r="V14" s="777"/>
      <c r="W14" s="777"/>
      <c r="X14" s="777"/>
      <c r="Y14" s="777"/>
      <c r="Z14" s="777"/>
      <c r="AA14" s="777"/>
      <c r="AB14" s="777"/>
      <c r="AC14" s="777"/>
      <c r="AD14" s="777"/>
      <c r="AE14" s="777"/>
      <c r="AF14" s="777"/>
      <c r="AG14" s="777"/>
      <c r="AH14" s="777"/>
      <c r="AI14" s="777"/>
      <c r="AJ14" s="777"/>
      <c r="AK14" s="777"/>
      <c r="AL14" s="777"/>
      <c r="AM14" s="777"/>
      <c r="AN14" s="777"/>
      <c r="AO14" s="777"/>
    </row>
    <row r="15" spans="1:41" s="778" customFormat="1" ht="18" customHeight="1">
      <c r="A15" s="779"/>
      <c r="B15" s="779"/>
      <c r="C15" s="796" t="str">
        <f>X!AH15</f>
        <v/>
      </c>
      <c r="D15" s="800" t="str">
        <f>X!AI15</f>
        <v/>
      </c>
      <c r="E15" s="801" t="str">
        <f>X!AJ15</f>
        <v/>
      </c>
      <c r="F15" s="801" t="str">
        <f>X!AK15</f>
        <v/>
      </c>
      <c r="G15" s="801" t="str">
        <f>X!AL15</f>
        <v/>
      </c>
      <c r="H15" s="801" t="str">
        <f>X!AM15</f>
        <v/>
      </c>
      <c r="I15" s="801" t="str">
        <f>X!AN15</f>
        <v/>
      </c>
      <c r="J15" s="801" t="str">
        <f>X!AO15</f>
        <v/>
      </c>
      <c r="K15" s="801" t="str">
        <f>X!AP15</f>
        <v/>
      </c>
      <c r="L15" s="801" t="str">
        <f>X!AQ15</f>
        <v/>
      </c>
      <c r="M15" s="801" t="str">
        <f>X!AR15</f>
        <v/>
      </c>
      <c r="N15" s="801" t="str">
        <f>X!AS15</f>
        <v/>
      </c>
      <c r="O15" s="802" t="str">
        <f>X!AT15</f>
        <v/>
      </c>
      <c r="P15" s="803" t="str">
        <f>X!AU15</f>
        <v/>
      </c>
      <c r="Q15" s="785" t="str">
        <f>X!AV15</f>
        <v/>
      </c>
      <c r="R15" s="807"/>
      <c r="S15" s="1962"/>
      <c r="T15" s="1957"/>
      <c r="U15" s="777"/>
      <c r="V15" s="777"/>
      <c r="W15" s="777"/>
      <c r="X15" s="777"/>
      <c r="Y15" s="777"/>
      <c r="Z15" s="777"/>
      <c r="AA15" s="777"/>
      <c r="AB15" s="777"/>
      <c r="AC15" s="777"/>
      <c r="AD15" s="777"/>
      <c r="AE15" s="777"/>
      <c r="AF15" s="777"/>
      <c r="AG15" s="777"/>
      <c r="AH15" s="777"/>
      <c r="AI15" s="777"/>
      <c r="AJ15" s="777"/>
      <c r="AK15" s="777"/>
      <c r="AL15" s="777"/>
      <c r="AM15" s="777"/>
      <c r="AN15" s="777"/>
      <c r="AO15" s="777"/>
    </row>
    <row r="16" spans="1:41" s="795" customFormat="1" ht="18" customHeight="1">
      <c r="A16" s="779"/>
      <c r="B16" s="779"/>
      <c r="C16" s="780" t="str">
        <f>X!AH16</f>
        <v/>
      </c>
      <c r="D16" s="787" t="str">
        <f>X!AI16</f>
        <v/>
      </c>
      <c r="E16" s="788" t="str">
        <f>X!AJ16</f>
        <v/>
      </c>
      <c r="F16" s="788" t="str">
        <f>X!AK16</f>
        <v/>
      </c>
      <c r="G16" s="788" t="str">
        <f>X!AL16</f>
        <v/>
      </c>
      <c r="H16" s="788" t="str">
        <f>X!AM16</f>
        <v/>
      </c>
      <c r="I16" s="788" t="str">
        <f>X!AN16</f>
        <v/>
      </c>
      <c r="J16" s="788" t="str">
        <f>X!AO16</f>
        <v/>
      </c>
      <c r="K16" s="788" t="str">
        <f>X!AP16</f>
        <v/>
      </c>
      <c r="L16" s="788" t="str">
        <f>X!AQ16</f>
        <v/>
      </c>
      <c r="M16" s="788" t="str">
        <f>X!AR16</f>
        <v/>
      </c>
      <c r="N16" s="788" t="str">
        <f>X!AS16</f>
        <v/>
      </c>
      <c r="O16" s="789" t="str">
        <f>X!AT16</f>
        <v/>
      </c>
      <c r="P16" s="790" t="str">
        <f>X!AU16</f>
        <v/>
      </c>
      <c r="Q16" s="785" t="str">
        <f>X!AV16</f>
        <v/>
      </c>
      <c r="R16" s="794"/>
      <c r="S16" s="1962"/>
      <c r="T16" s="1957" t="s">
        <v>103</v>
      </c>
      <c r="U16" s="777"/>
      <c r="V16" s="777"/>
      <c r="W16" s="777"/>
      <c r="X16" s="777"/>
      <c r="Y16" s="777"/>
      <c r="Z16" s="777"/>
      <c r="AA16" s="777"/>
      <c r="AB16" s="777"/>
      <c r="AC16" s="777"/>
      <c r="AD16" s="777"/>
      <c r="AE16" s="777"/>
      <c r="AF16" s="777"/>
      <c r="AG16" s="777"/>
      <c r="AH16" s="777"/>
      <c r="AI16" s="777"/>
      <c r="AJ16" s="777"/>
      <c r="AK16" s="777"/>
      <c r="AL16" s="777"/>
      <c r="AM16" s="777"/>
      <c r="AN16" s="777"/>
      <c r="AO16" s="777"/>
    </row>
    <row r="17" spans="1:41" s="778" customFormat="1" ht="18" customHeight="1">
      <c r="A17" s="779"/>
      <c r="B17" s="779"/>
      <c r="C17" s="796" t="str">
        <f>X!AH17</f>
        <v/>
      </c>
      <c r="D17" s="800" t="str">
        <f>X!AI17</f>
        <v/>
      </c>
      <c r="E17" s="801" t="str">
        <f>X!AJ17</f>
        <v/>
      </c>
      <c r="F17" s="801" t="str">
        <f>X!AK17</f>
        <v/>
      </c>
      <c r="G17" s="801" t="str">
        <f>X!AL17</f>
        <v/>
      </c>
      <c r="H17" s="801" t="str">
        <f>X!AM17</f>
        <v/>
      </c>
      <c r="I17" s="801" t="str">
        <f>X!AN17</f>
        <v/>
      </c>
      <c r="J17" s="801" t="str">
        <f>X!AO17</f>
        <v/>
      </c>
      <c r="K17" s="801" t="str">
        <f>X!AP17</f>
        <v/>
      </c>
      <c r="L17" s="801" t="str">
        <f>X!AQ17</f>
        <v/>
      </c>
      <c r="M17" s="801" t="str">
        <f>X!AR17</f>
        <v/>
      </c>
      <c r="N17" s="801" t="str">
        <f>X!AS17</f>
        <v/>
      </c>
      <c r="O17" s="802" t="str">
        <f>X!AT17</f>
        <v/>
      </c>
      <c r="P17" s="803" t="str">
        <f>X!AU17</f>
        <v/>
      </c>
      <c r="Q17" s="785" t="str">
        <f>X!AV17</f>
        <v/>
      </c>
      <c r="R17" s="807"/>
      <c r="S17" s="1962"/>
      <c r="T17" s="1957"/>
      <c r="U17" s="777"/>
      <c r="V17" s="777"/>
      <c r="W17" s="777"/>
      <c r="X17" s="777"/>
      <c r="Y17" s="777"/>
      <c r="Z17" s="777"/>
      <c r="AA17" s="777"/>
      <c r="AB17" s="777"/>
      <c r="AC17" s="777"/>
      <c r="AD17" s="777"/>
      <c r="AE17" s="777"/>
      <c r="AF17" s="777"/>
      <c r="AG17" s="777"/>
      <c r="AH17" s="777"/>
      <c r="AI17" s="777"/>
      <c r="AJ17" s="777"/>
      <c r="AK17" s="777"/>
      <c r="AL17" s="777"/>
      <c r="AM17" s="777"/>
      <c r="AN17" s="777"/>
      <c r="AO17" s="777"/>
    </row>
    <row r="18" spans="1:41" s="795" customFormat="1" ht="18" customHeight="1">
      <c r="A18" s="779"/>
      <c r="B18" s="779"/>
      <c r="C18" s="780" t="str">
        <f>X!AH18</f>
        <v/>
      </c>
      <c r="D18" s="787" t="str">
        <f>X!AI18</f>
        <v/>
      </c>
      <c r="E18" s="788" t="str">
        <f>X!AJ18</f>
        <v/>
      </c>
      <c r="F18" s="788" t="str">
        <f>X!AK18</f>
        <v/>
      </c>
      <c r="G18" s="788" t="str">
        <f>X!AL18</f>
        <v/>
      </c>
      <c r="H18" s="788" t="str">
        <f>X!AM18</f>
        <v/>
      </c>
      <c r="I18" s="788" t="str">
        <f>X!AN18</f>
        <v/>
      </c>
      <c r="J18" s="788" t="str">
        <f>X!AO18</f>
        <v/>
      </c>
      <c r="K18" s="788" t="str">
        <f>X!AP18</f>
        <v/>
      </c>
      <c r="L18" s="788" t="str">
        <f>X!AQ18</f>
        <v/>
      </c>
      <c r="M18" s="788" t="str">
        <f>X!AR18</f>
        <v/>
      </c>
      <c r="N18" s="788" t="str">
        <f>X!AS18</f>
        <v/>
      </c>
      <c r="O18" s="789" t="str">
        <f>X!AT18</f>
        <v/>
      </c>
      <c r="P18" s="790" t="str">
        <f>X!AU18</f>
        <v/>
      </c>
      <c r="Q18" s="785" t="str">
        <f>X!AV18</f>
        <v/>
      </c>
      <c r="R18" s="794"/>
      <c r="S18" s="1962"/>
      <c r="T18" s="1957"/>
      <c r="U18" s="777"/>
      <c r="V18" s="777"/>
      <c r="W18" s="777"/>
      <c r="X18" s="777"/>
      <c r="Y18" s="777"/>
      <c r="Z18" s="777"/>
      <c r="AA18" s="777"/>
      <c r="AB18" s="777"/>
      <c r="AC18" s="777"/>
      <c r="AD18" s="777"/>
      <c r="AE18" s="777"/>
      <c r="AF18" s="777"/>
      <c r="AG18" s="777"/>
      <c r="AH18" s="777"/>
      <c r="AI18" s="777"/>
      <c r="AJ18" s="777"/>
      <c r="AK18" s="777"/>
      <c r="AL18" s="777"/>
      <c r="AM18" s="777"/>
      <c r="AN18" s="777"/>
      <c r="AO18" s="777"/>
    </row>
    <row r="19" spans="1:41" s="778" customFormat="1" ht="18" customHeight="1">
      <c r="A19" s="779"/>
      <c r="B19" s="779"/>
      <c r="C19" s="796" t="str">
        <f>X!AH19</f>
        <v/>
      </c>
      <c r="D19" s="800" t="str">
        <f>X!AI19</f>
        <v/>
      </c>
      <c r="E19" s="801" t="str">
        <f>X!AJ19</f>
        <v/>
      </c>
      <c r="F19" s="801" t="str">
        <f>X!AK19</f>
        <v/>
      </c>
      <c r="G19" s="801" t="str">
        <f>X!AL19</f>
        <v/>
      </c>
      <c r="H19" s="801" t="str">
        <f>X!AM19</f>
        <v/>
      </c>
      <c r="I19" s="801" t="str">
        <f>X!AN19</f>
        <v/>
      </c>
      <c r="J19" s="801" t="str">
        <f>X!AO19</f>
        <v/>
      </c>
      <c r="K19" s="801" t="str">
        <f>X!AP19</f>
        <v/>
      </c>
      <c r="L19" s="801" t="str">
        <f>X!AQ19</f>
        <v/>
      </c>
      <c r="M19" s="801" t="str">
        <f>X!AR19</f>
        <v/>
      </c>
      <c r="N19" s="801" t="str">
        <f>X!AS19</f>
        <v/>
      </c>
      <c r="O19" s="802" t="str">
        <f>X!AT19</f>
        <v/>
      </c>
      <c r="P19" s="803" t="str">
        <f>X!AU19</f>
        <v/>
      </c>
      <c r="Q19" s="785" t="str">
        <f>X!AV19</f>
        <v/>
      </c>
      <c r="R19" s="807"/>
      <c r="S19" s="1962"/>
      <c r="T19" s="1957"/>
      <c r="U19" s="777"/>
      <c r="V19" s="777"/>
      <c r="W19" s="777"/>
      <c r="X19" s="777"/>
      <c r="Y19" s="777"/>
      <c r="Z19" s="777"/>
      <c r="AA19" s="777"/>
      <c r="AB19" s="777"/>
      <c r="AC19" s="777"/>
      <c r="AD19" s="777"/>
      <c r="AE19" s="777"/>
      <c r="AF19" s="777"/>
      <c r="AG19" s="777"/>
      <c r="AH19" s="777"/>
      <c r="AI19" s="777"/>
      <c r="AJ19" s="777"/>
      <c r="AK19" s="777"/>
      <c r="AL19" s="777"/>
      <c r="AM19" s="777"/>
      <c r="AN19" s="777"/>
      <c r="AO19" s="777"/>
    </row>
    <row r="20" spans="1:41" s="795" customFormat="1" ht="18" customHeight="1">
      <c r="A20" s="779"/>
      <c r="B20" s="779"/>
      <c r="C20" s="780" t="str">
        <f>X!AH20</f>
        <v/>
      </c>
      <c r="D20" s="787" t="str">
        <f>X!AI20</f>
        <v/>
      </c>
      <c r="E20" s="788" t="str">
        <f>X!AJ20</f>
        <v/>
      </c>
      <c r="F20" s="788" t="str">
        <f>X!AK20</f>
        <v/>
      </c>
      <c r="G20" s="788" t="str">
        <f>X!AL20</f>
        <v/>
      </c>
      <c r="H20" s="788" t="str">
        <f>X!AM20</f>
        <v/>
      </c>
      <c r="I20" s="788" t="str">
        <f>X!AN20</f>
        <v/>
      </c>
      <c r="J20" s="788" t="str">
        <f>X!AO20</f>
        <v/>
      </c>
      <c r="K20" s="788" t="str">
        <f>X!AP20</f>
        <v/>
      </c>
      <c r="L20" s="788" t="str">
        <f>X!AQ20</f>
        <v/>
      </c>
      <c r="M20" s="788" t="str">
        <f>X!AR20</f>
        <v/>
      </c>
      <c r="N20" s="788" t="str">
        <f>X!AS20</f>
        <v/>
      </c>
      <c r="O20" s="789" t="str">
        <f>X!AT20</f>
        <v/>
      </c>
      <c r="P20" s="790" t="str">
        <f>X!AU20</f>
        <v/>
      </c>
      <c r="Q20" s="785" t="str">
        <f>X!AV20</f>
        <v/>
      </c>
      <c r="R20" s="794"/>
      <c r="S20" s="1962"/>
      <c r="T20" s="1957"/>
      <c r="U20" s="777"/>
      <c r="V20" s="777"/>
      <c r="W20" s="777"/>
      <c r="X20" s="777"/>
      <c r="Y20" s="777"/>
      <c r="Z20" s="777"/>
      <c r="AA20" s="777"/>
      <c r="AB20" s="777"/>
      <c r="AC20" s="777"/>
      <c r="AD20" s="777"/>
      <c r="AE20" s="777"/>
      <c r="AF20" s="777"/>
      <c r="AG20" s="777"/>
      <c r="AH20" s="777"/>
      <c r="AI20" s="777"/>
      <c r="AJ20" s="777"/>
      <c r="AK20" s="777"/>
      <c r="AL20" s="777"/>
      <c r="AM20" s="777"/>
      <c r="AN20" s="777"/>
      <c r="AO20" s="777"/>
    </row>
    <row r="21" spans="1:41" s="778" customFormat="1" ht="18" customHeight="1">
      <c r="A21" s="779"/>
      <c r="B21" s="779"/>
      <c r="C21" s="796" t="str">
        <f>X!AH21</f>
        <v/>
      </c>
      <c r="D21" s="800" t="str">
        <f>X!AI21</f>
        <v/>
      </c>
      <c r="E21" s="801" t="str">
        <f>X!AJ21</f>
        <v/>
      </c>
      <c r="F21" s="801" t="str">
        <f>X!AK21</f>
        <v/>
      </c>
      <c r="G21" s="801" t="str">
        <f>X!AL21</f>
        <v/>
      </c>
      <c r="H21" s="801" t="str">
        <f>X!AM21</f>
        <v/>
      </c>
      <c r="I21" s="801" t="str">
        <f>X!AN21</f>
        <v/>
      </c>
      <c r="J21" s="801" t="str">
        <f>X!AO21</f>
        <v/>
      </c>
      <c r="K21" s="801" t="str">
        <f>X!AP21</f>
        <v/>
      </c>
      <c r="L21" s="801" t="str">
        <f>X!AQ21</f>
        <v/>
      </c>
      <c r="M21" s="801" t="str">
        <f>X!AR21</f>
        <v/>
      </c>
      <c r="N21" s="801" t="str">
        <f>X!AS21</f>
        <v/>
      </c>
      <c r="O21" s="802" t="str">
        <f>X!AT21</f>
        <v/>
      </c>
      <c r="P21" s="803" t="str">
        <f>X!AU21</f>
        <v/>
      </c>
      <c r="Q21" s="785" t="str">
        <f>X!AV21</f>
        <v/>
      </c>
      <c r="R21" s="807"/>
      <c r="S21" s="1962"/>
      <c r="T21" s="1957"/>
      <c r="U21" s="777"/>
      <c r="V21" s="777"/>
      <c r="W21" s="777"/>
      <c r="X21" s="777"/>
      <c r="Y21" s="777"/>
      <c r="Z21" s="777"/>
      <c r="AA21" s="777"/>
      <c r="AB21" s="777"/>
      <c r="AC21" s="777"/>
      <c r="AD21" s="777"/>
      <c r="AE21" s="777"/>
      <c r="AF21" s="777"/>
      <c r="AG21" s="777"/>
      <c r="AH21" s="777"/>
      <c r="AI21" s="777"/>
      <c r="AJ21" s="777"/>
      <c r="AK21" s="777"/>
      <c r="AL21" s="777"/>
      <c r="AM21" s="777"/>
      <c r="AN21" s="777"/>
      <c r="AO21" s="777"/>
    </row>
    <row r="22" spans="1:41" s="795" customFormat="1" ht="18" customHeight="1">
      <c r="A22" s="779"/>
      <c r="B22" s="779"/>
      <c r="C22" s="780" t="str">
        <f>X!AH22</f>
        <v/>
      </c>
      <c r="D22" s="787" t="str">
        <f>X!AI22</f>
        <v/>
      </c>
      <c r="E22" s="788" t="str">
        <f>X!AJ22</f>
        <v/>
      </c>
      <c r="F22" s="788" t="str">
        <f>X!AK22</f>
        <v/>
      </c>
      <c r="G22" s="788" t="str">
        <f>X!AL22</f>
        <v/>
      </c>
      <c r="H22" s="788" t="str">
        <f>X!AM22</f>
        <v/>
      </c>
      <c r="I22" s="788" t="str">
        <f>X!AN22</f>
        <v/>
      </c>
      <c r="J22" s="788" t="str">
        <f>X!AO22</f>
        <v/>
      </c>
      <c r="K22" s="788" t="str">
        <f>X!AP22</f>
        <v/>
      </c>
      <c r="L22" s="788" t="str">
        <f>X!AQ22</f>
        <v/>
      </c>
      <c r="M22" s="788" t="str">
        <f>X!AR22</f>
        <v/>
      </c>
      <c r="N22" s="788" t="str">
        <f>X!AS22</f>
        <v/>
      </c>
      <c r="O22" s="789" t="str">
        <f>X!AT22</f>
        <v/>
      </c>
      <c r="P22" s="790" t="str">
        <f>X!AU22</f>
        <v/>
      </c>
      <c r="Q22" s="785" t="str">
        <f>X!AV22</f>
        <v/>
      </c>
      <c r="R22" s="794"/>
      <c r="S22" s="1962"/>
      <c r="T22" s="1957"/>
      <c r="U22" s="777"/>
      <c r="V22" s="777"/>
      <c r="W22" s="777"/>
      <c r="X22" s="777"/>
      <c r="Y22" s="777"/>
      <c r="Z22" s="777"/>
      <c r="AA22" s="777"/>
      <c r="AB22" s="777"/>
      <c r="AC22" s="777"/>
      <c r="AD22" s="777"/>
      <c r="AE22" s="777"/>
      <c r="AF22" s="777"/>
      <c r="AG22" s="777"/>
      <c r="AH22" s="777"/>
      <c r="AI22" s="777"/>
      <c r="AJ22" s="777"/>
      <c r="AK22" s="777"/>
      <c r="AL22" s="777"/>
      <c r="AM22" s="777"/>
      <c r="AN22" s="777"/>
      <c r="AO22" s="777"/>
    </row>
    <row r="23" spans="1:41" s="778" customFormat="1" ht="18" customHeight="1">
      <c r="A23" s="779"/>
      <c r="B23" s="779"/>
      <c r="C23" s="796" t="str">
        <f>X!AH23</f>
        <v/>
      </c>
      <c r="D23" s="800" t="str">
        <f>X!AI23</f>
        <v/>
      </c>
      <c r="E23" s="801" t="str">
        <f>X!AJ23</f>
        <v/>
      </c>
      <c r="F23" s="801" t="str">
        <f>X!AK23</f>
        <v/>
      </c>
      <c r="G23" s="801" t="str">
        <f>X!AL23</f>
        <v/>
      </c>
      <c r="H23" s="801" t="str">
        <f>X!AM23</f>
        <v/>
      </c>
      <c r="I23" s="801" t="str">
        <f>X!AN23</f>
        <v/>
      </c>
      <c r="J23" s="801" t="str">
        <f>X!AO23</f>
        <v/>
      </c>
      <c r="K23" s="801" t="str">
        <f>X!AP23</f>
        <v/>
      </c>
      <c r="L23" s="801" t="str">
        <f>X!AQ23</f>
        <v/>
      </c>
      <c r="M23" s="801" t="str">
        <f>X!AR23</f>
        <v/>
      </c>
      <c r="N23" s="801" t="str">
        <f>X!AS23</f>
        <v/>
      </c>
      <c r="O23" s="802" t="str">
        <f>X!AT23</f>
        <v/>
      </c>
      <c r="P23" s="803" t="str">
        <f>X!AU23</f>
        <v/>
      </c>
      <c r="Q23" s="785" t="str">
        <f>X!AV23</f>
        <v/>
      </c>
      <c r="R23" s="807"/>
      <c r="S23" s="1962"/>
      <c r="T23" s="1957"/>
      <c r="U23" s="777"/>
      <c r="V23" s="777"/>
      <c r="W23" s="777"/>
      <c r="X23" s="777"/>
      <c r="Y23" s="777"/>
      <c r="Z23" s="777"/>
      <c r="AA23" s="777"/>
      <c r="AB23" s="777"/>
      <c r="AC23" s="777"/>
      <c r="AD23" s="777"/>
      <c r="AE23" s="777"/>
      <c r="AF23" s="777"/>
      <c r="AG23" s="777"/>
      <c r="AH23" s="777"/>
      <c r="AI23" s="777"/>
      <c r="AJ23" s="777"/>
      <c r="AK23" s="777"/>
      <c r="AL23" s="777"/>
      <c r="AM23" s="777"/>
      <c r="AN23" s="777"/>
      <c r="AO23" s="777"/>
    </row>
    <row r="24" spans="1:41" s="795" customFormat="1" ht="18" customHeight="1">
      <c r="A24" s="779"/>
      <c r="B24" s="779"/>
      <c r="C24" s="780" t="str">
        <f>X!AH24</f>
        <v/>
      </c>
      <c r="D24" s="787" t="str">
        <f>X!AI24</f>
        <v/>
      </c>
      <c r="E24" s="788" t="str">
        <f>X!AJ24</f>
        <v/>
      </c>
      <c r="F24" s="788" t="str">
        <f>X!AK24</f>
        <v/>
      </c>
      <c r="G24" s="788" t="str">
        <f>X!AL24</f>
        <v/>
      </c>
      <c r="H24" s="788" t="str">
        <f>X!AM24</f>
        <v/>
      </c>
      <c r="I24" s="788" t="str">
        <f>X!AN24</f>
        <v/>
      </c>
      <c r="J24" s="788" t="str">
        <f>X!AO24</f>
        <v/>
      </c>
      <c r="K24" s="788" t="str">
        <f>X!AP24</f>
        <v/>
      </c>
      <c r="L24" s="788" t="str">
        <f>X!AQ24</f>
        <v/>
      </c>
      <c r="M24" s="788" t="str">
        <f>X!AR24</f>
        <v/>
      </c>
      <c r="N24" s="788" t="str">
        <f>X!AS24</f>
        <v/>
      </c>
      <c r="O24" s="789" t="str">
        <f>X!AT24</f>
        <v/>
      </c>
      <c r="P24" s="790" t="str">
        <f>X!AU24</f>
        <v/>
      </c>
      <c r="Q24" s="785" t="str">
        <f>X!AV24</f>
        <v/>
      </c>
      <c r="R24" s="794"/>
      <c r="S24" s="1962"/>
      <c r="T24" s="1957"/>
      <c r="U24" s="777"/>
      <c r="V24" s="777"/>
      <c r="W24" s="777"/>
      <c r="X24" s="777"/>
      <c r="Y24" s="777"/>
      <c r="Z24" s="777"/>
      <c r="AA24" s="777"/>
      <c r="AB24" s="777"/>
      <c r="AC24" s="777"/>
      <c r="AD24" s="777"/>
      <c r="AE24" s="777"/>
      <c r="AF24" s="777"/>
      <c r="AG24" s="777"/>
      <c r="AH24" s="777"/>
      <c r="AI24" s="777"/>
      <c r="AJ24" s="777"/>
      <c r="AK24" s="777"/>
      <c r="AL24" s="777"/>
      <c r="AM24" s="777"/>
      <c r="AN24" s="777"/>
      <c r="AO24" s="777"/>
    </row>
    <row r="25" spans="1:41" s="778" customFormat="1" ht="18" customHeight="1">
      <c r="A25" s="779"/>
      <c r="B25" s="779"/>
      <c r="C25" s="796" t="str">
        <f>X!AH25</f>
        <v/>
      </c>
      <c r="D25" s="800" t="str">
        <f>X!AI25</f>
        <v/>
      </c>
      <c r="E25" s="801" t="str">
        <f>X!AJ25</f>
        <v/>
      </c>
      <c r="F25" s="801" t="str">
        <f>X!AK25</f>
        <v/>
      </c>
      <c r="G25" s="801" t="str">
        <f>X!AL25</f>
        <v/>
      </c>
      <c r="H25" s="801" t="str">
        <f>X!AM25</f>
        <v/>
      </c>
      <c r="I25" s="801" t="str">
        <f>X!AN25</f>
        <v/>
      </c>
      <c r="J25" s="801" t="str">
        <f>X!AO25</f>
        <v/>
      </c>
      <c r="K25" s="801" t="str">
        <f>X!AP25</f>
        <v/>
      </c>
      <c r="L25" s="801" t="str">
        <f>X!AQ25</f>
        <v/>
      </c>
      <c r="M25" s="801" t="str">
        <f>X!AR25</f>
        <v/>
      </c>
      <c r="N25" s="801" t="str">
        <f>X!AS25</f>
        <v/>
      </c>
      <c r="O25" s="802" t="str">
        <f>X!AT25</f>
        <v/>
      </c>
      <c r="P25" s="803" t="str">
        <f>X!AU25</f>
        <v/>
      </c>
      <c r="Q25" s="785" t="str">
        <f>X!AV25</f>
        <v/>
      </c>
      <c r="R25" s="807"/>
      <c r="S25" s="1962"/>
      <c r="T25" s="777"/>
      <c r="U25" s="777"/>
      <c r="V25" s="777"/>
      <c r="W25" s="777"/>
      <c r="X25" s="777"/>
      <c r="Y25" s="777"/>
      <c r="Z25" s="777"/>
      <c r="AA25" s="777"/>
      <c r="AB25" s="777"/>
      <c r="AC25" s="777"/>
      <c r="AD25" s="777"/>
      <c r="AE25" s="777"/>
      <c r="AF25" s="777"/>
      <c r="AG25" s="777"/>
      <c r="AH25" s="777"/>
      <c r="AI25" s="777"/>
      <c r="AJ25" s="777"/>
      <c r="AK25" s="777"/>
      <c r="AL25" s="777"/>
      <c r="AM25" s="777"/>
      <c r="AN25" s="777"/>
      <c r="AO25" s="777"/>
    </row>
    <row r="26" spans="1:41" s="795" customFormat="1" ht="18" customHeight="1">
      <c r="A26" s="779"/>
      <c r="B26" s="779"/>
      <c r="C26" s="780" t="str">
        <f>X!AH26</f>
        <v/>
      </c>
      <c r="D26" s="787" t="str">
        <f>X!AI26</f>
        <v/>
      </c>
      <c r="E26" s="788" t="str">
        <f>X!AJ26</f>
        <v/>
      </c>
      <c r="F26" s="788" t="str">
        <f>X!AK26</f>
        <v/>
      </c>
      <c r="G26" s="788" t="str">
        <f>X!AL26</f>
        <v/>
      </c>
      <c r="H26" s="788" t="str">
        <f>X!AM26</f>
        <v/>
      </c>
      <c r="I26" s="788" t="str">
        <f>X!AN26</f>
        <v/>
      </c>
      <c r="J26" s="788" t="str">
        <f>X!AO26</f>
        <v/>
      </c>
      <c r="K26" s="788" t="str">
        <f>X!AP26</f>
        <v/>
      </c>
      <c r="L26" s="788" t="str">
        <f>X!AQ26</f>
        <v/>
      </c>
      <c r="M26" s="788" t="str">
        <f>X!AR26</f>
        <v/>
      </c>
      <c r="N26" s="788" t="str">
        <f>X!AS26</f>
        <v/>
      </c>
      <c r="O26" s="789" t="str">
        <f>X!AT26</f>
        <v/>
      </c>
      <c r="P26" s="790" t="str">
        <f>X!AU26</f>
        <v/>
      </c>
      <c r="Q26" s="785" t="str">
        <f>X!AV26</f>
        <v/>
      </c>
      <c r="R26" s="794"/>
      <c r="S26" s="1962"/>
      <c r="T26" s="777"/>
      <c r="U26" s="777"/>
      <c r="V26" s="777"/>
      <c r="W26" s="777"/>
      <c r="X26" s="777"/>
      <c r="Y26" s="777"/>
      <c r="Z26" s="777"/>
      <c r="AA26" s="777"/>
      <c r="AB26" s="777"/>
      <c r="AC26" s="777"/>
      <c r="AD26" s="777"/>
      <c r="AE26" s="777"/>
      <c r="AF26" s="777"/>
      <c r="AG26" s="777"/>
      <c r="AH26" s="777"/>
      <c r="AI26" s="777"/>
      <c r="AJ26" s="777"/>
      <c r="AK26" s="777"/>
      <c r="AL26" s="777"/>
      <c r="AM26" s="777"/>
      <c r="AN26" s="777"/>
      <c r="AO26" s="777"/>
    </row>
    <row r="27" spans="1:41" s="778" customFormat="1" ht="18" customHeight="1">
      <c r="A27" s="779"/>
      <c r="B27" s="779"/>
      <c r="C27" s="796" t="str">
        <f>X!AH27</f>
        <v/>
      </c>
      <c r="D27" s="800" t="str">
        <f>X!AI27</f>
        <v/>
      </c>
      <c r="E27" s="801" t="str">
        <f>X!AJ27</f>
        <v/>
      </c>
      <c r="F27" s="801" t="str">
        <f>X!AK27</f>
        <v/>
      </c>
      <c r="G27" s="801" t="str">
        <f>X!AL27</f>
        <v/>
      </c>
      <c r="H27" s="801" t="str">
        <f>X!AM27</f>
        <v/>
      </c>
      <c r="I27" s="801" t="str">
        <f>X!AN27</f>
        <v/>
      </c>
      <c r="J27" s="801" t="str">
        <f>X!AO27</f>
        <v/>
      </c>
      <c r="K27" s="801" t="str">
        <f>X!AP27</f>
        <v/>
      </c>
      <c r="L27" s="801" t="str">
        <f>X!AQ27</f>
        <v/>
      </c>
      <c r="M27" s="801" t="str">
        <f>X!AR27</f>
        <v/>
      </c>
      <c r="N27" s="801" t="str">
        <f>X!AS27</f>
        <v/>
      </c>
      <c r="O27" s="802" t="str">
        <f>X!AT27</f>
        <v/>
      </c>
      <c r="P27" s="803" t="str">
        <f>X!AU27</f>
        <v/>
      </c>
      <c r="Q27" s="785" t="str">
        <f>X!AV27</f>
        <v/>
      </c>
      <c r="R27" s="807"/>
      <c r="S27" s="1962"/>
      <c r="T27" s="777"/>
      <c r="U27" s="777"/>
      <c r="V27" s="777"/>
      <c r="W27" s="777"/>
      <c r="X27" s="777"/>
      <c r="Y27" s="777"/>
      <c r="Z27" s="777"/>
      <c r="AA27" s="777"/>
      <c r="AB27" s="777"/>
      <c r="AC27" s="777"/>
      <c r="AD27" s="777"/>
      <c r="AE27" s="777"/>
      <c r="AF27" s="777"/>
      <c r="AG27" s="777"/>
      <c r="AH27" s="777"/>
      <c r="AI27" s="777"/>
      <c r="AJ27" s="777"/>
      <c r="AK27" s="777"/>
      <c r="AL27" s="777"/>
      <c r="AM27" s="777"/>
      <c r="AN27" s="777"/>
      <c r="AO27" s="777"/>
    </row>
    <row r="28" spans="1:41" s="795" customFormat="1" ht="18" customHeight="1">
      <c r="A28" s="779"/>
      <c r="B28" s="779"/>
      <c r="C28" s="780" t="str">
        <f>X!AH28</f>
        <v/>
      </c>
      <c r="D28" s="787" t="str">
        <f>X!AI28</f>
        <v/>
      </c>
      <c r="E28" s="788" t="str">
        <f>X!AJ28</f>
        <v/>
      </c>
      <c r="F28" s="788" t="str">
        <f>X!AK28</f>
        <v/>
      </c>
      <c r="G28" s="788" t="str">
        <f>X!AL28</f>
        <v/>
      </c>
      <c r="H28" s="788" t="str">
        <f>X!AM28</f>
        <v/>
      </c>
      <c r="I28" s="788" t="str">
        <f>X!AN28</f>
        <v/>
      </c>
      <c r="J28" s="788" t="str">
        <f>X!AO28</f>
        <v/>
      </c>
      <c r="K28" s="788" t="str">
        <f>X!AP28</f>
        <v/>
      </c>
      <c r="L28" s="788" t="str">
        <f>X!AQ28</f>
        <v/>
      </c>
      <c r="M28" s="788" t="str">
        <f>X!AR28</f>
        <v/>
      </c>
      <c r="N28" s="788" t="str">
        <f>X!AS28</f>
        <v/>
      </c>
      <c r="O28" s="789" t="str">
        <f>X!AT28</f>
        <v/>
      </c>
      <c r="P28" s="790" t="str">
        <f>X!AU28</f>
        <v/>
      </c>
      <c r="Q28" s="785" t="str">
        <f>X!AV28</f>
        <v/>
      </c>
      <c r="R28" s="794"/>
      <c r="S28" s="1962"/>
      <c r="T28" s="777"/>
      <c r="U28" s="777"/>
      <c r="V28" s="777"/>
      <c r="W28" s="777"/>
      <c r="X28" s="777"/>
      <c r="Y28" s="777"/>
      <c r="Z28" s="777"/>
      <c r="AA28" s="777"/>
      <c r="AB28" s="777"/>
      <c r="AC28" s="777"/>
      <c r="AD28" s="777"/>
      <c r="AE28" s="777"/>
      <c r="AF28" s="777"/>
      <c r="AG28" s="777"/>
      <c r="AH28" s="777"/>
      <c r="AI28" s="777"/>
      <c r="AJ28" s="777"/>
      <c r="AK28" s="777"/>
      <c r="AL28" s="777"/>
      <c r="AM28" s="777"/>
      <c r="AN28" s="777"/>
      <c r="AO28" s="777"/>
    </row>
    <row r="29" spans="1:41" s="778" customFormat="1" ht="18" customHeight="1">
      <c r="A29" s="779"/>
      <c r="B29" s="779"/>
      <c r="C29" s="796" t="str">
        <f>X!AH29</f>
        <v/>
      </c>
      <c r="D29" s="800" t="str">
        <f>X!AI29</f>
        <v/>
      </c>
      <c r="E29" s="801" t="str">
        <f>X!AJ29</f>
        <v/>
      </c>
      <c r="F29" s="801" t="str">
        <f>X!AK29</f>
        <v/>
      </c>
      <c r="G29" s="801" t="str">
        <f>X!AL29</f>
        <v/>
      </c>
      <c r="H29" s="801" t="str">
        <f>X!AM29</f>
        <v/>
      </c>
      <c r="I29" s="801" t="str">
        <f>X!AN29</f>
        <v/>
      </c>
      <c r="J29" s="801" t="str">
        <f>X!AO29</f>
        <v/>
      </c>
      <c r="K29" s="801" t="str">
        <f>X!AP29</f>
        <v/>
      </c>
      <c r="L29" s="801" t="str">
        <f>X!AQ29</f>
        <v/>
      </c>
      <c r="M29" s="801" t="str">
        <f>X!AR29</f>
        <v/>
      </c>
      <c r="N29" s="801" t="str">
        <f>X!AS29</f>
        <v/>
      </c>
      <c r="O29" s="802" t="str">
        <f>X!AT29</f>
        <v/>
      </c>
      <c r="P29" s="803" t="str">
        <f>X!AU29</f>
        <v/>
      </c>
      <c r="Q29" s="785" t="str">
        <f>X!AV29</f>
        <v/>
      </c>
      <c r="R29" s="807"/>
      <c r="S29" s="1962"/>
      <c r="T29" s="777"/>
      <c r="U29" s="777"/>
      <c r="V29" s="777"/>
      <c r="W29" s="777"/>
      <c r="X29" s="777"/>
      <c r="Y29" s="777"/>
      <c r="Z29" s="777"/>
      <c r="AA29" s="777"/>
      <c r="AB29" s="777"/>
      <c r="AC29" s="777"/>
      <c r="AD29" s="777"/>
      <c r="AE29" s="777"/>
      <c r="AF29" s="777"/>
      <c r="AG29" s="777"/>
      <c r="AH29" s="777"/>
      <c r="AI29" s="777"/>
      <c r="AJ29" s="777"/>
      <c r="AK29" s="777"/>
      <c r="AL29" s="777"/>
      <c r="AM29" s="777"/>
      <c r="AN29" s="777"/>
      <c r="AO29" s="777"/>
    </row>
    <row r="30" spans="1:41" s="795" customFormat="1" ht="18" customHeight="1">
      <c r="A30" s="779"/>
      <c r="B30" s="779"/>
      <c r="C30" s="780" t="str">
        <f>X!AH30</f>
        <v/>
      </c>
      <c r="D30" s="787" t="str">
        <f>X!AI30</f>
        <v/>
      </c>
      <c r="E30" s="788" t="str">
        <f>X!AJ30</f>
        <v/>
      </c>
      <c r="F30" s="788" t="str">
        <f>X!AK30</f>
        <v/>
      </c>
      <c r="G30" s="788" t="str">
        <f>X!AL30</f>
        <v/>
      </c>
      <c r="H30" s="788" t="str">
        <f>X!AM30</f>
        <v/>
      </c>
      <c r="I30" s="788" t="str">
        <f>X!AN30</f>
        <v/>
      </c>
      <c r="J30" s="788" t="str">
        <f>X!AO30</f>
        <v/>
      </c>
      <c r="K30" s="788" t="str">
        <f>X!AP30</f>
        <v/>
      </c>
      <c r="L30" s="788" t="str">
        <f>X!AQ30</f>
        <v/>
      </c>
      <c r="M30" s="788" t="str">
        <f>X!AR30</f>
        <v/>
      </c>
      <c r="N30" s="788" t="str">
        <f>X!AS30</f>
        <v/>
      </c>
      <c r="O30" s="789" t="str">
        <f>X!AT30</f>
        <v/>
      </c>
      <c r="P30" s="790" t="str">
        <f>X!AU30</f>
        <v/>
      </c>
      <c r="Q30" s="785" t="str">
        <f>X!AV30</f>
        <v/>
      </c>
      <c r="R30" s="794"/>
      <c r="S30" s="1962"/>
      <c r="T30" s="777"/>
      <c r="U30" s="777"/>
      <c r="V30" s="777"/>
      <c r="W30" s="777"/>
      <c r="X30" s="777"/>
      <c r="Y30" s="777"/>
      <c r="Z30" s="777"/>
      <c r="AA30" s="777"/>
      <c r="AB30" s="777"/>
      <c r="AC30" s="777"/>
      <c r="AD30" s="777"/>
      <c r="AE30" s="777"/>
      <c r="AF30" s="777"/>
      <c r="AG30" s="777"/>
      <c r="AH30" s="777"/>
      <c r="AI30" s="777"/>
      <c r="AJ30" s="777"/>
      <c r="AK30" s="777"/>
      <c r="AL30" s="777"/>
      <c r="AM30" s="777"/>
      <c r="AN30" s="777"/>
      <c r="AO30" s="777"/>
    </row>
    <row r="31" spans="1:41" s="778" customFormat="1" ht="18" customHeight="1">
      <c r="A31" s="779"/>
      <c r="B31" s="779"/>
      <c r="C31" s="796" t="str">
        <f>X!AH31</f>
        <v/>
      </c>
      <c r="D31" s="800" t="str">
        <f>X!AI31</f>
        <v/>
      </c>
      <c r="E31" s="801" t="str">
        <f>X!AJ31</f>
        <v/>
      </c>
      <c r="F31" s="801" t="str">
        <f>X!AK31</f>
        <v/>
      </c>
      <c r="G31" s="801" t="str">
        <f>X!AL31</f>
        <v/>
      </c>
      <c r="H31" s="801" t="str">
        <f>X!AM31</f>
        <v/>
      </c>
      <c r="I31" s="801" t="str">
        <f>X!AN31</f>
        <v/>
      </c>
      <c r="J31" s="801" t="str">
        <f>X!AO31</f>
        <v/>
      </c>
      <c r="K31" s="801" t="str">
        <f>X!AP31</f>
        <v/>
      </c>
      <c r="L31" s="801" t="str">
        <f>X!AQ31</f>
        <v/>
      </c>
      <c r="M31" s="801" t="str">
        <f>X!AR31</f>
        <v/>
      </c>
      <c r="N31" s="801" t="str">
        <f>X!AS31</f>
        <v/>
      </c>
      <c r="O31" s="802" t="str">
        <f>X!AT31</f>
        <v/>
      </c>
      <c r="P31" s="803" t="str">
        <f>X!AU31</f>
        <v/>
      </c>
      <c r="Q31" s="785" t="str">
        <f>X!AV31</f>
        <v/>
      </c>
      <c r="R31" s="807"/>
      <c r="S31" s="1962"/>
      <c r="T31" s="777"/>
      <c r="U31" s="777"/>
      <c r="V31" s="777"/>
      <c r="W31" s="777"/>
      <c r="X31" s="777"/>
      <c r="Y31" s="777"/>
      <c r="Z31" s="777"/>
      <c r="AA31" s="777"/>
      <c r="AB31" s="777"/>
      <c r="AC31" s="777"/>
      <c r="AD31" s="777"/>
      <c r="AE31" s="777"/>
      <c r="AF31" s="777"/>
      <c r="AG31" s="777"/>
      <c r="AH31" s="777"/>
      <c r="AI31" s="777"/>
      <c r="AJ31" s="777"/>
      <c r="AK31" s="777"/>
      <c r="AL31" s="777"/>
      <c r="AM31" s="777"/>
      <c r="AN31" s="777"/>
      <c r="AO31" s="777"/>
    </row>
    <row r="32" spans="1:41" s="795" customFormat="1" ht="18" customHeight="1">
      <c r="A32" s="779"/>
      <c r="B32" s="779"/>
      <c r="C32" s="780" t="str">
        <f>X!AH32</f>
        <v/>
      </c>
      <c r="D32" s="787" t="str">
        <f>X!AI32</f>
        <v/>
      </c>
      <c r="E32" s="788" t="str">
        <f>X!AJ32</f>
        <v/>
      </c>
      <c r="F32" s="788" t="str">
        <f>X!AK32</f>
        <v/>
      </c>
      <c r="G32" s="788" t="str">
        <f>X!AL32</f>
        <v/>
      </c>
      <c r="H32" s="788" t="str">
        <f>X!AM32</f>
        <v/>
      </c>
      <c r="I32" s="788" t="str">
        <f>X!AN32</f>
        <v/>
      </c>
      <c r="J32" s="788" t="str">
        <f>X!AO32</f>
        <v/>
      </c>
      <c r="K32" s="788" t="str">
        <f>X!AP32</f>
        <v/>
      </c>
      <c r="L32" s="788" t="str">
        <f>X!AQ32</f>
        <v/>
      </c>
      <c r="M32" s="788" t="str">
        <f>X!AR32</f>
        <v/>
      </c>
      <c r="N32" s="788" t="str">
        <f>X!AS32</f>
        <v/>
      </c>
      <c r="O32" s="789" t="str">
        <f>X!AT32</f>
        <v/>
      </c>
      <c r="P32" s="790" t="str">
        <f>X!AU32</f>
        <v/>
      </c>
      <c r="Q32" s="785" t="str">
        <f>X!AV32</f>
        <v/>
      </c>
      <c r="R32" s="794"/>
      <c r="S32" s="1962"/>
      <c r="T32" s="777"/>
      <c r="U32" s="777"/>
      <c r="V32" s="777"/>
      <c r="W32" s="777"/>
      <c r="X32" s="777"/>
      <c r="Y32" s="777"/>
      <c r="Z32" s="777"/>
      <c r="AA32" s="777"/>
      <c r="AB32" s="777"/>
      <c r="AC32" s="777"/>
      <c r="AD32" s="777"/>
      <c r="AE32" s="777"/>
      <c r="AF32" s="777"/>
      <c r="AG32" s="777"/>
      <c r="AH32" s="777"/>
      <c r="AI32" s="777"/>
      <c r="AJ32" s="777"/>
      <c r="AK32" s="777"/>
      <c r="AL32" s="777"/>
      <c r="AM32" s="777"/>
      <c r="AN32" s="777"/>
      <c r="AO32" s="777"/>
    </row>
    <row r="33" spans="1:41" s="808" customFormat="1" ht="18" customHeight="1">
      <c r="A33" s="779"/>
      <c r="B33" s="779"/>
      <c r="C33" s="796" t="str">
        <f>X!AH33</f>
        <v/>
      </c>
      <c r="D33" s="800" t="str">
        <f>X!AI33</f>
        <v/>
      </c>
      <c r="E33" s="801" t="str">
        <f>X!AJ33</f>
        <v/>
      </c>
      <c r="F33" s="801" t="str">
        <f>X!AK33</f>
        <v/>
      </c>
      <c r="G33" s="801" t="str">
        <f>X!AL33</f>
        <v/>
      </c>
      <c r="H33" s="801" t="str">
        <f>X!AM33</f>
        <v/>
      </c>
      <c r="I33" s="801" t="str">
        <f>X!AN33</f>
        <v/>
      </c>
      <c r="J33" s="801" t="str">
        <f>X!AO33</f>
        <v/>
      </c>
      <c r="K33" s="801" t="str">
        <f>X!AP33</f>
        <v/>
      </c>
      <c r="L33" s="801" t="str">
        <f>X!AQ33</f>
        <v/>
      </c>
      <c r="M33" s="801" t="str">
        <f>X!AR33</f>
        <v/>
      </c>
      <c r="N33" s="801" t="str">
        <f>X!AS33</f>
        <v/>
      </c>
      <c r="O33" s="802" t="str">
        <f>X!AT33</f>
        <v/>
      </c>
      <c r="P33" s="803" t="str">
        <f>X!AU33</f>
        <v/>
      </c>
      <c r="Q33" s="785" t="str">
        <f>X!AV33</f>
        <v/>
      </c>
      <c r="R33" s="807"/>
      <c r="S33" s="1962"/>
      <c r="T33" s="777"/>
      <c r="U33" s="777"/>
      <c r="V33" s="777"/>
      <c r="W33" s="777"/>
      <c r="X33" s="777"/>
      <c r="Y33" s="777"/>
      <c r="Z33" s="777"/>
      <c r="AA33" s="777"/>
      <c r="AB33" s="777"/>
      <c r="AC33" s="777"/>
      <c r="AD33" s="777"/>
      <c r="AE33" s="777"/>
      <c r="AF33" s="777"/>
      <c r="AG33" s="777"/>
      <c r="AH33" s="777"/>
      <c r="AI33" s="777"/>
      <c r="AJ33" s="777"/>
      <c r="AK33" s="777"/>
      <c r="AL33" s="777"/>
      <c r="AM33" s="777"/>
      <c r="AN33" s="777"/>
      <c r="AO33" s="777"/>
    </row>
    <row r="34" spans="1:41" s="795" customFormat="1" ht="18" customHeight="1">
      <c r="A34" s="779"/>
      <c r="B34" s="779"/>
      <c r="C34" s="780" t="str">
        <f>X!AH34</f>
        <v/>
      </c>
      <c r="D34" s="787" t="str">
        <f>X!AI34</f>
        <v/>
      </c>
      <c r="E34" s="788" t="str">
        <f>X!AJ34</f>
        <v/>
      </c>
      <c r="F34" s="788" t="str">
        <f>X!AK34</f>
        <v/>
      </c>
      <c r="G34" s="788" t="str">
        <f>X!AL34</f>
        <v/>
      </c>
      <c r="H34" s="788" t="str">
        <f>X!AM34</f>
        <v/>
      </c>
      <c r="I34" s="788" t="str">
        <f>X!AN34</f>
        <v/>
      </c>
      <c r="J34" s="788" t="str">
        <f>X!AO34</f>
        <v/>
      </c>
      <c r="K34" s="788" t="str">
        <f>X!AP34</f>
        <v/>
      </c>
      <c r="L34" s="788" t="str">
        <f>X!AQ34</f>
        <v/>
      </c>
      <c r="M34" s="788" t="str">
        <f>X!AR34</f>
        <v/>
      </c>
      <c r="N34" s="788" t="str">
        <f>X!AS34</f>
        <v/>
      </c>
      <c r="O34" s="789" t="str">
        <f>X!AT34</f>
        <v/>
      </c>
      <c r="P34" s="790" t="str">
        <f>X!AU34</f>
        <v/>
      </c>
      <c r="Q34" s="785" t="str">
        <f>X!AV34</f>
        <v/>
      </c>
      <c r="R34" s="794"/>
      <c r="S34" s="1962"/>
      <c r="T34" s="777"/>
      <c r="U34" s="777"/>
      <c r="V34" s="777"/>
      <c r="W34" s="777"/>
      <c r="X34" s="777"/>
      <c r="Y34" s="777"/>
      <c r="Z34" s="777"/>
      <c r="AA34" s="777"/>
      <c r="AB34" s="777"/>
      <c r="AC34" s="777"/>
      <c r="AD34" s="777"/>
      <c r="AE34" s="777"/>
      <c r="AF34" s="777"/>
      <c r="AG34" s="777"/>
      <c r="AH34" s="777"/>
      <c r="AI34" s="777"/>
      <c r="AJ34" s="777"/>
      <c r="AK34" s="777"/>
      <c r="AL34" s="777"/>
      <c r="AM34" s="777"/>
      <c r="AN34" s="777"/>
      <c r="AO34" s="777"/>
    </row>
    <row r="35" spans="1:41" s="808" customFormat="1" ht="18" customHeight="1">
      <c r="A35" s="779"/>
      <c r="B35" s="779"/>
      <c r="C35" s="796" t="str">
        <f>X!AH35</f>
        <v/>
      </c>
      <c r="D35" s="800" t="str">
        <f>X!AI35</f>
        <v/>
      </c>
      <c r="E35" s="801" t="str">
        <f>X!AJ35</f>
        <v/>
      </c>
      <c r="F35" s="801" t="str">
        <f>X!AK35</f>
        <v/>
      </c>
      <c r="G35" s="801" t="str">
        <f>X!AL35</f>
        <v/>
      </c>
      <c r="H35" s="801" t="str">
        <f>X!AM35</f>
        <v/>
      </c>
      <c r="I35" s="801" t="str">
        <f>X!AN35</f>
        <v/>
      </c>
      <c r="J35" s="801" t="str">
        <f>X!AO35</f>
        <v/>
      </c>
      <c r="K35" s="801" t="str">
        <f>X!AP35</f>
        <v/>
      </c>
      <c r="L35" s="801" t="str">
        <f>X!AQ35</f>
        <v/>
      </c>
      <c r="M35" s="801" t="str">
        <f>X!AR35</f>
        <v/>
      </c>
      <c r="N35" s="801" t="str">
        <f>X!AS35</f>
        <v/>
      </c>
      <c r="O35" s="802" t="str">
        <f>X!AT35</f>
        <v/>
      </c>
      <c r="P35" s="803" t="str">
        <f>X!AU35</f>
        <v/>
      </c>
      <c r="Q35" s="785" t="str">
        <f>X!AV35</f>
        <v/>
      </c>
      <c r="R35" s="807"/>
      <c r="S35" s="1962"/>
      <c r="T35" s="777"/>
      <c r="U35" s="777"/>
      <c r="V35" s="777"/>
      <c r="W35" s="777"/>
      <c r="X35" s="777"/>
      <c r="Y35" s="777"/>
      <c r="Z35" s="777"/>
      <c r="AA35" s="777"/>
      <c r="AB35" s="777"/>
      <c r="AC35" s="777"/>
      <c r="AD35" s="777"/>
      <c r="AE35" s="777"/>
      <c r="AF35" s="777"/>
      <c r="AG35" s="777"/>
      <c r="AH35" s="777"/>
      <c r="AI35" s="777"/>
      <c r="AJ35" s="777"/>
      <c r="AK35" s="777"/>
      <c r="AL35" s="777"/>
      <c r="AM35" s="777"/>
      <c r="AN35" s="777"/>
      <c r="AO35" s="777"/>
    </row>
    <row r="36" spans="1:41" s="795" customFormat="1" ht="18" customHeight="1">
      <c r="A36" s="779"/>
      <c r="B36" s="779"/>
      <c r="C36" s="780" t="str">
        <f>X!AH36</f>
        <v/>
      </c>
      <c r="D36" s="787" t="str">
        <f>X!AI36</f>
        <v/>
      </c>
      <c r="E36" s="788" t="str">
        <f>X!AJ36</f>
        <v/>
      </c>
      <c r="F36" s="788" t="str">
        <f>X!AK36</f>
        <v/>
      </c>
      <c r="G36" s="788" t="str">
        <f>X!AL36</f>
        <v/>
      </c>
      <c r="H36" s="788" t="str">
        <f>X!AM36</f>
        <v/>
      </c>
      <c r="I36" s="788" t="str">
        <f>X!AN36</f>
        <v/>
      </c>
      <c r="J36" s="788" t="str">
        <f>X!AO36</f>
        <v/>
      </c>
      <c r="K36" s="788" t="str">
        <f>X!AP36</f>
        <v/>
      </c>
      <c r="L36" s="788" t="str">
        <f>X!AQ36</f>
        <v/>
      </c>
      <c r="M36" s="788" t="str">
        <f>X!AR36</f>
        <v/>
      </c>
      <c r="N36" s="788" t="str">
        <f>X!AS36</f>
        <v/>
      </c>
      <c r="O36" s="789" t="str">
        <f>X!AT36</f>
        <v/>
      </c>
      <c r="P36" s="790" t="str">
        <f>X!AU36</f>
        <v/>
      </c>
      <c r="Q36" s="785" t="str">
        <f>X!AV36</f>
        <v/>
      </c>
      <c r="R36" s="794"/>
      <c r="S36" s="1962" t="s">
        <v>101</v>
      </c>
      <c r="T36" s="777"/>
      <c r="U36" s="777"/>
      <c r="V36" s="777"/>
      <c r="W36" s="777"/>
      <c r="X36" s="777"/>
      <c r="Y36" s="777"/>
      <c r="Z36" s="777"/>
      <c r="AA36" s="777"/>
      <c r="AB36" s="777"/>
      <c r="AC36" s="777"/>
      <c r="AD36" s="777"/>
      <c r="AE36" s="777"/>
      <c r="AF36" s="777"/>
      <c r="AG36" s="777"/>
      <c r="AH36" s="777"/>
      <c r="AI36" s="777"/>
      <c r="AJ36" s="777"/>
      <c r="AK36" s="777"/>
      <c r="AL36" s="777"/>
      <c r="AM36" s="777"/>
      <c r="AN36" s="777"/>
      <c r="AO36" s="777"/>
    </row>
    <row r="37" spans="1:41" s="808" customFormat="1" ht="18" customHeight="1">
      <c r="A37" s="779"/>
      <c r="B37" s="779"/>
      <c r="C37" s="796" t="str">
        <f>X!AH37</f>
        <v/>
      </c>
      <c r="D37" s="800" t="str">
        <f>X!AI37</f>
        <v/>
      </c>
      <c r="E37" s="801" t="str">
        <f>X!AJ37</f>
        <v/>
      </c>
      <c r="F37" s="801" t="str">
        <f>X!AK37</f>
        <v/>
      </c>
      <c r="G37" s="801" t="str">
        <f>X!AL37</f>
        <v/>
      </c>
      <c r="H37" s="801" t="str">
        <f>X!AM37</f>
        <v/>
      </c>
      <c r="I37" s="801" t="str">
        <f>X!AN37</f>
        <v/>
      </c>
      <c r="J37" s="801" t="str">
        <f>X!AO37</f>
        <v/>
      </c>
      <c r="K37" s="801" t="str">
        <f>X!AP37</f>
        <v/>
      </c>
      <c r="L37" s="801" t="str">
        <f>X!AQ37</f>
        <v/>
      </c>
      <c r="M37" s="801" t="str">
        <f>X!AR37</f>
        <v/>
      </c>
      <c r="N37" s="801" t="str">
        <f>X!AS37</f>
        <v/>
      </c>
      <c r="O37" s="802" t="str">
        <f>X!AT37</f>
        <v/>
      </c>
      <c r="P37" s="803" t="str">
        <f>X!AU37</f>
        <v/>
      </c>
      <c r="Q37" s="785" t="str">
        <f>X!AV37</f>
        <v/>
      </c>
      <c r="R37" s="807"/>
      <c r="S37" s="1962"/>
      <c r="T37" s="777"/>
      <c r="U37" s="777"/>
      <c r="V37" s="777"/>
      <c r="W37" s="777"/>
      <c r="X37" s="777"/>
      <c r="Y37" s="777"/>
      <c r="Z37" s="777"/>
      <c r="AA37" s="777"/>
      <c r="AB37" s="777"/>
      <c r="AC37" s="777"/>
      <c r="AD37" s="777"/>
      <c r="AE37" s="777"/>
      <c r="AF37" s="777"/>
      <c r="AG37" s="777"/>
      <c r="AH37" s="777"/>
      <c r="AI37" s="777"/>
      <c r="AJ37" s="777"/>
      <c r="AK37" s="777"/>
      <c r="AL37" s="777"/>
      <c r="AM37" s="777"/>
      <c r="AN37" s="777"/>
      <c r="AO37" s="777"/>
    </row>
    <row r="38" spans="1:41" s="795" customFormat="1" ht="18" customHeight="1">
      <c r="A38" s="779"/>
      <c r="B38" s="779"/>
      <c r="C38" s="780" t="str">
        <f>X!AH38</f>
        <v/>
      </c>
      <c r="D38" s="787" t="str">
        <f>X!AI38</f>
        <v/>
      </c>
      <c r="E38" s="788" t="str">
        <f>X!AJ38</f>
        <v/>
      </c>
      <c r="F38" s="788" t="str">
        <f>X!AK38</f>
        <v/>
      </c>
      <c r="G38" s="788" t="str">
        <f>X!AL38</f>
        <v/>
      </c>
      <c r="H38" s="788" t="str">
        <f>X!AM38</f>
        <v/>
      </c>
      <c r="I38" s="788" t="str">
        <f>X!AN38</f>
        <v/>
      </c>
      <c r="J38" s="788" t="str">
        <f>X!AO38</f>
        <v/>
      </c>
      <c r="K38" s="788" t="str">
        <f>X!AP38</f>
        <v/>
      </c>
      <c r="L38" s="788" t="str">
        <f>X!AQ38</f>
        <v/>
      </c>
      <c r="M38" s="788" t="str">
        <f>X!AR38</f>
        <v/>
      </c>
      <c r="N38" s="788" t="str">
        <f>X!AS38</f>
        <v/>
      </c>
      <c r="O38" s="789" t="str">
        <f>X!AT38</f>
        <v/>
      </c>
      <c r="P38" s="790" t="str">
        <f>X!AU38</f>
        <v/>
      </c>
      <c r="Q38" s="785" t="str">
        <f>X!AV38</f>
        <v/>
      </c>
      <c r="R38" s="794"/>
      <c r="S38" s="1962"/>
      <c r="T38" s="777"/>
      <c r="U38" s="777"/>
      <c r="V38" s="777"/>
      <c r="W38" s="777"/>
      <c r="X38" s="777"/>
      <c r="Y38" s="777"/>
      <c r="Z38" s="777"/>
      <c r="AA38" s="777"/>
      <c r="AB38" s="777"/>
      <c r="AC38" s="777"/>
      <c r="AD38" s="777"/>
      <c r="AE38" s="777"/>
      <c r="AF38" s="777"/>
      <c r="AG38" s="777"/>
      <c r="AH38" s="777"/>
      <c r="AI38" s="777"/>
      <c r="AJ38" s="777"/>
      <c r="AK38" s="777"/>
      <c r="AL38" s="777"/>
      <c r="AM38" s="777"/>
      <c r="AN38" s="777"/>
      <c r="AO38" s="777"/>
    </row>
    <row r="39" spans="1:41" s="808" customFormat="1" ht="18" customHeight="1">
      <c r="A39" s="779"/>
      <c r="B39" s="779"/>
      <c r="C39" s="796" t="str">
        <f>X!AH39</f>
        <v/>
      </c>
      <c r="D39" s="800" t="str">
        <f>X!AI39</f>
        <v/>
      </c>
      <c r="E39" s="801" t="str">
        <f>X!AJ39</f>
        <v/>
      </c>
      <c r="F39" s="801" t="str">
        <f>X!AK39</f>
        <v/>
      </c>
      <c r="G39" s="801" t="str">
        <f>X!AL39</f>
        <v/>
      </c>
      <c r="H39" s="801" t="str">
        <f>X!AM39</f>
        <v/>
      </c>
      <c r="I39" s="801" t="str">
        <f>X!AN39</f>
        <v/>
      </c>
      <c r="J39" s="801" t="str">
        <f>X!AO39</f>
        <v/>
      </c>
      <c r="K39" s="801" t="str">
        <f>X!AP39</f>
        <v/>
      </c>
      <c r="L39" s="801" t="str">
        <f>X!AQ39</f>
        <v/>
      </c>
      <c r="M39" s="801" t="str">
        <f>X!AR39</f>
        <v/>
      </c>
      <c r="N39" s="801" t="str">
        <f>X!AS39</f>
        <v/>
      </c>
      <c r="O39" s="802" t="str">
        <f>X!AT39</f>
        <v/>
      </c>
      <c r="P39" s="803" t="str">
        <f>X!AU39</f>
        <v/>
      </c>
      <c r="Q39" s="785" t="str">
        <f>X!AV39</f>
        <v/>
      </c>
      <c r="R39" s="807"/>
      <c r="S39" s="1962"/>
      <c r="T39" s="777"/>
      <c r="U39" s="777"/>
      <c r="V39" s="777"/>
      <c r="W39" s="777"/>
      <c r="X39" s="777"/>
      <c r="Y39" s="777"/>
      <c r="Z39" s="777"/>
      <c r="AA39" s="777"/>
      <c r="AB39" s="777"/>
      <c r="AC39" s="777"/>
      <c r="AD39" s="777"/>
      <c r="AE39" s="777"/>
      <c r="AF39" s="777"/>
      <c r="AG39" s="777"/>
      <c r="AH39" s="777"/>
      <c r="AI39" s="777"/>
      <c r="AJ39" s="777"/>
      <c r="AK39" s="777"/>
      <c r="AL39" s="777"/>
      <c r="AM39" s="777"/>
      <c r="AN39" s="777"/>
      <c r="AO39" s="777"/>
    </row>
    <row r="40" spans="1:41" s="795" customFormat="1" ht="18" customHeight="1">
      <c r="A40" s="779"/>
      <c r="B40" s="779"/>
      <c r="C40" s="780" t="str">
        <f>X!AH40</f>
        <v/>
      </c>
      <c r="D40" s="787" t="str">
        <f>X!AI40</f>
        <v/>
      </c>
      <c r="E40" s="788" t="str">
        <f>X!AJ40</f>
        <v/>
      </c>
      <c r="F40" s="788" t="str">
        <f>X!AK40</f>
        <v/>
      </c>
      <c r="G40" s="788" t="str">
        <f>X!AL40</f>
        <v/>
      </c>
      <c r="H40" s="788" t="str">
        <f>X!AM40</f>
        <v/>
      </c>
      <c r="I40" s="788" t="str">
        <f>X!AN40</f>
        <v/>
      </c>
      <c r="J40" s="788" t="str">
        <f>X!AO40</f>
        <v/>
      </c>
      <c r="K40" s="788" t="str">
        <f>X!AP40</f>
        <v/>
      </c>
      <c r="L40" s="788" t="str">
        <f>X!AQ40</f>
        <v/>
      </c>
      <c r="M40" s="788" t="str">
        <f>X!AR40</f>
        <v/>
      </c>
      <c r="N40" s="788" t="str">
        <f>X!AS40</f>
        <v/>
      </c>
      <c r="O40" s="789" t="str">
        <f>X!AT40</f>
        <v/>
      </c>
      <c r="P40" s="790" t="str">
        <f>X!AU40</f>
        <v/>
      </c>
      <c r="Q40" s="785" t="str">
        <f>X!AV40</f>
        <v/>
      </c>
      <c r="R40" s="794"/>
      <c r="S40" s="1962"/>
      <c r="T40" s="777"/>
      <c r="U40" s="777"/>
      <c r="V40" s="777"/>
      <c r="W40" s="777"/>
      <c r="X40" s="777"/>
      <c r="Y40" s="777"/>
      <c r="Z40" s="777"/>
      <c r="AA40" s="777"/>
      <c r="AB40" s="777"/>
      <c r="AC40" s="777"/>
      <c r="AD40" s="777"/>
      <c r="AE40" s="777"/>
      <c r="AF40" s="777"/>
      <c r="AG40" s="777"/>
      <c r="AH40" s="777"/>
      <c r="AI40" s="777"/>
      <c r="AJ40" s="777"/>
      <c r="AK40" s="777"/>
      <c r="AL40" s="777"/>
      <c r="AM40" s="777"/>
      <c r="AN40" s="777"/>
      <c r="AO40" s="777"/>
    </row>
    <row r="41" spans="1:41" s="808" customFormat="1" ht="18" customHeight="1">
      <c r="A41" s="779"/>
      <c r="B41" s="779"/>
      <c r="C41" s="796" t="str">
        <f>X!AH41</f>
        <v/>
      </c>
      <c r="D41" s="800" t="str">
        <f>X!AI41</f>
        <v/>
      </c>
      <c r="E41" s="801" t="str">
        <f>X!AJ41</f>
        <v/>
      </c>
      <c r="F41" s="801" t="str">
        <f>X!AK41</f>
        <v/>
      </c>
      <c r="G41" s="801" t="str">
        <f>X!AL41</f>
        <v/>
      </c>
      <c r="H41" s="801" t="str">
        <f>X!AM41</f>
        <v/>
      </c>
      <c r="I41" s="801" t="str">
        <f>X!AN41</f>
        <v/>
      </c>
      <c r="J41" s="801" t="str">
        <f>X!AO41</f>
        <v/>
      </c>
      <c r="K41" s="801" t="str">
        <f>X!AP41</f>
        <v/>
      </c>
      <c r="L41" s="801" t="str">
        <f>X!AQ41</f>
        <v/>
      </c>
      <c r="M41" s="801" t="str">
        <f>X!AR41</f>
        <v/>
      </c>
      <c r="N41" s="801" t="str">
        <f>X!AS41</f>
        <v/>
      </c>
      <c r="O41" s="802" t="str">
        <f>X!AT41</f>
        <v/>
      </c>
      <c r="P41" s="803" t="str">
        <f>X!AU41</f>
        <v/>
      </c>
      <c r="Q41" s="785" t="str">
        <f>X!AV41</f>
        <v/>
      </c>
      <c r="R41" s="807"/>
      <c r="S41" s="1962"/>
      <c r="T41" s="777"/>
      <c r="U41" s="777"/>
      <c r="V41" s="777"/>
      <c r="W41" s="777"/>
      <c r="X41" s="777"/>
      <c r="Y41" s="777"/>
      <c r="Z41" s="777"/>
      <c r="AA41" s="777"/>
      <c r="AB41" s="777"/>
      <c r="AC41" s="777"/>
      <c r="AD41" s="777"/>
      <c r="AE41" s="777"/>
      <c r="AF41" s="777"/>
      <c r="AG41" s="777"/>
      <c r="AH41" s="777"/>
      <c r="AI41" s="777"/>
      <c r="AJ41" s="777"/>
      <c r="AK41" s="777"/>
      <c r="AL41" s="777"/>
      <c r="AM41" s="777"/>
      <c r="AN41" s="777"/>
      <c r="AO41" s="777"/>
    </row>
    <row r="42" spans="1:41" s="795" customFormat="1" ht="18" customHeight="1">
      <c r="A42" s="779"/>
      <c r="B42" s="779"/>
      <c r="C42" s="780" t="str">
        <f>X!AH42</f>
        <v/>
      </c>
      <c r="D42" s="787" t="str">
        <f>X!AI42</f>
        <v/>
      </c>
      <c r="E42" s="788" t="str">
        <f>X!AJ42</f>
        <v/>
      </c>
      <c r="F42" s="788" t="str">
        <f>X!AK42</f>
        <v/>
      </c>
      <c r="G42" s="788" t="str">
        <f>X!AL42</f>
        <v/>
      </c>
      <c r="H42" s="788" t="str">
        <f>X!AM42</f>
        <v/>
      </c>
      <c r="I42" s="788" t="str">
        <f>X!AN42</f>
        <v/>
      </c>
      <c r="J42" s="788" t="str">
        <f>X!AO42</f>
        <v/>
      </c>
      <c r="K42" s="788" t="str">
        <f>X!AP42</f>
        <v/>
      </c>
      <c r="L42" s="788" t="str">
        <f>X!AQ42</f>
        <v/>
      </c>
      <c r="M42" s="788" t="str">
        <f>X!AR42</f>
        <v/>
      </c>
      <c r="N42" s="788" t="str">
        <f>X!AS42</f>
        <v/>
      </c>
      <c r="O42" s="789" t="str">
        <f>X!AT42</f>
        <v/>
      </c>
      <c r="P42" s="790" t="str">
        <f>X!AU42</f>
        <v/>
      </c>
      <c r="Q42" s="785" t="str">
        <f>X!AV42</f>
        <v/>
      </c>
      <c r="R42" s="794"/>
      <c r="S42" s="1962"/>
      <c r="T42" s="777"/>
      <c r="U42" s="777"/>
      <c r="V42" s="777"/>
      <c r="W42" s="777"/>
      <c r="X42" s="777"/>
      <c r="Y42" s="777"/>
      <c r="Z42" s="777"/>
      <c r="AA42" s="777"/>
      <c r="AB42" s="777"/>
      <c r="AC42" s="777"/>
      <c r="AD42" s="777"/>
      <c r="AE42" s="777"/>
      <c r="AF42" s="777"/>
      <c r="AG42" s="777"/>
      <c r="AH42" s="777"/>
      <c r="AI42" s="777"/>
      <c r="AJ42" s="777"/>
      <c r="AK42" s="777"/>
      <c r="AL42" s="777"/>
      <c r="AM42" s="777"/>
      <c r="AN42" s="777"/>
      <c r="AO42" s="777"/>
    </row>
    <row r="43" spans="1:41" s="808" customFormat="1" ht="18" customHeight="1">
      <c r="A43" s="779"/>
      <c r="B43" s="779"/>
      <c r="C43" s="796" t="str">
        <f>X!AH43</f>
        <v/>
      </c>
      <c r="D43" s="800" t="str">
        <f>X!AI43</f>
        <v/>
      </c>
      <c r="E43" s="801" t="str">
        <f>X!AJ43</f>
        <v/>
      </c>
      <c r="F43" s="801" t="str">
        <f>X!AK43</f>
        <v/>
      </c>
      <c r="G43" s="801" t="str">
        <f>X!AL43</f>
        <v/>
      </c>
      <c r="H43" s="801" t="str">
        <f>X!AM43</f>
        <v/>
      </c>
      <c r="I43" s="801" t="str">
        <f>X!AN43</f>
        <v/>
      </c>
      <c r="J43" s="801" t="str">
        <f>X!AO43</f>
        <v/>
      </c>
      <c r="K43" s="801" t="str">
        <f>X!AP43</f>
        <v/>
      </c>
      <c r="L43" s="801" t="str">
        <f>X!AQ43</f>
        <v/>
      </c>
      <c r="M43" s="801" t="str">
        <f>X!AR43</f>
        <v/>
      </c>
      <c r="N43" s="801" t="str">
        <f>X!AS43</f>
        <v/>
      </c>
      <c r="O43" s="802" t="str">
        <f>X!AT43</f>
        <v/>
      </c>
      <c r="P43" s="803" t="str">
        <f>X!AU43</f>
        <v/>
      </c>
      <c r="Q43" s="785" t="str">
        <f>X!AV43</f>
        <v/>
      </c>
      <c r="R43" s="807"/>
      <c r="S43" s="1962"/>
      <c r="T43" s="777"/>
      <c r="U43" s="777"/>
      <c r="V43" s="777"/>
      <c r="W43" s="777"/>
      <c r="X43" s="777"/>
      <c r="Y43" s="777"/>
      <c r="Z43" s="777"/>
      <c r="AA43" s="777"/>
      <c r="AB43" s="777"/>
      <c r="AC43" s="777"/>
      <c r="AD43" s="777"/>
      <c r="AE43" s="777"/>
      <c r="AF43" s="777"/>
      <c r="AG43" s="777"/>
      <c r="AH43" s="777"/>
      <c r="AI43" s="777"/>
      <c r="AJ43" s="777"/>
      <c r="AK43" s="777"/>
      <c r="AL43" s="777"/>
      <c r="AM43" s="777"/>
      <c r="AN43" s="777"/>
      <c r="AO43" s="777"/>
    </row>
    <row r="44" spans="1:41" s="795" customFormat="1" ht="18" customHeight="1">
      <c r="A44" s="779"/>
      <c r="B44" s="779"/>
      <c r="C44" s="780" t="str">
        <f>X!AH44</f>
        <v/>
      </c>
      <c r="D44" s="787" t="str">
        <f>X!AI44</f>
        <v/>
      </c>
      <c r="E44" s="788" t="str">
        <f>X!AJ44</f>
        <v/>
      </c>
      <c r="F44" s="788" t="str">
        <f>X!AK44</f>
        <v/>
      </c>
      <c r="G44" s="788" t="str">
        <f>X!AL44</f>
        <v/>
      </c>
      <c r="H44" s="788" t="str">
        <f>X!AM44</f>
        <v/>
      </c>
      <c r="I44" s="788" t="str">
        <f>X!AN44</f>
        <v/>
      </c>
      <c r="J44" s="788" t="str">
        <f>X!AO44</f>
        <v/>
      </c>
      <c r="K44" s="788" t="str">
        <f>X!AP44</f>
        <v/>
      </c>
      <c r="L44" s="788" t="str">
        <f>X!AQ44</f>
        <v/>
      </c>
      <c r="M44" s="788" t="str">
        <f>X!AR44</f>
        <v/>
      </c>
      <c r="N44" s="788" t="str">
        <f>X!AS44</f>
        <v/>
      </c>
      <c r="O44" s="789" t="str">
        <f>X!AT44</f>
        <v/>
      </c>
      <c r="P44" s="790" t="str">
        <f>X!AU44</f>
        <v/>
      </c>
      <c r="Q44" s="785" t="str">
        <f>X!AV44</f>
        <v/>
      </c>
      <c r="R44" s="794"/>
      <c r="S44" s="1962"/>
      <c r="T44" s="777"/>
      <c r="U44" s="777"/>
      <c r="V44" s="777"/>
      <c r="W44" s="777"/>
      <c r="X44" s="777"/>
      <c r="Y44" s="777"/>
      <c r="Z44" s="777"/>
      <c r="AA44" s="777"/>
      <c r="AB44" s="777"/>
      <c r="AC44" s="777"/>
      <c r="AD44" s="777"/>
      <c r="AE44" s="777"/>
      <c r="AF44" s="777"/>
      <c r="AG44" s="777"/>
      <c r="AH44" s="777"/>
      <c r="AI44" s="777"/>
      <c r="AJ44" s="777"/>
      <c r="AK44" s="777"/>
      <c r="AL44" s="777"/>
      <c r="AM44" s="777"/>
      <c r="AN44" s="777"/>
      <c r="AO44" s="777"/>
    </row>
    <row r="45" spans="1:41" s="808" customFormat="1" ht="18" customHeight="1">
      <c r="A45" s="779"/>
      <c r="B45" s="779"/>
      <c r="C45" s="796" t="str">
        <f>X!AH45</f>
        <v/>
      </c>
      <c r="D45" s="800" t="str">
        <f>X!AI45</f>
        <v/>
      </c>
      <c r="E45" s="801" t="str">
        <f>X!AJ45</f>
        <v/>
      </c>
      <c r="F45" s="801" t="str">
        <f>X!AK45</f>
        <v/>
      </c>
      <c r="G45" s="801" t="str">
        <f>X!AL45</f>
        <v/>
      </c>
      <c r="H45" s="801" t="str">
        <f>X!AM45</f>
        <v/>
      </c>
      <c r="I45" s="801" t="str">
        <f>X!AN45</f>
        <v/>
      </c>
      <c r="J45" s="801" t="str">
        <f>X!AO45</f>
        <v/>
      </c>
      <c r="K45" s="801" t="str">
        <f>X!AP45</f>
        <v/>
      </c>
      <c r="L45" s="801" t="str">
        <f>X!AQ45</f>
        <v/>
      </c>
      <c r="M45" s="801" t="str">
        <f>X!AR45</f>
        <v/>
      </c>
      <c r="N45" s="801" t="str">
        <f>X!AS45</f>
        <v/>
      </c>
      <c r="O45" s="802" t="str">
        <f>X!AT45</f>
        <v/>
      </c>
      <c r="P45" s="803" t="str">
        <f>X!AU45</f>
        <v/>
      </c>
      <c r="Q45" s="785" t="str">
        <f>X!AV45</f>
        <v/>
      </c>
      <c r="R45" s="807"/>
      <c r="S45" s="1962"/>
      <c r="T45" s="777"/>
      <c r="U45" s="777"/>
      <c r="V45" s="777"/>
      <c r="W45" s="777"/>
      <c r="X45" s="777"/>
      <c r="Y45" s="777"/>
      <c r="Z45" s="777"/>
      <c r="AA45" s="777"/>
      <c r="AB45" s="777"/>
      <c r="AC45" s="777"/>
      <c r="AD45" s="777"/>
      <c r="AE45" s="777"/>
      <c r="AF45" s="777"/>
      <c r="AG45" s="777"/>
      <c r="AH45" s="777"/>
      <c r="AI45" s="777"/>
      <c r="AJ45" s="777"/>
      <c r="AK45" s="777"/>
      <c r="AL45" s="777"/>
      <c r="AM45" s="777"/>
      <c r="AN45" s="777"/>
      <c r="AO45" s="777"/>
    </row>
    <row r="46" spans="1:41" s="795" customFormat="1" ht="18" customHeight="1">
      <c r="A46" s="779"/>
      <c r="B46" s="779"/>
      <c r="C46" s="780" t="str">
        <f>X!AH46</f>
        <v/>
      </c>
      <c r="D46" s="787" t="str">
        <f>X!AI46</f>
        <v/>
      </c>
      <c r="E46" s="788" t="str">
        <f>X!AJ46</f>
        <v/>
      </c>
      <c r="F46" s="788" t="str">
        <f>X!AK46</f>
        <v/>
      </c>
      <c r="G46" s="788" t="str">
        <f>X!AL46</f>
        <v/>
      </c>
      <c r="H46" s="788" t="str">
        <f>X!AM46</f>
        <v/>
      </c>
      <c r="I46" s="788" t="str">
        <f>X!AN46</f>
        <v/>
      </c>
      <c r="J46" s="788" t="str">
        <f>X!AO46</f>
        <v/>
      </c>
      <c r="K46" s="788" t="str">
        <f>X!AP46</f>
        <v/>
      </c>
      <c r="L46" s="788" t="str">
        <f>X!AQ46</f>
        <v/>
      </c>
      <c r="M46" s="788" t="str">
        <f>X!AR46</f>
        <v/>
      </c>
      <c r="N46" s="788" t="str">
        <f>X!AS46</f>
        <v/>
      </c>
      <c r="O46" s="789" t="str">
        <f>X!AT46</f>
        <v/>
      </c>
      <c r="P46" s="790" t="str">
        <f>X!AU46</f>
        <v/>
      </c>
      <c r="Q46" s="785" t="str">
        <f>X!AV46</f>
        <v/>
      </c>
      <c r="R46" s="794"/>
      <c r="S46" s="1962"/>
      <c r="T46" s="777"/>
      <c r="U46" s="777"/>
      <c r="V46" s="777"/>
      <c r="W46" s="777"/>
      <c r="X46" s="777"/>
      <c r="Y46" s="777"/>
      <c r="Z46" s="777"/>
      <c r="AA46" s="777"/>
      <c r="AB46" s="777"/>
      <c r="AC46" s="777"/>
      <c r="AD46" s="777"/>
      <c r="AE46" s="777"/>
      <c r="AF46" s="777"/>
      <c r="AG46" s="777"/>
      <c r="AH46" s="777"/>
      <c r="AI46" s="777"/>
      <c r="AJ46" s="777"/>
      <c r="AK46" s="777"/>
      <c r="AL46" s="777"/>
      <c r="AM46" s="777"/>
      <c r="AN46" s="777"/>
      <c r="AO46" s="777"/>
    </row>
    <row r="47" spans="1:41" s="810" customFormat="1" ht="18" customHeight="1">
      <c r="A47" s="779"/>
      <c r="B47" s="779"/>
      <c r="C47" s="796" t="str">
        <f>X!AH47</f>
        <v/>
      </c>
      <c r="D47" s="800" t="str">
        <f>X!AI47</f>
        <v/>
      </c>
      <c r="E47" s="801" t="str">
        <f>X!AJ47</f>
        <v/>
      </c>
      <c r="F47" s="801" t="str">
        <f>X!AK47</f>
        <v/>
      </c>
      <c r="G47" s="801" t="str">
        <f>X!AL47</f>
        <v/>
      </c>
      <c r="H47" s="801" t="str">
        <f>X!AM47</f>
        <v/>
      </c>
      <c r="I47" s="801" t="str">
        <f>X!AN47</f>
        <v/>
      </c>
      <c r="J47" s="801" t="str">
        <f>X!AO47</f>
        <v/>
      </c>
      <c r="K47" s="801" t="str">
        <f>X!AP47</f>
        <v/>
      </c>
      <c r="L47" s="801" t="str">
        <f>X!AQ47</f>
        <v/>
      </c>
      <c r="M47" s="801" t="str">
        <f>X!AR47</f>
        <v/>
      </c>
      <c r="N47" s="801" t="str">
        <f>X!AS47</f>
        <v/>
      </c>
      <c r="O47" s="802" t="str">
        <f>X!AT47</f>
        <v/>
      </c>
      <c r="P47" s="803" t="str">
        <f>X!AU47</f>
        <v/>
      </c>
      <c r="Q47" s="785" t="str">
        <f>X!AV47</f>
        <v/>
      </c>
      <c r="R47" s="807"/>
      <c r="S47" s="1962"/>
      <c r="T47" s="809"/>
      <c r="U47" s="809"/>
      <c r="V47" s="809"/>
      <c r="W47" s="809"/>
      <c r="X47" s="809"/>
      <c r="Y47" s="809"/>
      <c r="Z47" s="809"/>
      <c r="AA47" s="809"/>
      <c r="AB47" s="809"/>
      <c r="AC47" s="809"/>
      <c r="AD47" s="809"/>
      <c r="AE47" s="809"/>
      <c r="AF47" s="809"/>
      <c r="AG47" s="809"/>
      <c r="AH47" s="809"/>
      <c r="AI47" s="809"/>
      <c r="AJ47" s="809"/>
      <c r="AK47" s="809"/>
      <c r="AL47" s="809"/>
      <c r="AM47" s="809"/>
      <c r="AN47" s="809"/>
      <c r="AO47" s="809"/>
    </row>
    <row r="48" spans="1:41" s="827" customFormat="1" ht="18" customHeight="1" thickBot="1">
      <c r="A48" s="811"/>
      <c r="B48" s="811"/>
      <c r="C48" s="812" t="str">
        <f>X!AH48</f>
        <v>Unclassified Spending</v>
      </c>
      <c r="D48" s="819" t="str">
        <f>X!AI48</f>
        <v>Unclassified Spending</v>
      </c>
      <c r="E48" s="820" t="str">
        <f>X!AJ48</f>
        <v/>
      </c>
      <c r="F48" s="820" t="str">
        <f>X!AK48</f>
        <v/>
      </c>
      <c r="G48" s="820" t="str">
        <f>X!AL48</f>
        <v/>
      </c>
      <c r="H48" s="820" t="str">
        <f>X!AM48</f>
        <v/>
      </c>
      <c r="I48" s="820" t="str">
        <f>X!AN48</f>
        <v/>
      </c>
      <c r="J48" s="820" t="str">
        <f>X!AO48</f>
        <v/>
      </c>
      <c r="K48" s="820" t="str">
        <f>X!AP48</f>
        <v/>
      </c>
      <c r="L48" s="820" t="str">
        <f>X!AQ48</f>
        <v/>
      </c>
      <c r="M48" s="820" t="str">
        <f>X!AR48</f>
        <v/>
      </c>
      <c r="N48" s="820" t="str">
        <f>X!AS48</f>
        <v/>
      </c>
      <c r="O48" s="821" t="str">
        <f>X!AT48</f>
        <v/>
      </c>
      <c r="P48" s="822" t="str">
        <f>X!AU48</f>
        <v/>
      </c>
      <c r="Q48" s="817" t="str">
        <f>X!AV48</f>
        <v/>
      </c>
      <c r="R48" s="825"/>
      <c r="S48" s="1974"/>
      <c r="T48" s="826"/>
      <c r="U48" s="826"/>
      <c r="V48" s="826"/>
      <c r="W48" s="826"/>
      <c r="X48" s="826"/>
      <c r="Y48" s="826"/>
      <c r="Z48" s="826"/>
      <c r="AA48" s="826"/>
      <c r="AB48" s="826"/>
      <c r="AC48" s="826"/>
      <c r="AD48" s="826"/>
      <c r="AE48" s="826"/>
      <c r="AF48" s="826"/>
      <c r="AG48" s="826"/>
      <c r="AH48" s="826"/>
      <c r="AI48" s="826"/>
      <c r="AJ48" s="826"/>
      <c r="AK48" s="826"/>
      <c r="AL48" s="826"/>
      <c r="AM48" s="826"/>
      <c r="AN48" s="826"/>
      <c r="AO48" s="826"/>
    </row>
    <row r="49" spans="1:41" s="845" customFormat="1" ht="15.75" customHeight="1">
      <c r="A49" s="828"/>
      <c r="B49" s="828"/>
      <c r="C49" s="829" t="str">
        <f>X!AH49</f>
        <v/>
      </c>
      <c r="D49" s="836" t="str">
        <f>X!AI49</f>
        <v/>
      </c>
      <c r="E49" s="837" t="str">
        <f>X!AJ49</f>
        <v/>
      </c>
      <c r="F49" s="837" t="str">
        <f>X!AK49</f>
        <v/>
      </c>
      <c r="G49" s="837" t="str">
        <f>X!AL49</f>
        <v/>
      </c>
      <c r="H49" s="837" t="str">
        <f>X!AM49</f>
        <v/>
      </c>
      <c r="I49" s="837" t="str">
        <f>X!AN49</f>
        <v/>
      </c>
      <c r="J49" s="837" t="str">
        <f>X!AO49</f>
        <v/>
      </c>
      <c r="K49" s="837" t="str">
        <f>X!AP49</f>
        <v/>
      </c>
      <c r="L49" s="837" t="str">
        <f>X!AQ49</f>
        <v/>
      </c>
      <c r="M49" s="837" t="str">
        <f>X!AR49</f>
        <v/>
      </c>
      <c r="N49" s="837" t="str">
        <f>X!AS49</f>
        <v/>
      </c>
      <c r="O49" s="838" t="str">
        <f>X!AT49</f>
        <v/>
      </c>
      <c r="P49" s="839" t="str">
        <f>X!AU49</f>
        <v/>
      </c>
      <c r="Q49" s="834" t="str">
        <f>X!AV49</f>
        <v/>
      </c>
      <c r="R49" s="844"/>
      <c r="S49" s="1975" t="s">
        <v>94</v>
      </c>
      <c r="T49" s="777"/>
      <c r="U49" s="777"/>
      <c r="V49" s="777"/>
      <c r="W49" s="777"/>
      <c r="X49" s="777"/>
      <c r="Y49" s="777"/>
      <c r="Z49" s="777"/>
      <c r="AA49" s="777"/>
      <c r="AB49" s="777"/>
      <c r="AC49" s="777"/>
      <c r="AD49" s="777"/>
      <c r="AE49" s="777"/>
      <c r="AF49" s="777"/>
      <c r="AG49" s="777"/>
      <c r="AH49" s="777"/>
      <c r="AI49" s="777"/>
      <c r="AJ49" s="777"/>
      <c r="AK49" s="777"/>
      <c r="AL49" s="777"/>
      <c r="AM49" s="777"/>
      <c r="AN49" s="777"/>
      <c r="AO49" s="777"/>
    </row>
    <row r="50" spans="1:41" s="808" customFormat="1" ht="15.75" customHeight="1">
      <c r="A50" s="828"/>
      <c r="B50" s="828"/>
      <c r="C50" s="846" t="str">
        <f>X!AH50</f>
        <v/>
      </c>
      <c r="D50" s="851" t="str">
        <f>X!AI50</f>
        <v/>
      </c>
      <c r="E50" s="852" t="str">
        <f>X!AJ50</f>
        <v/>
      </c>
      <c r="F50" s="852" t="str">
        <f>X!AK50</f>
        <v/>
      </c>
      <c r="G50" s="852" t="str">
        <f>X!AL50</f>
        <v/>
      </c>
      <c r="H50" s="852" t="str">
        <f>X!AM50</f>
        <v/>
      </c>
      <c r="I50" s="852" t="str">
        <f>X!AN50</f>
        <v/>
      </c>
      <c r="J50" s="852" t="str">
        <f>X!AO50</f>
        <v/>
      </c>
      <c r="K50" s="852" t="str">
        <f>X!AP50</f>
        <v/>
      </c>
      <c r="L50" s="852" t="str">
        <f>X!AQ50</f>
        <v/>
      </c>
      <c r="M50" s="852" t="str">
        <f>X!AR50</f>
        <v/>
      </c>
      <c r="N50" s="852" t="str">
        <f>X!AS50</f>
        <v/>
      </c>
      <c r="O50" s="853" t="str">
        <f>X!AT50</f>
        <v/>
      </c>
      <c r="P50" s="854" t="str">
        <f>X!AU50</f>
        <v/>
      </c>
      <c r="Q50" s="834" t="str">
        <f>X!AV50</f>
        <v/>
      </c>
      <c r="R50" s="858"/>
      <c r="S50" s="1976"/>
      <c r="T50" s="777"/>
      <c r="U50" s="777"/>
      <c r="V50" s="777"/>
      <c r="W50" s="777"/>
      <c r="X50" s="777"/>
      <c r="Y50" s="777"/>
      <c r="Z50" s="777"/>
      <c r="AA50" s="777"/>
      <c r="AB50" s="777"/>
      <c r="AC50" s="777"/>
      <c r="AD50" s="777"/>
      <c r="AE50" s="777"/>
      <c r="AF50" s="777"/>
      <c r="AG50" s="777"/>
      <c r="AH50" s="777"/>
      <c r="AI50" s="777"/>
      <c r="AJ50" s="777"/>
      <c r="AK50" s="777"/>
      <c r="AL50" s="777"/>
      <c r="AM50" s="777"/>
      <c r="AN50" s="777"/>
      <c r="AO50" s="777"/>
    </row>
    <row r="51" spans="1:41" s="845" customFormat="1" ht="15.75" customHeight="1">
      <c r="A51" s="828"/>
      <c r="B51" s="828"/>
      <c r="C51" s="829" t="str">
        <f>X!AH51</f>
        <v/>
      </c>
      <c r="D51" s="836" t="str">
        <f>X!AI51</f>
        <v/>
      </c>
      <c r="E51" s="837" t="str">
        <f>X!AJ51</f>
        <v/>
      </c>
      <c r="F51" s="837" t="str">
        <f>X!AK51</f>
        <v/>
      </c>
      <c r="G51" s="837" t="str">
        <f>X!AL51</f>
        <v/>
      </c>
      <c r="H51" s="837" t="str">
        <f>X!AM51</f>
        <v/>
      </c>
      <c r="I51" s="837" t="str">
        <f>X!AN51</f>
        <v/>
      </c>
      <c r="J51" s="837" t="str">
        <f>X!AO51</f>
        <v/>
      </c>
      <c r="K51" s="837" t="str">
        <f>X!AP51</f>
        <v/>
      </c>
      <c r="L51" s="837" t="str">
        <f>X!AQ51</f>
        <v/>
      </c>
      <c r="M51" s="837" t="str">
        <f>X!AR51</f>
        <v/>
      </c>
      <c r="N51" s="837" t="str">
        <f>X!AS51</f>
        <v/>
      </c>
      <c r="O51" s="838" t="str">
        <f>X!AT51</f>
        <v/>
      </c>
      <c r="P51" s="860" t="str">
        <f>X!AU51</f>
        <v/>
      </c>
      <c r="Q51" s="834" t="str">
        <f>X!AV51</f>
        <v/>
      </c>
      <c r="R51" s="861"/>
      <c r="S51" s="1976"/>
      <c r="T51" s="777"/>
      <c r="U51" s="777"/>
      <c r="V51" s="777"/>
      <c r="W51" s="777"/>
      <c r="X51" s="777"/>
      <c r="Y51" s="777"/>
      <c r="Z51" s="777"/>
      <c r="AA51" s="777"/>
      <c r="AB51" s="777"/>
      <c r="AC51" s="777"/>
      <c r="AD51" s="777"/>
      <c r="AE51" s="777"/>
      <c r="AF51" s="777"/>
      <c r="AG51" s="777"/>
      <c r="AH51" s="777"/>
      <c r="AI51" s="777"/>
      <c r="AJ51" s="777"/>
      <c r="AK51" s="777"/>
      <c r="AL51" s="777"/>
      <c r="AM51" s="777"/>
      <c r="AN51" s="777"/>
      <c r="AO51" s="777"/>
    </row>
    <row r="52" spans="1:41" s="808" customFormat="1" ht="15.75" customHeight="1">
      <c r="A52" s="828"/>
      <c r="B52" s="828"/>
      <c r="C52" s="846" t="str">
        <f>X!AH52</f>
        <v/>
      </c>
      <c r="D52" s="851" t="str">
        <f>X!AI52</f>
        <v/>
      </c>
      <c r="E52" s="852" t="str">
        <f>X!AJ52</f>
        <v/>
      </c>
      <c r="F52" s="852" t="str">
        <f>X!AK52</f>
        <v/>
      </c>
      <c r="G52" s="852" t="str">
        <f>X!AL52</f>
        <v/>
      </c>
      <c r="H52" s="852" t="str">
        <f>X!AM52</f>
        <v/>
      </c>
      <c r="I52" s="852" t="str">
        <f>X!AN52</f>
        <v/>
      </c>
      <c r="J52" s="852" t="str">
        <f>X!AO52</f>
        <v/>
      </c>
      <c r="K52" s="852" t="str">
        <f>X!AP52</f>
        <v/>
      </c>
      <c r="L52" s="852" t="str">
        <f>X!AQ52</f>
        <v/>
      </c>
      <c r="M52" s="852" t="str">
        <f>X!AR52</f>
        <v/>
      </c>
      <c r="N52" s="852" t="str">
        <f>X!AS52</f>
        <v/>
      </c>
      <c r="O52" s="853" t="str">
        <f>X!AT52</f>
        <v/>
      </c>
      <c r="P52" s="863" t="str">
        <f>X!AU52</f>
        <v/>
      </c>
      <c r="Q52" s="834" t="str">
        <f>X!AV52</f>
        <v/>
      </c>
      <c r="R52" s="864"/>
      <c r="S52" s="1976"/>
      <c r="T52" s="777"/>
      <c r="U52" s="777"/>
      <c r="V52" s="777"/>
      <c r="W52" s="777"/>
      <c r="X52" s="777"/>
      <c r="Y52" s="777"/>
      <c r="Z52" s="777"/>
      <c r="AA52" s="777"/>
      <c r="AB52" s="777"/>
      <c r="AC52" s="777"/>
      <c r="AD52" s="777"/>
      <c r="AE52" s="777"/>
      <c r="AF52" s="777"/>
      <c r="AG52" s="777"/>
      <c r="AH52" s="777"/>
      <c r="AI52" s="777"/>
      <c r="AJ52" s="777"/>
      <c r="AK52" s="777"/>
      <c r="AL52" s="777"/>
      <c r="AM52" s="777"/>
      <c r="AN52" s="777"/>
      <c r="AO52" s="777"/>
    </row>
    <row r="53" spans="1:41" s="845" customFormat="1" ht="15.75" customHeight="1">
      <c r="A53" s="828"/>
      <c r="B53" s="828"/>
      <c r="C53" s="829" t="str">
        <f>X!AH53</f>
        <v/>
      </c>
      <c r="D53" s="836" t="str">
        <f>X!AI53</f>
        <v/>
      </c>
      <c r="E53" s="837" t="str">
        <f>X!AJ53</f>
        <v/>
      </c>
      <c r="F53" s="837" t="str">
        <f>X!AK53</f>
        <v/>
      </c>
      <c r="G53" s="837" t="str">
        <f>X!AL53</f>
        <v/>
      </c>
      <c r="H53" s="837" t="str">
        <f>X!AM53</f>
        <v/>
      </c>
      <c r="I53" s="837" t="str">
        <f>X!AN53</f>
        <v/>
      </c>
      <c r="J53" s="837" t="str">
        <f>X!AO53</f>
        <v/>
      </c>
      <c r="K53" s="837" t="str">
        <f>X!AP53</f>
        <v/>
      </c>
      <c r="L53" s="837" t="str">
        <f>X!AQ53</f>
        <v/>
      </c>
      <c r="M53" s="837" t="str">
        <f>X!AR53</f>
        <v/>
      </c>
      <c r="N53" s="837" t="str">
        <f>X!AS53</f>
        <v/>
      </c>
      <c r="O53" s="838" t="str">
        <f>X!AT53</f>
        <v/>
      </c>
      <c r="P53" s="860" t="str">
        <f>X!AU53</f>
        <v/>
      </c>
      <c r="Q53" s="834" t="str">
        <f>X!AV53</f>
        <v/>
      </c>
      <c r="R53" s="861"/>
      <c r="S53" s="1976"/>
      <c r="T53" s="777"/>
      <c r="U53" s="777"/>
      <c r="V53" s="777"/>
      <c r="W53" s="777"/>
      <c r="X53" s="777"/>
      <c r="Y53" s="777"/>
      <c r="Z53" s="777"/>
      <c r="AA53" s="777"/>
      <c r="AB53" s="777"/>
      <c r="AC53" s="777"/>
      <c r="AD53" s="777"/>
      <c r="AE53" s="777"/>
      <c r="AF53" s="777"/>
      <c r="AG53" s="777"/>
      <c r="AH53" s="777"/>
      <c r="AI53" s="777"/>
      <c r="AJ53" s="777"/>
      <c r="AK53" s="777"/>
      <c r="AL53" s="777"/>
      <c r="AM53" s="777"/>
      <c r="AN53" s="777"/>
      <c r="AO53" s="777"/>
    </row>
    <row r="54" spans="1:41" s="808" customFormat="1" ht="15.75" customHeight="1">
      <c r="A54" s="828"/>
      <c r="B54" s="828"/>
      <c r="C54" s="846" t="str">
        <f>X!AH54</f>
        <v/>
      </c>
      <c r="D54" s="851" t="str">
        <f>X!AI54</f>
        <v/>
      </c>
      <c r="E54" s="852" t="str">
        <f>X!AJ54</f>
        <v/>
      </c>
      <c r="F54" s="852" t="str">
        <f>X!AK54</f>
        <v/>
      </c>
      <c r="G54" s="852" t="str">
        <f>X!AL54</f>
        <v/>
      </c>
      <c r="H54" s="852" t="str">
        <f>X!AM54</f>
        <v/>
      </c>
      <c r="I54" s="852" t="str">
        <f>X!AN54</f>
        <v/>
      </c>
      <c r="J54" s="852" t="str">
        <f>X!AO54</f>
        <v/>
      </c>
      <c r="K54" s="852" t="str">
        <f>X!AP54</f>
        <v/>
      </c>
      <c r="L54" s="852" t="str">
        <f>X!AQ54</f>
        <v/>
      </c>
      <c r="M54" s="852" t="str">
        <f>X!AR54</f>
        <v/>
      </c>
      <c r="N54" s="852" t="str">
        <f>X!AS54</f>
        <v/>
      </c>
      <c r="O54" s="853" t="str">
        <f>X!AT54</f>
        <v/>
      </c>
      <c r="P54" s="863" t="str">
        <f>X!AU54</f>
        <v/>
      </c>
      <c r="Q54" s="834" t="str">
        <f>X!AV54</f>
        <v/>
      </c>
      <c r="R54" s="864"/>
      <c r="S54" s="1976"/>
      <c r="T54" s="777"/>
      <c r="U54" s="777"/>
      <c r="V54" s="777"/>
      <c r="W54" s="777"/>
      <c r="X54" s="777"/>
      <c r="Y54" s="777"/>
      <c r="Z54" s="777"/>
      <c r="AA54" s="777"/>
      <c r="AB54" s="777"/>
      <c r="AC54" s="777"/>
      <c r="AD54" s="777"/>
      <c r="AE54" s="777"/>
      <c r="AF54" s="777"/>
      <c r="AG54" s="777"/>
      <c r="AH54" s="777"/>
      <c r="AI54" s="777"/>
      <c r="AJ54" s="777"/>
      <c r="AK54" s="777"/>
      <c r="AL54" s="777"/>
      <c r="AM54" s="777"/>
      <c r="AN54" s="777"/>
      <c r="AO54" s="777"/>
    </row>
    <row r="55" spans="1:41" s="845" customFormat="1" ht="15.75" customHeight="1">
      <c r="A55" s="828"/>
      <c r="B55" s="828"/>
      <c r="C55" s="829" t="str">
        <f>X!AH55</f>
        <v/>
      </c>
      <c r="D55" s="836" t="str">
        <f>X!AI55</f>
        <v/>
      </c>
      <c r="E55" s="837" t="str">
        <f>X!AJ55</f>
        <v/>
      </c>
      <c r="F55" s="837" t="str">
        <f>X!AK55</f>
        <v/>
      </c>
      <c r="G55" s="837" t="str">
        <f>X!AL55</f>
        <v/>
      </c>
      <c r="H55" s="837" t="str">
        <f>X!AM55</f>
        <v/>
      </c>
      <c r="I55" s="837" t="str">
        <f>X!AN55</f>
        <v/>
      </c>
      <c r="J55" s="837" t="str">
        <f>X!AO55</f>
        <v/>
      </c>
      <c r="K55" s="837" t="str">
        <f>X!AP55</f>
        <v/>
      </c>
      <c r="L55" s="837" t="str">
        <f>X!AQ55</f>
        <v/>
      </c>
      <c r="M55" s="837" t="str">
        <f>X!AR55</f>
        <v/>
      </c>
      <c r="N55" s="837" t="str">
        <f>X!AS55</f>
        <v/>
      </c>
      <c r="O55" s="838" t="str">
        <f>X!AT55</f>
        <v/>
      </c>
      <c r="P55" s="860" t="str">
        <f>X!AU55</f>
        <v/>
      </c>
      <c r="Q55" s="834" t="str">
        <f>X!AV55</f>
        <v/>
      </c>
      <c r="R55" s="861"/>
      <c r="S55" s="1976"/>
      <c r="T55" s="777"/>
      <c r="U55" s="777"/>
      <c r="V55" s="777"/>
      <c r="W55" s="777"/>
      <c r="X55" s="777"/>
      <c r="Y55" s="777"/>
      <c r="Z55" s="777"/>
      <c r="AA55" s="777"/>
      <c r="AB55" s="777"/>
      <c r="AC55" s="777"/>
      <c r="AD55" s="777"/>
      <c r="AE55" s="777"/>
      <c r="AF55" s="777"/>
      <c r="AG55" s="777"/>
      <c r="AH55" s="777"/>
      <c r="AI55" s="777"/>
      <c r="AJ55" s="777"/>
      <c r="AK55" s="777"/>
      <c r="AL55" s="777"/>
      <c r="AM55" s="777"/>
      <c r="AN55" s="777"/>
      <c r="AO55" s="777"/>
    </row>
    <row r="56" spans="1:41" s="808" customFormat="1" ht="15.75" customHeight="1">
      <c r="A56" s="828"/>
      <c r="B56" s="828"/>
      <c r="C56" s="846" t="str">
        <f>X!AH56</f>
        <v/>
      </c>
      <c r="D56" s="851" t="str">
        <f>X!AI56</f>
        <v/>
      </c>
      <c r="E56" s="852" t="str">
        <f>X!AJ56</f>
        <v/>
      </c>
      <c r="F56" s="852" t="str">
        <f>X!AK56</f>
        <v/>
      </c>
      <c r="G56" s="852" t="str">
        <f>X!AL56</f>
        <v/>
      </c>
      <c r="H56" s="852" t="str">
        <f>X!AM56</f>
        <v/>
      </c>
      <c r="I56" s="852" t="str">
        <f>X!AN56</f>
        <v/>
      </c>
      <c r="J56" s="852" t="str">
        <f>X!AO56</f>
        <v/>
      </c>
      <c r="K56" s="852" t="str">
        <f>X!AP56</f>
        <v/>
      </c>
      <c r="L56" s="852" t="str">
        <f>X!AQ56</f>
        <v/>
      </c>
      <c r="M56" s="852" t="str">
        <f>X!AR56</f>
        <v/>
      </c>
      <c r="N56" s="852" t="str">
        <f>X!AS56</f>
        <v/>
      </c>
      <c r="O56" s="853" t="str">
        <f>X!AT56</f>
        <v/>
      </c>
      <c r="P56" s="863" t="str">
        <f>X!AU56</f>
        <v/>
      </c>
      <c r="Q56" s="834" t="str">
        <f>X!AV56</f>
        <v/>
      </c>
      <c r="R56" s="864"/>
      <c r="S56" s="1976"/>
      <c r="T56" s="777"/>
      <c r="U56" s="777"/>
      <c r="V56" s="777"/>
      <c r="W56" s="777"/>
      <c r="X56" s="777"/>
      <c r="Y56" s="777"/>
      <c r="Z56" s="777"/>
      <c r="AA56" s="777"/>
      <c r="AB56" s="777"/>
      <c r="AC56" s="777"/>
      <c r="AD56" s="777"/>
      <c r="AE56" s="777"/>
      <c r="AF56" s="777"/>
      <c r="AG56" s="777"/>
      <c r="AH56" s="777"/>
      <c r="AI56" s="777"/>
      <c r="AJ56" s="777"/>
      <c r="AK56" s="777"/>
      <c r="AL56" s="777"/>
      <c r="AM56" s="777"/>
      <c r="AN56" s="777"/>
      <c r="AO56" s="777"/>
    </row>
    <row r="57" spans="1:41" s="845" customFormat="1" ht="15.75" customHeight="1">
      <c r="A57" s="828"/>
      <c r="B57" s="828"/>
      <c r="C57" s="829" t="str">
        <f>X!AH57</f>
        <v/>
      </c>
      <c r="D57" s="836" t="str">
        <f>X!AI57</f>
        <v/>
      </c>
      <c r="E57" s="837" t="str">
        <f>X!AJ57</f>
        <v/>
      </c>
      <c r="F57" s="837" t="str">
        <f>X!AK57</f>
        <v/>
      </c>
      <c r="G57" s="837" t="str">
        <f>X!AL57</f>
        <v/>
      </c>
      <c r="H57" s="837" t="str">
        <f>X!AM57</f>
        <v/>
      </c>
      <c r="I57" s="837" t="str">
        <f>X!AN57</f>
        <v/>
      </c>
      <c r="J57" s="837" t="str">
        <f>X!AO57</f>
        <v/>
      </c>
      <c r="K57" s="837" t="str">
        <f>X!AP57</f>
        <v/>
      </c>
      <c r="L57" s="837" t="str">
        <f>X!AQ57</f>
        <v/>
      </c>
      <c r="M57" s="837" t="str">
        <f>X!AR57</f>
        <v/>
      </c>
      <c r="N57" s="837" t="str">
        <f>X!AS57</f>
        <v/>
      </c>
      <c r="O57" s="838" t="str">
        <f>X!AT57</f>
        <v/>
      </c>
      <c r="P57" s="860" t="str">
        <f>X!AU57</f>
        <v/>
      </c>
      <c r="Q57" s="834" t="str">
        <f>X!AV57</f>
        <v/>
      </c>
      <c r="R57" s="861"/>
      <c r="S57" s="1976"/>
      <c r="T57" s="777"/>
      <c r="U57" s="777"/>
      <c r="V57" s="777"/>
      <c r="W57" s="777"/>
      <c r="X57" s="777"/>
      <c r="Y57" s="777"/>
      <c r="Z57" s="777"/>
      <c r="AA57" s="777"/>
      <c r="AB57" s="777"/>
      <c r="AC57" s="777"/>
      <c r="AD57" s="777"/>
      <c r="AE57" s="777"/>
      <c r="AF57" s="777"/>
      <c r="AG57" s="777"/>
      <c r="AH57" s="777"/>
      <c r="AI57" s="777"/>
      <c r="AJ57" s="777"/>
      <c r="AK57" s="777"/>
      <c r="AL57" s="777"/>
      <c r="AM57" s="777"/>
      <c r="AN57" s="777"/>
      <c r="AO57" s="777"/>
    </row>
    <row r="58" spans="1:41" s="808" customFormat="1" ht="15.75" customHeight="1">
      <c r="A58" s="828"/>
      <c r="B58" s="828"/>
      <c r="C58" s="846" t="str">
        <f>X!AH58</f>
        <v/>
      </c>
      <c r="D58" s="851" t="str">
        <f>X!AI58</f>
        <v/>
      </c>
      <c r="E58" s="852" t="str">
        <f>X!AJ58</f>
        <v/>
      </c>
      <c r="F58" s="852" t="str">
        <f>X!AK58</f>
        <v/>
      </c>
      <c r="G58" s="852" t="str">
        <f>X!AL58</f>
        <v/>
      </c>
      <c r="H58" s="852" t="str">
        <f>X!AM58</f>
        <v/>
      </c>
      <c r="I58" s="852" t="str">
        <f>X!AN58</f>
        <v/>
      </c>
      <c r="J58" s="852" t="str">
        <f>X!AO58</f>
        <v/>
      </c>
      <c r="K58" s="852" t="str">
        <f>X!AP58</f>
        <v/>
      </c>
      <c r="L58" s="852" t="str">
        <f>X!AQ58</f>
        <v/>
      </c>
      <c r="M58" s="852" t="str">
        <f>X!AR58</f>
        <v/>
      </c>
      <c r="N58" s="852" t="str">
        <f>X!AS58</f>
        <v/>
      </c>
      <c r="O58" s="853" t="str">
        <f>X!AT58</f>
        <v/>
      </c>
      <c r="P58" s="863" t="str">
        <f>X!AU58</f>
        <v/>
      </c>
      <c r="Q58" s="834" t="str">
        <f>X!AV58</f>
        <v/>
      </c>
      <c r="R58" s="864"/>
      <c r="S58" s="1976"/>
      <c r="T58" s="777"/>
      <c r="U58" s="777"/>
      <c r="V58" s="777"/>
      <c r="W58" s="777"/>
      <c r="X58" s="777"/>
      <c r="Y58" s="777"/>
      <c r="Z58" s="777"/>
      <c r="AA58" s="777"/>
      <c r="AB58" s="777"/>
      <c r="AC58" s="777"/>
      <c r="AD58" s="777"/>
      <c r="AE58" s="777"/>
      <c r="AF58" s="777"/>
      <c r="AG58" s="777"/>
      <c r="AH58" s="777"/>
      <c r="AI58" s="777"/>
      <c r="AJ58" s="777"/>
      <c r="AK58" s="777"/>
      <c r="AL58" s="777"/>
      <c r="AM58" s="777"/>
      <c r="AN58" s="777"/>
      <c r="AO58" s="777"/>
    </row>
    <row r="59" spans="1:41" s="882" customFormat="1" ht="15.75" customHeight="1" thickBot="1">
      <c r="A59" s="865"/>
      <c r="B59" s="865"/>
      <c r="C59" s="866" t="str">
        <f>X!AH59</f>
        <v>Unclassified Income</v>
      </c>
      <c r="D59" s="873" t="str">
        <f>X!AI59</f>
        <v>Unclassified Income</v>
      </c>
      <c r="E59" s="874" t="str">
        <f>X!AJ59</f>
        <v/>
      </c>
      <c r="F59" s="874" t="str">
        <f>X!AK59</f>
        <v/>
      </c>
      <c r="G59" s="874" t="str">
        <f>X!AL59</f>
        <v/>
      </c>
      <c r="H59" s="874" t="str">
        <f>X!AM59</f>
        <v/>
      </c>
      <c r="I59" s="874" t="str">
        <f>X!AN59</f>
        <v/>
      </c>
      <c r="J59" s="874" t="str">
        <f>X!AO59</f>
        <v/>
      </c>
      <c r="K59" s="874" t="str">
        <f>X!AP59</f>
        <v/>
      </c>
      <c r="L59" s="874" t="str">
        <f>X!AQ59</f>
        <v/>
      </c>
      <c r="M59" s="874" t="str">
        <f>X!AR59</f>
        <v/>
      </c>
      <c r="N59" s="874" t="str">
        <f>X!AS59</f>
        <v/>
      </c>
      <c r="O59" s="875" t="str">
        <f>X!AT59</f>
        <v/>
      </c>
      <c r="P59" s="876" t="str">
        <f>X!AU59</f>
        <v/>
      </c>
      <c r="Q59" s="871" t="str">
        <f>X!AV59</f>
        <v/>
      </c>
      <c r="R59" s="880"/>
      <c r="S59" s="1977"/>
      <c r="T59" s="881"/>
      <c r="U59" s="881"/>
      <c r="V59" s="881"/>
      <c r="W59" s="881"/>
      <c r="X59" s="881"/>
      <c r="Y59" s="881"/>
      <c r="Z59" s="881"/>
      <c r="AA59" s="881"/>
      <c r="AB59" s="881"/>
      <c r="AC59" s="881"/>
      <c r="AD59" s="881"/>
      <c r="AE59" s="881"/>
      <c r="AF59" s="881"/>
      <c r="AG59" s="881"/>
      <c r="AH59" s="881"/>
      <c r="AI59" s="881"/>
      <c r="AJ59" s="881"/>
      <c r="AK59" s="881"/>
      <c r="AL59" s="881"/>
      <c r="AM59" s="881"/>
      <c r="AN59" s="881"/>
      <c r="AO59" s="881"/>
    </row>
    <row r="60" spans="1:41" s="900" customFormat="1" ht="18" customHeight="1" thickTop="1" thickBot="1">
      <c r="A60" s="883"/>
      <c r="B60" s="891"/>
      <c r="C60" s="891"/>
      <c r="D60" s="891"/>
      <c r="E60" s="891"/>
      <c r="F60" s="891"/>
      <c r="G60" s="891"/>
      <c r="H60" s="891"/>
      <c r="I60" s="891"/>
      <c r="J60" s="891"/>
      <c r="K60" s="891"/>
      <c r="L60" s="891"/>
      <c r="M60" s="891"/>
      <c r="N60" s="891"/>
      <c r="O60" s="891"/>
      <c r="P60" s="891"/>
      <c r="Q60" s="1647"/>
      <c r="R60" s="899"/>
      <c r="S60" s="1648"/>
      <c r="T60" s="892"/>
      <c r="U60" s="892"/>
      <c r="V60" s="892"/>
      <c r="W60" s="892"/>
      <c r="X60" s="892"/>
      <c r="Y60" s="892"/>
      <c r="Z60" s="892"/>
      <c r="AA60" s="892"/>
      <c r="AB60" s="892"/>
      <c r="AC60" s="892"/>
      <c r="AD60" s="892"/>
      <c r="AE60" s="892"/>
      <c r="AF60" s="892"/>
      <c r="AG60" s="892"/>
      <c r="AH60" s="892"/>
      <c r="AI60" s="892"/>
      <c r="AJ60" s="892"/>
      <c r="AK60" s="892"/>
      <c r="AL60" s="892"/>
      <c r="AM60" s="892"/>
      <c r="AN60" s="892"/>
      <c r="AO60" s="892"/>
    </row>
    <row r="61" spans="1:41" s="918" customFormat="1" ht="18" customHeight="1" thickBot="1">
      <c r="A61" s="901"/>
      <c r="B61" s="901"/>
      <c r="C61" s="902" t="str">
        <f>X!AH61</f>
        <v>EXPENDITURES</v>
      </c>
      <c r="D61" s="909" t="str">
        <f>X!AI61</f>
        <v>EXPENDITURES</v>
      </c>
      <c r="E61" s="910" t="str">
        <f>X!AJ61</f>
        <v/>
      </c>
      <c r="F61" s="910" t="str">
        <f>X!AK61</f>
        <v/>
      </c>
      <c r="G61" s="910" t="str">
        <f>X!AL61</f>
        <v/>
      </c>
      <c r="H61" s="910" t="str">
        <f>X!AM61</f>
        <v/>
      </c>
      <c r="I61" s="910" t="str">
        <f>X!AN61</f>
        <v/>
      </c>
      <c r="J61" s="910" t="str">
        <f>X!AO61</f>
        <v/>
      </c>
      <c r="K61" s="910" t="str">
        <f>X!AP61</f>
        <v/>
      </c>
      <c r="L61" s="910" t="str">
        <f>X!AQ61</f>
        <v/>
      </c>
      <c r="M61" s="910" t="str">
        <f>X!AR61</f>
        <v/>
      </c>
      <c r="N61" s="910" t="str">
        <f>X!AS61</f>
        <v/>
      </c>
      <c r="O61" s="911" t="str">
        <f>X!AT61</f>
        <v/>
      </c>
      <c r="P61" s="912" t="str">
        <f>X!AU61</f>
        <v/>
      </c>
      <c r="Q61" s="913" t="str">
        <f>X!AV61</f>
        <v/>
      </c>
      <c r="R61" s="916"/>
      <c r="S61" s="1649"/>
      <c r="T61" s="1650" t="s">
        <v>95</v>
      </c>
      <c r="U61" s="917"/>
      <c r="V61" s="917"/>
      <c r="W61" s="917"/>
      <c r="X61" s="917"/>
      <c r="Y61" s="917"/>
      <c r="Z61" s="917"/>
      <c r="AA61" s="917"/>
      <c r="AB61" s="917"/>
      <c r="AC61" s="917"/>
      <c r="AD61" s="917"/>
      <c r="AE61" s="917"/>
      <c r="AF61" s="917"/>
      <c r="AG61" s="917"/>
      <c r="AH61" s="917"/>
      <c r="AI61" s="917"/>
      <c r="AJ61" s="917"/>
      <c r="AK61" s="917"/>
      <c r="AL61" s="917"/>
      <c r="AM61" s="917"/>
      <c r="AN61" s="917"/>
      <c r="AO61" s="917"/>
    </row>
    <row r="62" spans="1:41" s="934" customFormat="1" ht="18" customHeight="1" thickBot="1">
      <c r="A62" s="919"/>
      <c r="B62" s="926"/>
      <c r="C62" s="926"/>
      <c r="D62" s="926"/>
      <c r="E62" s="926"/>
      <c r="F62" s="926"/>
      <c r="G62" s="926"/>
      <c r="H62" s="926"/>
      <c r="I62" s="926"/>
      <c r="J62" s="926"/>
      <c r="K62" s="926"/>
      <c r="L62" s="926"/>
      <c r="M62" s="926"/>
      <c r="N62" s="926"/>
      <c r="O62" s="926"/>
      <c r="P62" s="926"/>
      <c r="Q62" s="1651"/>
      <c r="R62" s="933"/>
      <c r="S62" s="1652"/>
      <c r="T62" s="917"/>
      <c r="U62" s="917"/>
      <c r="V62" s="917"/>
      <c r="W62" s="917"/>
      <c r="X62" s="917"/>
      <c r="Y62" s="917"/>
      <c r="Z62" s="917"/>
      <c r="AA62" s="917"/>
      <c r="AB62" s="917"/>
      <c r="AC62" s="917"/>
      <c r="AD62" s="917"/>
      <c r="AE62" s="917"/>
      <c r="AF62" s="917"/>
      <c r="AG62" s="917"/>
      <c r="AH62" s="917"/>
      <c r="AI62" s="917"/>
      <c r="AJ62" s="917"/>
      <c r="AK62" s="917"/>
      <c r="AL62" s="917"/>
      <c r="AM62" s="917"/>
      <c r="AN62" s="917"/>
      <c r="AO62" s="917"/>
    </row>
    <row r="63" spans="1:41" s="954" customFormat="1" ht="18" customHeight="1" thickBot="1">
      <c r="A63" s="935"/>
      <c r="B63" s="944"/>
      <c r="C63" s="944"/>
      <c r="D63" s="944"/>
      <c r="E63" s="944"/>
      <c r="F63" s="944"/>
      <c r="G63" s="944"/>
      <c r="H63" s="944"/>
      <c r="I63" s="944"/>
      <c r="J63" s="944"/>
      <c r="K63" s="944"/>
      <c r="L63" s="944"/>
      <c r="M63" s="944"/>
      <c r="N63" s="944"/>
      <c r="O63" s="944"/>
      <c r="P63" s="944"/>
      <c r="Q63" s="1653"/>
      <c r="R63" s="953"/>
      <c r="S63" s="1654"/>
      <c r="T63" s="826"/>
      <c r="U63" s="826"/>
      <c r="V63" s="826"/>
      <c r="W63" s="826"/>
      <c r="X63" s="826"/>
      <c r="Y63" s="826"/>
      <c r="Z63" s="826"/>
      <c r="AA63" s="826"/>
      <c r="AB63" s="826"/>
      <c r="AC63" s="826"/>
      <c r="AD63" s="826"/>
      <c r="AE63" s="826"/>
      <c r="AF63" s="826"/>
      <c r="AG63" s="826"/>
      <c r="AH63" s="826"/>
      <c r="AI63" s="826"/>
      <c r="AJ63" s="826"/>
      <c r="AK63" s="826"/>
      <c r="AL63" s="826"/>
      <c r="AM63" s="826"/>
      <c r="AN63" s="826"/>
      <c r="AO63" s="826"/>
    </row>
    <row r="64" spans="1:41" s="971" customFormat="1" ht="18" customHeight="1" thickBot="1">
      <c r="A64" s="955"/>
      <c r="B64" s="955"/>
      <c r="C64" s="956" t="str">
        <f>X!AH64</f>
        <v>X</v>
      </c>
      <c r="D64" s="963" t="str">
        <f>X!AI64</f>
        <v>X</v>
      </c>
      <c r="E64" s="963" t="str">
        <f>X!AJ64</f>
        <v/>
      </c>
      <c r="F64" s="963" t="str">
        <f>X!AK64</f>
        <v/>
      </c>
      <c r="G64" s="963" t="str">
        <f>X!AL64</f>
        <v/>
      </c>
      <c r="H64" s="963" t="str">
        <f>X!AM64</f>
        <v/>
      </c>
      <c r="I64" s="963" t="str">
        <f>X!AN64</f>
        <v/>
      </c>
      <c r="J64" s="963" t="str">
        <f>X!AO64</f>
        <v/>
      </c>
      <c r="K64" s="963" t="str">
        <f>X!AP64</f>
        <v/>
      </c>
      <c r="L64" s="963" t="str">
        <f>X!AQ64</f>
        <v/>
      </c>
      <c r="M64" s="963" t="str">
        <f>X!AR64</f>
        <v/>
      </c>
      <c r="N64" s="963" t="str">
        <f>X!AS64</f>
        <v/>
      </c>
      <c r="O64" s="964" t="str">
        <f>X!AT64</f>
        <v/>
      </c>
      <c r="P64" s="965" t="str">
        <f>X!AU64</f>
        <v/>
      </c>
      <c r="Q64" s="962" t="str">
        <f>X!AV64</f>
        <v/>
      </c>
      <c r="R64" s="969"/>
      <c r="S64" s="1655"/>
      <c r="T64" s="1650" t="s">
        <v>96</v>
      </c>
      <c r="U64" s="970"/>
      <c r="V64" s="970"/>
      <c r="W64" s="970"/>
      <c r="X64" s="970"/>
      <c r="Y64" s="970"/>
      <c r="Z64" s="970"/>
      <c r="AA64" s="970"/>
      <c r="AB64" s="970"/>
      <c r="AC64" s="970"/>
      <c r="AD64" s="970"/>
      <c r="AE64" s="970"/>
      <c r="AF64" s="970"/>
      <c r="AG64" s="970"/>
      <c r="AH64" s="970"/>
      <c r="AI64" s="970"/>
      <c r="AJ64" s="970"/>
      <c r="AK64" s="970"/>
      <c r="AL64" s="970"/>
      <c r="AM64" s="970"/>
      <c r="AN64" s="970"/>
      <c r="AO64" s="970"/>
    </row>
    <row r="65" spans="1:41" s="809" customFormat="1" ht="19.5" hidden="1" customHeight="1" thickTop="1" thickBot="1">
      <c r="A65" s="972"/>
      <c r="B65" s="977"/>
      <c r="C65" s="978" t="str">
        <f>X!AH65</f>
        <v>CATEGORY</v>
      </c>
      <c r="D65" s="984" t="str">
        <f>X!AI65</f>
        <v>CATEGORY</v>
      </c>
      <c r="E65" s="985" t="str">
        <f>X!AJ65</f>
        <v>JAN</v>
      </c>
      <c r="F65" s="985" t="str">
        <f>X!AK65</f>
        <v>FEB</v>
      </c>
      <c r="G65" s="985" t="str">
        <f>X!AL65</f>
        <v>MAR</v>
      </c>
      <c r="H65" s="985" t="str">
        <f>X!AM65</f>
        <v>APR</v>
      </c>
      <c r="I65" s="985" t="str">
        <f>X!AN65</f>
        <v>MAY</v>
      </c>
      <c r="J65" s="985" t="str">
        <f>X!AO65</f>
        <v>JUN</v>
      </c>
      <c r="K65" s="985" t="str">
        <f>X!AP65</f>
        <v>JUL</v>
      </c>
      <c r="L65" s="985" t="str">
        <f>X!AQ65</f>
        <v>AUG</v>
      </c>
      <c r="M65" s="985" t="str">
        <f>X!AR65</f>
        <v>SEP</v>
      </c>
      <c r="N65" s="985" t="str">
        <f>X!AS65</f>
        <v>OCT</v>
      </c>
      <c r="O65" s="986" t="str">
        <f>X!AT65</f>
        <v>NOV</v>
      </c>
      <c r="P65" s="987" t="str">
        <f>X!AU65</f>
        <v>YEAR</v>
      </c>
      <c r="Q65" s="988" t="str">
        <f>X!AV65</f>
        <v>Per Trans</v>
      </c>
      <c r="S65" s="1656"/>
    </row>
    <row r="66" spans="1:41" s="989" customFormat="1" ht="13.5" customHeight="1" thickTop="1">
      <c r="C66" s="517"/>
      <c r="S66" s="1646"/>
      <c r="T66" s="757"/>
      <c r="U66" s="757"/>
      <c r="V66" s="757"/>
      <c r="W66" s="757"/>
      <c r="X66" s="757"/>
      <c r="Y66" s="757"/>
      <c r="Z66" s="757"/>
      <c r="AA66" s="757"/>
      <c r="AB66" s="757"/>
      <c r="AC66" s="757"/>
      <c r="AD66" s="757"/>
      <c r="AE66" s="757"/>
      <c r="AF66" s="757"/>
      <c r="AG66" s="757"/>
      <c r="AH66" s="757"/>
      <c r="AI66" s="757"/>
      <c r="AJ66" s="757"/>
      <c r="AK66" s="757"/>
      <c r="AL66" s="757"/>
      <c r="AM66" s="757"/>
      <c r="AN66" s="757"/>
      <c r="AO66" s="757"/>
    </row>
    <row r="67" spans="1:41" s="810" customFormat="1" ht="15.75" customHeight="1">
      <c r="S67" s="1656"/>
      <c r="T67" s="809"/>
      <c r="U67" s="809"/>
      <c r="V67" s="809"/>
      <c r="W67" s="809"/>
      <c r="X67" s="809"/>
      <c r="Y67" s="809"/>
      <c r="Z67" s="809"/>
      <c r="AA67" s="809"/>
      <c r="AB67" s="809"/>
      <c r="AC67" s="809"/>
      <c r="AD67" s="809"/>
      <c r="AE67" s="809"/>
      <c r="AF67" s="809"/>
      <c r="AG67" s="809"/>
      <c r="AH67" s="809"/>
      <c r="AI67" s="809"/>
      <c r="AJ67" s="809"/>
      <c r="AK67" s="809"/>
      <c r="AL67" s="809"/>
      <c r="AM67" s="809"/>
      <c r="AN67" s="809"/>
      <c r="AO67" s="809"/>
    </row>
    <row r="68" spans="1:41" s="810" customFormat="1" ht="15.75" customHeight="1">
      <c r="S68" s="1656"/>
      <c r="T68" s="809"/>
      <c r="U68" s="809"/>
      <c r="V68" s="809"/>
      <c r="W68" s="809"/>
      <c r="X68" s="809"/>
      <c r="Y68" s="809"/>
      <c r="Z68" s="809"/>
      <c r="AA68" s="809"/>
      <c r="AB68" s="809"/>
      <c r="AC68" s="809"/>
      <c r="AD68" s="809"/>
      <c r="AE68" s="809"/>
      <c r="AF68" s="809"/>
      <c r="AG68" s="809"/>
      <c r="AH68" s="809"/>
      <c r="AI68" s="809"/>
      <c r="AJ68" s="809"/>
      <c r="AK68" s="809"/>
      <c r="AL68" s="809"/>
      <c r="AM68" s="809"/>
      <c r="AN68" s="809"/>
      <c r="AO68" s="809"/>
    </row>
    <row r="69" spans="1:41" s="810" customFormat="1" ht="15.75" customHeight="1" thickBot="1">
      <c r="S69" s="1958" t="s">
        <v>99</v>
      </c>
      <c r="T69" s="809"/>
      <c r="U69" s="809"/>
      <c r="V69" s="809"/>
      <c r="W69" s="809"/>
      <c r="X69" s="809"/>
      <c r="Y69" s="809"/>
      <c r="Z69" s="809"/>
      <c r="AA69" s="809"/>
      <c r="AB69" s="809"/>
      <c r="AC69" s="809"/>
      <c r="AD69" s="809"/>
      <c r="AE69" s="809"/>
      <c r="AF69" s="809"/>
      <c r="AG69" s="809"/>
      <c r="AH69" s="809"/>
      <c r="AI69" s="809"/>
      <c r="AJ69" s="809"/>
      <c r="AK69" s="809"/>
      <c r="AL69" s="809"/>
      <c r="AM69" s="809"/>
      <c r="AN69" s="809"/>
      <c r="AO69" s="809"/>
    </row>
    <row r="70" spans="1:41" s="809" customFormat="1" ht="19.5" hidden="1" customHeight="1" thickBot="1">
      <c r="A70" s="972"/>
      <c r="B70" s="977"/>
      <c r="C70" s="978" t="str">
        <f>X!AH70</f>
        <v>CATEGORY</v>
      </c>
      <c r="D70" s="984" t="str">
        <f>X!AI70</f>
        <v>CATEGORY</v>
      </c>
      <c r="E70" s="985" t="str">
        <f>X!AJ70</f>
        <v>JAN</v>
      </c>
      <c r="F70" s="985" t="str">
        <f>X!AK70</f>
        <v>FEB</v>
      </c>
      <c r="G70" s="985" t="str">
        <f>X!AL70</f>
        <v>MAR</v>
      </c>
      <c r="H70" s="985" t="str">
        <f>X!AM70</f>
        <v>APR</v>
      </c>
      <c r="I70" s="985" t="str">
        <f>X!AN70</f>
        <v>MAY</v>
      </c>
      <c r="J70" s="985" t="str">
        <f>X!AO70</f>
        <v>JUN</v>
      </c>
      <c r="K70" s="985" t="str">
        <f>X!AP70</f>
        <v>JUL</v>
      </c>
      <c r="L70" s="985" t="str">
        <f>X!AQ70</f>
        <v>AUG</v>
      </c>
      <c r="M70" s="985" t="str">
        <f>X!AR70</f>
        <v>SEP</v>
      </c>
      <c r="N70" s="985" t="str">
        <f>X!AS70</f>
        <v>OCT</v>
      </c>
      <c r="O70" s="986" t="str">
        <f>X!AT70</f>
        <v>NOV</v>
      </c>
      <c r="P70" s="987" t="str">
        <f>X!AU70</f>
        <v>YEAR</v>
      </c>
      <c r="Q70" s="988" t="str">
        <f>X!AV70</f>
        <v>Per Trans</v>
      </c>
      <c r="S70" s="1958"/>
    </row>
    <row r="71" spans="1:41" s="1024" customFormat="1" ht="15.75" customHeight="1" thickTop="1">
      <c r="A71" s="1004"/>
      <c r="B71" s="1004"/>
      <c r="C71" s="1005" t="str">
        <f>X!AH71</f>
        <v/>
      </c>
      <c r="D71" s="1012" t="str">
        <f>X!AI71</f>
        <v/>
      </c>
      <c r="E71" s="1013" t="str">
        <f>X!AJ71</f>
        <v/>
      </c>
      <c r="F71" s="1013" t="str">
        <f>X!AK71</f>
        <v/>
      </c>
      <c r="G71" s="1013" t="str">
        <f>X!AL71</f>
        <v/>
      </c>
      <c r="H71" s="1013" t="str">
        <f>X!AM71</f>
        <v/>
      </c>
      <c r="I71" s="1013" t="str">
        <f>X!AN71</f>
        <v/>
      </c>
      <c r="J71" s="1013" t="str">
        <f>X!AO71</f>
        <v/>
      </c>
      <c r="K71" s="1013" t="str">
        <f>X!AP71</f>
        <v/>
      </c>
      <c r="L71" s="1013" t="str">
        <f>X!AQ71</f>
        <v/>
      </c>
      <c r="M71" s="1013" t="str">
        <f>X!AR71</f>
        <v/>
      </c>
      <c r="N71" s="1013" t="str">
        <f>X!AS71</f>
        <v/>
      </c>
      <c r="O71" s="1014" t="str">
        <f>X!AT71</f>
        <v/>
      </c>
      <c r="P71" s="1015" t="str">
        <f>X!AU71</f>
        <v/>
      </c>
      <c r="Q71" s="1016" t="str">
        <f>X!AV71</f>
        <v/>
      </c>
      <c r="R71" s="1023"/>
      <c r="S71" s="1958"/>
      <c r="T71" s="757"/>
      <c r="U71" s="757"/>
      <c r="V71" s="757"/>
      <c r="W71" s="757"/>
      <c r="X71" s="757"/>
      <c r="Y71" s="757"/>
      <c r="Z71" s="757"/>
      <c r="AA71" s="757"/>
      <c r="AB71" s="757"/>
      <c r="AC71" s="757"/>
      <c r="AD71" s="757"/>
      <c r="AE71" s="757"/>
      <c r="AF71" s="757"/>
      <c r="AG71" s="757"/>
      <c r="AH71" s="757"/>
      <c r="AI71" s="757"/>
      <c r="AJ71" s="757"/>
      <c r="AK71" s="757"/>
      <c r="AL71" s="757"/>
      <c r="AM71" s="757"/>
      <c r="AN71" s="757"/>
      <c r="AO71" s="757"/>
    </row>
    <row r="72" spans="1:41" s="808" customFormat="1" ht="15.75" customHeight="1">
      <c r="A72" s="1025"/>
      <c r="B72" s="1025"/>
      <c r="C72" s="1026" t="str">
        <f>X!AH72</f>
        <v/>
      </c>
      <c r="D72" s="800" t="str">
        <f>X!AI72</f>
        <v/>
      </c>
      <c r="E72" s="801" t="str">
        <f>X!AJ72</f>
        <v/>
      </c>
      <c r="F72" s="801" t="str">
        <f>X!AK72</f>
        <v/>
      </c>
      <c r="G72" s="801" t="str">
        <f>X!AL72</f>
        <v/>
      </c>
      <c r="H72" s="801" t="str">
        <f>X!AM72</f>
        <v/>
      </c>
      <c r="I72" s="801" t="str">
        <f>X!AN72</f>
        <v/>
      </c>
      <c r="J72" s="801" t="str">
        <f>X!AO72</f>
        <v/>
      </c>
      <c r="K72" s="801" t="str">
        <f>X!AP72</f>
        <v/>
      </c>
      <c r="L72" s="801" t="str">
        <f>X!AQ72</f>
        <v/>
      </c>
      <c r="M72" s="801" t="str">
        <f>X!AR72</f>
        <v/>
      </c>
      <c r="N72" s="801" t="str">
        <f>X!AS72</f>
        <v/>
      </c>
      <c r="O72" s="1030" t="str">
        <f>X!AT72</f>
        <v/>
      </c>
      <c r="P72" s="803" t="str">
        <f>X!AU72</f>
        <v/>
      </c>
      <c r="Q72" s="1031" t="str">
        <f>X!AV72</f>
        <v/>
      </c>
      <c r="R72" s="1034"/>
      <c r="S72" s="1958"/>
      <c r="T72" s="777"/>
      <c r="U72" s="777"/>
      <c r="V72" s="777"/>
      <c r="W72" s="777"/>
      <c r="X72" s="777"/>
      <c r="Y72" s="777"/>
      <c r="Z72" s="777"/>
      <c r="AA72" s="777"/>
      <c r="AB72" s="777"/>
      <c r="AC72" s="777"/>
      <c r="AD72" s="777"/>
      <c r="AE72" s="777"/>
      <c r="AF72" s="777"/>
      <c r="AG72" s="777"/>
      <c r="AH72" s="777"/>
      <c r="AI72" s="777"/>
      <c r="AJ72" s="777"/>
      <c r="AK72" s="777"/>
      <c r="AL72" s="777"/>
      <c r="AM72" s="777"/>
      <c r="AN72" s="777"/>
      <c r="AO72" s="777"/>
    </row>
    <row r="73" spans="1:41" s="795" customFormat="1" ht="15.75" customHeight="1">
      <c r="A73" s="1035"/>
      <c r="B73" s="1035"/>
      <c r="C73" s="1036" t="str">
        <f>X!AH73</f>
        <v/>
      </c>
      <c r="D73" s="787" t="str">
        <f>X!AI73</f>
        <v/>
      </c>
      <c r="E73" s="788" t="str">
        <f>X!AJ73</f>
        <v/>
      </c>
      <c r="F73" s="788" t="str">
        <f>X!AK73</f>
        <v/>
      </c>
      <c r="G73" s="788" t="str">
        <f>X!AL73</f>
        <v/>
      </c>
      <c r="H73" s="788" t="str">
        <f>X!AM73</f>
        <v/>
      </c>
      <c r="I73" s="788" t="str">
        <f>X!AN73</f>
        <v/>
      </c>
      <c r="J73" s="788" t="str">
        <f>X!AO73</f>
        <v/>
      </c>
      <c r="K73" s="788" t="str">
        <f>X!AP73</f>
        <v/>
      </c>
      <c r="L73" s="788" t="str">
        <f>X!AQ73</f>
        <v/>
      </c>
      <c r="M73" s="788" t="str">
        <f>X!AR73</f>
        <v/>
      </c>
      <c r="N73" s="788" t="str">
        <f>X!AS73</f>
        <v/>
      </c>
      <c r="O73" s="1040" t="str">
        <f>X!AT73</f>
        <v/>
      </c>
      <c r="P73" s="790" t="str">
        <f>X!AU73</f>
        <v/>
      </c>
      <c r="Q73" s="1041" t="str">
        <f>X!AV73</f>
        <v/>
      </c>
      <c r="R73" s="1044"/>
      <c r="S73" s="1958"/>
      <c r="T73" s="777"/>
      <c r="U73" s="777"/>
      <c r="V73" s="777"/>
      <c r="W73" s="777"/>
      <c r="X73" s="777"/>
      <c r="Y73" s="777"/>
      <c r="Z73" s="777"/>
      <c r="AA73" s="777"/>
      <c r="AB73" s="777"/>
      <c r="AC73" s="777"/>
      <c r="AD73" s="777"/>
      <c r="AE73" s="777"/>
      <c r="AF73" s="777"/>
      <c r="AG73" s="777"/>
      <c r="AH73" s="777"/>
      <c r="AI73" s="777"/>
      <c r="AJ73" s="777"/>
      <c r="AK73" s="777"/>
      <c r="AL73" s="777"/>
      <c r="AM73" s="777"/>
      <c r="AN73" s="777"/>
      <c r="AO73" s="777"/>
    </row>
    <row r="74" spans="1:41" s="808" customFormat="1" ht="15.75" customHeight="1">
      <c r="A74" s="1045"/>
      <c r="B74" s="1045"/>
      <c r="C74" s="1026" t="str">
        <f>X!AH74</f>
        <v/>
      </c>
      <c r="D74" s="800" t="str">
        <f>X!AI74</f>
        <v/>
      </c>
      <c r="E74" s="801" t="str">
        <f>X!AJ74</f>
        <v/>
      </c>
      <c r="F74" s="801" t="str">
        <f>X!AK74</f>
        <v/>
      </c>
      <c r="G74" s="801" t="str">
        <f>X!AL74</f>
        <v/>
      </c>
      <c r="H74" s="801" t="str">
        <f>X!AM74</f>
        <v/>
      </c>
      <c r="I74" s="801" t="str">
        <f>X!AN74</f>
        <v/>
      </c>
      <c r="J74" s="801" t="str">
        <f>X!AO74</f>
        <v/>
      </c>
      <c r="K74" s="801" t="str">
        <f>X!AP74</f>
        <v/>
      </c>
      <c r="L74" s="801" t="str">
        <f>X!AQ74</f>
        <v/>
      </c>
      <c r="M74" s="801" t="str">
        <f>X!AR74</f>
        <v/>
      </c>
      <c r="N74" s="801" t="str">
        <f>X!AS74</f>
        <v/>
      </c>
      <c r="O74" s="1030" t="str">
        <f>X!AT74</f>
        <v/>
      </c>
      <c r="P74" s="803" t="str">
        <f>X!AU74</f>
        <v/>
      </c>
      <c r="Q74" s="1048" t="str">
        <f>X!AV74</f>
        <v/>
      </c>
      <c r="R74" s="1034"/>
      <c r="S74" s="1958"/>
      <c r="T74" s="777"/>
      <c r="U74" s="777"/>
      <c r="V74" s="777"/>
      <c r="W74" s="777"/>
      <c r="X74" s="777"/>
      <c r="Y74" s="777"/>
      <c r="Z74" s="777"/>
      <c r="AA74" s="777"/>
      <c r="AB74" s="777"/>
      <c r="AC74" s="777"/>
      <c r="AD74" s="777"/>
      <c r="AE74" s="777"/>
      <c r="AF74" s="777"/>
      <c r="AG74" s="777"/>
      <c r="AH74" s="777"/>
      <c r="AI74" s="777"/>
      <c r="AJ74" s="777"/>
      <c r="AK74" s="777"/>
      <c r="AL74" s="777"/>
      <c r="AM74" s="777"/>
      <c r="AN74" s="777"/>
      <c r="AO74" s="777"/>
    </row>
    <row r="75" spans="1:41" s="1069" customFormat="1" ht="15.75" customHeight="1" thickBot="1">
      <c r="A75" s="1050"/>
      <c r="B75" s="1050"/>
      <c r="C75" s="1051" t="str">
        <f>X!AH75</f>
        <v/>
      </c>
      <c r="D75" s="1058" t="str">
        <f>X!AI75</f>
        <v/>
      </c>
      <c r="E75" s="1059" t="str">
        <f>X!AJ75</f>
        <v/>
      </c>
      <c r="F75" s="1059" t="str">
        <f>X!AK75</f>
        <v/>
      </c>
      <c r="G75" s="1059" t="str">
        <f>X!AL75</f>
        <v/>
      </c>
      <c r="H75" s="1059" t="str">
        <f>X!AM75</f>
        <v/>
      </c>
      <c r="I75" s="1059" t="str">
        <f>X!AN75</f>
        <v/>
      </c>
      <c r="J75" s="1059" t="str">
        <f>X!AO75</f>
        <v/>
      </c>
      <c r="K75" s="1059" t="str">
        <f>X!AP75</f>
        <v/>
      </c>
      <c r="L75" s="1059" t="str">
        <f>X!AQ75</f>
        <v/>
      </c>
      <c r="M75" s="1059" t="str">
        <f>X!AR75</f>
        <v/>
      </c>
      <c r="N75" s="1059" t="str">
        <f>X!AS75</f>
        <v/>
      </c>
      <c r="O75" s="1060" t="str">
        <f>X!AT75</f>
        <v/>
      </c>
      <c r="P75" s="1061" t="str">
        <f>X!AU75</f>
        <v/>
      </c>
      <c r="Q75" s="1062" t="str">
        <f>X!AV75</f>
        <v/>
      </c>
      <c r="R75" s="1068"/>
      <c r="S75" s="1959"/>
      <c r="T75" s="881"/>
      <c r="U75" s="881"/>
      <c r="V75" s="881"/>
      <c r="W75" s="881"/>
      <c r="X75" s="881"/>
      <c r="Y75" s="881"/>
      <c r="Z75" s="881"/>
      <c r="AA75" s="881"/>
      <c r="AB75" s="881"/>
      <c r="AC75" s="881"/>
      <c r="AD75" s="881"/>
      <c r="AE75" s="881"/>
      <c r="AF75" s="881"/>
      <c r="AG75" s="881"/>
      <c r="AH75" s="881"/>
      <c r="AI75" s="881"/>
      <c r="AJ75" s="881"/>
      <c r="AK75" s="881"/>
      <c r="AL75" s="881"/>
      <c r="AM75" s="881"/>
      <c r="AN75" s="881"/>
      <c r="AO75" s="881"/>
    </row>
    <row r="76" spans="1:41" s="1070" customFormat="1" ht="14.25" customHeight="1" thickTop="1" thickBot="1">
      <c r="D76" s="1075"/>
      <c r="E76" s="1075"/>
      <c r="F76" s="1075"/>
      <c r="G76" s="1075"/>
      <c r="H76" s="1075"/>
      <c r="I76" s="1075"/>
      <c r="J76" s="1075"/>
      <c r="K76" s="1075"/>
      <c r="L76" s="1075"/>
      <c r="M76" s="1075"/>
      <c r="N76" s="1075"/>
      <c r="O76" s="1075"/>
      <c r="P76" s="1075"/>
      <c r="Q76" s="1076"/>
      <c r="R76" s="1075"/>
      <c r="S76" s="1657"/>
      <c r="T76" s="1080"/>
      <c r="U76" s="1080"/>
      <c r="V76" s="1080"/>
      <c r="W76" s="1080"/>
      <c r="X76" s="1080"/>
      <c r="Y76" s="1080"/>
      <c r="Z76" s="1080"/>
      <c r="AA76" s="1080"/>
      <c r="AB76" s="1080"/>
      <c r="AC76" s="1080"/>
      <c r="AD76" s="1080"/>
      <c r="AE76" s="1080"/>
      <c r="AF76" s="1080"/>
      <c r="AG76" s="1080"/>
      <c r="AH76" s="1080"/>
      <c r="AI76" s="1080"/>
      <c r="AJ76" s="1080"/>
      <c r="AK76" s="1080"/>
      <c r="AL76" s="1080"/>
      <c r="AM76" s="1080"/>
      <c r="AN76" s="1080"/>
      <c r="AO76" s="1080"/>
    </row>
    <row r="77" spans="1:41" s="1097" customFormat="1" ht="15.75" customHeight="1" thickTop="1">
      <c r="A77" s="1081"/>
      <c r="B77" s="1088"/>
      <c r="C77" s="1082" t="str">
        <f>X!AH77</f>
        <v/>
      </c>
      <c r="D77" s="1089" t="str">
        <f>X!AI77</f>
        <v/>
      </c>
      <c r="E77" s="1089" t="str">
        <f>X!AJ77</f>
        <v/>
      </c>
      <c r="F77" s="1089" t="str">
        <f>X!AK77</f>
        <v/>
      </c>
      <c r="G77" s="1089" t="str">
        <f>X!AL77</f>
        <v/>
      </c>
      <c r="H77" s="1089" t="str">
        <f>X!AM77</f>
        <v/>
      </c>
      <c r="I77" s="1089" t="str">
        <f>X!AN77</f>
        <v/>
      </c>
      <c r="J77" s="1089" t="str">
        <f>X!AO77</f>
        <v/>
      </c>
      <c r="K77" s="1089" t="str">
        <f>X!AP77</f>
        <v/>
      </c>
      <c r="L77" s="1089" t="str">
        <f>X!AQ77</f>
        <v/>
      </c>
      <c r="M77" s="1089" t="str">
        <f>X!AR77</f>
        <v/>
      </c>
      <c r="N77" s="1089" t="str">
        <f>X!AS77</f>
        <v/>
      </c>
      <c r="O77" s="1090" t="str">
        <f>X!AT77</f>
        <v/>
      </c>
      <c r="P77" s="1091" t="str">
        <f>X!AU77</f>
        <v/>
      </c>
      <c r="Q77" s="1087" t="str">
        <f>X!AV77</f>
        <v/>
      </c>
      <c r="R77" s="1096"/>
      <c r="S77" s="1965" t="s">
        <v>100</v>
      </c>
      <c r="T77" s="1966"/>
      <c r="U77" s="757"/>
      <c r="V77" s="757"/>
      <c r="W77" s="757"/>
      <c r="X77" s="757"/>
      <c r="Y77" s="757"/>
      <c r="Z77" s="757"/>
      <c r="AA77" s="757"/>
      <c r="AB77" s="757"/>
      <c r="AC77" s="757"/>
      <c r="AD77" s="757"/>
      <c r="AE77" s="757"/>
      <c r="AF77" s="757"/>
      <c r="AG77" s="757"/>
      <c r="AH77" s="757"/>
      <c r="AI77" s="757"/>
      <c r="AJ77" s="757"/>
      <c r="AK77" s="757"/>
      <c r="AL77" s="757"/>
      <c r="AM77" s="757"/>
      <c r="AN77" s="757"/>
      <c r="AO77" s="757"/>
    </row>
    <row r="78" spans="1:41" s="810" customFormat="1" ht="15.75" customHeight="1">
      <c r="A78" s="1098"/>
      <c r="B78" s="1102"/>
      <c r="C78" s="1026" t="str">
        <f>X!AH78</f>
        <v/>
      </c>
      <c r="D78" s="800" t="str">
        <f>X!AI78</f>
        <v/>
      </c>
      <c r="E78" s="801" t="str">
        <f>X!AJ78</f>
        <v/>
      </c>
      <c r="F78" s="801" t="str">
        <f>X!AK78</f>
        <v/>
      </c>
      <c r="G78" s="801" t="str">
        <f>X!AL78</f>
        <v/>
      </c>
      <c r="H78" s="801" t="str">
        <f>X!AM78</f>
        <v/>
      </c>
      <c r="I78" s="801" t="str">
        <f>X!AN78</f>
        <v/>
      </c>
      <c r="J78" s="801" t="str">
        <f>X!AO78</f>
        <v/>
      </c>
      <c r="K78" s="801" t="str">
        <f>X!AP78</f>
        <v/>
      </c>
      <c r="L78" s="801" t="str">
        <f>X!AQ78</f>
        <v/>
      </c>
      <c r="M78" s="801" t="str">
        <f>X!AR78</f>
        <v/>
      </c>
      <c r="N78" s="801" t="str">
        <f>X!AS78</f>
        <v/>
      </c>
      <c r="O78" s="1030" t="str">
        <f>X!AT78</f>
        <v/>
      </c>
      <c r="P78" s="803" t="str">
        <f>X!AU78</f>
        <v/>
      </c>
      <c r="Q78" s="1101" t="str">
        <f>X!AV78</f>
        <v/>
      </c>
      <c r="R78" s="1034"/>
      <c r="S78" s="1967"/>
      <c r="T78" s="1968"/>
      <c r="U78" s="809"/>
      <c r="V78" s="809"/>
      <c r="W78" s="809"/>
      <c r="X78" s="809"/>
      <c r="Y78" s="809"/>
      <c r="Z78" s="809"/>
      <c r="AA78" s="809"/>
      <c r="AB78" s="809"/>
      <c r="AC78" s="809"/>
      <c r="AD78" s="809"/>
      <c r="AE78" s="809"/>
      <c r="AF78" s="809"/>
      <c r="AG78" s="809"/>
      <c r="AH78" s="809"/>
      <c r="AI78" s="809"/>
      <c r="AJ78" s="809"/>
      <c r="AK78" s="809"/>
      <c r="AL78" s="809"/>
      <c r="AM78" s="809"/>
      <c r="AN78" s="809"/>
      <c r="AO78" s="809"/>
    </row>
    <row r="79" spans="1:41" s="882" customFormat="1" ht="15.75" customHeight="1" thickBot="1">
      <c r="A79" s="1103"/>
      <c r="B79" s="1112"/>
      <c r="C79" s="1104" t="str">
        <f>X!AH79</f>
        <v/>
      </c>
      <c r="D79" s="1113" t="str">
        <f>X!AI79</f>
        <v/>
      </c>
      <c r="E79" s="1114" t="str">
        <f>X!AJ79</f>
        <v/>
      </c>
      <c r="F79" s="1114" t="str">
        <f>X!AK79</f>
        <v/>
      </c>
      <c r="G79" s="1114" t="str">
        <f>X!AL79</f>
        <v/>
      </c>
      <c r="H79" s="1114" t="str">
        <f>X!AM79</f>
        <v/>
      </c>
      <c r="I79" s="1114" t="str">
        <f>X!AN79</f>
        <v/>
      </c>
      <c r="J79" s="1114" t="str">
        <f>X!AO79</f>
        <v/>
      </c>
      <c r="K79" s="1114" t="str">
        <f>X!AP79</f>
        <v/>
      </c>
      <c r="L79" s="1114" t="str">
        <f>X!AQ79</f>
        <v/>
      </c>
      <c r="M79" s="1114" t="str">
        <f>X!AR79</f>
        <v/>
      </c>
      <c r="N79" s="1114" t="str">
        <f>X!AS79</f>
        <v/>
      </c>
      <c r="O79" s="1115" t="str">
        <f>X!AT79</f>
        <v/>
      </c>
      <c r="P79" s="1116" t="str">
        <f>X!AU79</f>
        <v/>
      </c>
      <c r="Q79" s="1111" t="str">
        <f>X!AV79</f>
        <v/>
      </c>
      <c r="R79" s="1121"/>
      <c r="S79" s="1969"/>
      <c r="T79" s="1970"/>
      <c r="U79" s="881"/>
      <c r="V79" s="881"/>
      <c r="W79" s="881"/>
      <c r="X79" s="881"/>
      <c r="Y79" s="881"/>
      <c r="Z79" s="881"/>
      <c r="AA79" s="881"/>
      <c r="AB79" s="881"/>
      <c r="AC79" s="881"/>
      <c r="AD79" s="881"/>
      <c r="AE79" s="881"/>
      <c r="AF79" s="881"/>
      <c r="AG79" s="881"/>
      <c r="AH79" s="881"/>
      <c r="AI79" s="881"/>
      <c r="AJ79" s="881"/>
      <c r="AK79" s="881"/>
      <c r="AL79" s="881"/>
      <c r="AM79" s="881"/>
      <c r="AN79" s="881"/>
      <c r="AO79" s="881"/>
    </row>
    <row r="80" spans="1:41" s="1070" customFormat="1" ht="13.5" customHeight="1" thickTop="1" thickBot="1">
      <c r="D80" s="1075"/>
      <c r="E80" s="1075"/>
      <c r="F80" s="1075"/>
      <c r="G80" s="1075"/>
      <c r="H80" s="1075"/>
      <c r="I80" s="1075"/>
      <c r="J80" s="1075"/>
      <c r="K80" s="1075"/>
      <c r="L80" s="1075"/>
      <c r="M80" s="1075"/>
      <c r="N80" s="1075"/>
      <c r="O80" s="1075"/>
      <c r="P80" s="1075"/>
      <c r="Q80" s="1076"/>
      <c r="R80" s="1075"/>
      <c r="S80" s="1657"/>
      <c r="T80" s="1080"/>
      <c r="U80" s="1080"/>
      <c r="V80" s="1080"/>
      <c r="W80" s="1080"/>
      <c r="X80" s="1080"/>
      <c r="Y80" s="1080"/>
      <c r="Z80" s="1080"/>
      <c r="AA80" s="1080"/>
      <c r="AB80" s="1080"/>
      <c r="AC80" s="1080"/>
      <c r="AD80" s="1080"/>
      <c r="AE80" s="1080"/>
      <c r="AF80" s="1080"/>
      <c r="AG80" s="1080"/>
      <c r="AH80" s="1080"/>
      <c r="AI80" s="1080"/>
      <c r="AJ80" s="1080"/>
      <c r="AK80" s="1080"/>
      <c r="AL80" s="1080"/>
      <c r="AM80" s="1080"/>
      <c r="AN80" s="1080"/>
      <c r="AO80" s="1080"/>
    </row>
    <row r="81" spans="1:41" s="808" customFormat="1" ht="15.75" customHeight="1" thickTop="1">
      <c r="A81" s="1122"/>
      <c r="B81" s="1125"/>
      <c r="C81" s="1026" t="str">
        <f>X!AH81</f>
        <v/>
      </c>
      <c r="D81" s="800" t="str">
        <f>X!AI81</f>
        <v/>
      </c>
      <c r="E81" s="801" t="str">
        <f>X!AJ81</f>
        <v/>
      </c>
      <c r="F81" s="801" t="str">
        <f>X!AK81</f>
        <v/>
      </c>
      <c r="G81" s="801" t="str">
        <f>X!AL81</f>
        <v/>
      </c>
      <c r="H81" s="801" t="str">
        <f>X!AM81</f>
        <v/>
      </c>
      <c r="I81" s="801" t="str">
        <f>X!AN81</f>
        <v/>
      </c>
      <c r="J81" s="801" t="str">
        <f>X!AO81</f>
        <v/>
      </c>
      <c r="K81" s="801" t="str">
        <f>X!AP81</f>
        <v/>
      </c>
      <c r="L81" s="801" t="str">
        <f>X!AQ81</f>
        <v/>
      </c>
      <c r="M81" s="801" t="str">
        <f>X!AR81</f>
        <v/>
      </c>
      <c r="N81" s="801" t="str">
        <f>X!AS81</f>
        <v/>
      </c>
      <c r="O81" s="1030" t="str">
        <f>X!AT81</f>
        <v/>
      </c>
      <c r="P81" s="803" t="str">
        <f>X!AU81</f>
        <v/>
      </c>
      <c r="Q81" s="1126" t="str">
        <f>X!AV81</f>
        <v/>
      </c>
      <c r="R81" s="1137"/>
      <c r="S81" s="1971" t="s">
        <v>99</v>
      </c>
      <c r="T81" s="777"/>
      <c r="U81" s="777"/>
      <c r="V81" s="777"/>
      <c r="W81" s="777"/>
      <c r="X81" s="777"/>
      <c r="Y81" s="777"/>
      <c r="Z81" s="777"/>
      <c r="AA81" s="777"/>
      <c r="AB81" s="777"/>
      <c r="AC81" s="777"/>
      <c r="AD81" s="777"/>
      <c r="AE81" s="777"/>
      <c r="AF81" s="777"/>
      <c r="AG81" s="777"/>
      <c r="AH81" s="777"/>
      <c r="AI81" s="777"/>
      <c r="AJ81" s="777"/>
      <c r="AK81" s="777"/>
      <c r="AL81" s="777"/>
      <c r="AM81" s="777"/>
      <c r="AN81" s="777"/>
      <c r="AO81" s="777"/>
    </row>
    <row r="82" spans="1:41" s="1153" customFormat="1" ht="15.75" customHeight="1">
      <c r="A82" s="1122"/>
      <c r="B82" s="1125"/>
      <c r="C82" s="1138" t="str">
        <f>X!AH82</f>
        <v/>
      </c>
      <c r="D82" s="1144" t="str">
        <f>X!AI82</f>
        <v/>
      </c>
      <c r="E82" s="1145" t="str">
        <f>X!AJ82</f>
        <v/>
      </c>
      <c r="F82" s="1145" t="str">
        <f>X!AK82</f>
        <v/>
      </c>
      <c r="G82" s="1145" t="str">
        <f>X!AL82</f>
        <v/>
      </c>
      <c r="H82" s="1145" t="str">
        <f>X!AM82</f>
        <v/>
      </c>
      <c r="I82" s="1145" t="str">
        <f>X!AN82</f>
        <v/>
      </c>
      <c r="J82" s="1145" t="str">
        <f>X!AO82</f>
        <v/>
      </c>
      <c r="K82" s="1145" t="str">
        <f>X!AP82</f>
        <v/>
      </c>
      <c r="L82" s="1145" t="str">
        <f>X!AQ82</f>
        <v/>
      </c>
      <c r="M82" s="1145" t="str">
        <f>X!AR82</f>
        <v/>
      </c>
      <c r="N82" s="1145" t="str">
        <f>X!AS82</f>
        <v/>
      </c>
      <c r="O82" s="1146" t="str">
        <f>X!AT82</f>
        <v/>
      </c>
      <c r="P82" s="1147" t="str">
        <f>X!AU82</f>
        <v/>
      </c>
      <c r="Q82" s="1126" t="str">
        <f>X!AV82</f>
        <v/>
      </c>
      <c r="R82" s="1152"/>
      <c r="S82" s="1972"/>
      <c r="T82" s="777"/>
      <c r="U82" s="777"/>
      <c r="V82" s="777"/>
      <c r="W82" s="777"/>
      <c r="X82" s="777"/>
      <c r="Y82" s="777"/>
      <c r="Z82" s="777"/>
      <c r="AA82" s="777"/>
      <c r="AB82" s="777"/>
      <c r="AC82" s="777"/>
      <c r="AD82" s="777"/>
      <c r="AE82" s="777"/>
      <c r="AF82" s="777"/>
      <c r="AG82" s="777"/>
      <c r="AH82" s="777"/>
      <c r="AI82" s="777"/>
      <c r="AJ82" s="777"/>
      <c r="AK82" s="777"/>
      <c r="AL82" s="777"/>
      <c r="AM82" s="777"/>
      <c r="AN82" s="777"/>
      <c r="AO82" s="777"/>
    </row>
    <row r="83" spans="1:41" s="808" customFormat="1" ht="15.75" customHeight="1">
      <c r="A83" s="1122"/>
      <c r="B83" s="1125"/>
      <c r="C83" s="1026" t="str">
        <f>X!AH83</f>
        <v/>
      </c>
      <c r="D83" s="800" t="str">
        <f>X!AI83</f>
        <v/>
      </c>
      <c r="E83" s="801" t="str">
        <f>X!AJ83</f>
        <v/>
      </c>
      <c r="F83" s="801" t="str">
        <f>X!AK83</f>
        <v/>
      </c>
      <c r="G83" s="801" t="str">
        <f>X!AL83</f>
        <v/>
      </c>
      <c r="H83" s="801" t="str">
        <f>X!AM83</f>
        <v/>
      </c>
      <c r="I83" s="801" t="str">
        <f>X!AN83</f>
        <v/>
      </c>
      <c r="J83" s="801" t="str">
        <f>X!AO83</f>
        <v/>
      </c>
      <c r="K83" s="801" t="str">
        <f>X!AP83</f>
        <v/>
      </c>
      <c r="L83" s="801" t="str">
        <f>X!AQ83</f>
        <v/>
      </c>
      <c r="M83" s="801" t="str">
        <f>X!AR83</f>
        <v/>
      </c>
      <c r="N83" s="801" t="str">
        <f>X!AS83</f>
        <v/>
      </c>
      <c r="O83" s="1030" t="str">
        <f>X!AT83</f>
        <v/>
      </c>
      <c r="P83" s="803" t="str">
        <f>X!AU83</f>
        <v/>
      </c>
      <c r="Q83" s="1126" t="str">
        <f>X!AV83</f>
        <v/>
      </c>
      <c r="R83" s="1034"/>
      <c r="S83" s="1972"/>
      <c r="T83" s="777"/>
      <c r="U83" s="777"/>
      <c r="V83" s="777"/>
      <c r="W83" s="777"/>
      <c r="X83" s="777"/>
      <c r="Y83" s="777"/>
      <c r="Z83" s="777"/>
      <c r="AA83" s="777"/>
      <c r="AB83" s="777"/>
      <c r="AC83" s="777"/>
      <c r="AD83" s="777"/>
      <c r="AE83" s="777"/>
      <c r="AF83" s="777"/>
      <c r="AG83" s="777"/>
      <c r="AH83" s="777"/>
      <c r="AI83" s="777"/>
      <c r="AJ83" s="777"/>
      <c r="AK83" s="777"/>
      <c r="AL83" s="777"/>
      <c r="AM83" s="777"/>
      <c r="AN83" s="777"/>
      <c r="AO83" s="777"/>
    </row>
    <row r="84" spans="1:41" s="1153" customFormat="1" ht="15.75" customHeight="1">
      <c r="A84" s="1122"/>
      <c r="B84" s="1125"/>
      <c r="C84" s="1138" t="str">
        <f>X!AH84</f>
        <v/>
      </c>
      <c r="D84" s="1144" t="str">
        <f>X!AI84</f>
        <v/>
      </c>
      <c r="E84" s="1145" t="str">
        <f>X!AJ84</f>
        <v/>
      </c>
      <c r="F84" s="1145" t="str">
        <f>X!AK84</f>
        <v/>
      </c>
      <c r="G84" s="1145" t="str">
        <f>X!AL84</f>
        <v/>
      </c>
      <c r="H84" s="1145" t="str">
        <f>X!AM84</f>
        <v/>
      </c>
      <c r="I84" s="1145" t="str">
        <f>X!AN84</f>
        <v/>
      </c>
      <c r="J84" s="1145" t="str">
        <f>X!AO84</f>
        <v/>
      </c>
      <c r="K84" s="1145" t="str">
        <f>X!AP84</f>
        <v/>
      </c>
      <c r="L84" s="1145" t="str">
        <f>X!AQ84</f>
        <v/>
      </c>
      <c r="M84" s="1145" t="str">
        <f>X!AR84</f>
        <v/>
      </c>
      <c r="N84" s="1145" t="str">
        <f>X!AS84</f>
        <v/>
      </c>
      <c r="O84" s="1146" t="str">
        <f>X!AT84</f>
        <v/>
      </c>
      <c r="P84" s="1147" t="str">
        <f>X!AU84</f>
        <v/>
      </c>
      <c r="Q84" s="1126" t="str">
        <f>X!AV84</f>
        <v/>
      </c>
      <c r="R84" s="1152"/>
      <c r="S84" s="1972"/>
      <c r="T84" s="777"/>
      <c r="U84" s="777"/>
      <c r="V84" s="777"/>
      <c r="W84" s="777"/>
      <c r="X84" s="777"/>
      <c r="Y84" s="777"/>
      <c r="Z84" s="777"/>
      <c r="AA84" s="777"/>
      <c r="AB84" s="777"/>
      <c r="AC84" s="777"/>
      <c r="AD84" s="777"/>
      <c r="AE84" s="777"/>
      <c r="AF84" s="777"/>
      <c r="AG84" s="777"/>
      <c r="AH84" s="777"/>
      <c r="AI84" s="777"/>
      <c r="AJ84" s="777"/>
      <c r="AK84" s="777"/>
      <c r="AL84" s="777"/>
      <c r="AM84" s="777"/>
      <c r="AN84" s="777"/>
      <c r="AO84" s="777"/>
    </row>
    <row r="85" spans="1:41" s="808" customFormat="1" ht="15.75" customHeight="1">
      <c r="A85" s="1122"/>
      <c r="B85" s="1125"/>
      <c r="C85" s="1026" t="str">
        <f>X!AH85</f>
        <v/>
      </c>
      <c r="D85" s="800" t="str">
        <f>X!AI85</f>
        <v/>
      </c>
      <c r="E85" s="801" t="str">
        <f>X!AJ85</f>
        <v/>
      </c>
      <c r="F85" s="801" t="str">
        <f>X!AK85</f>
        <v/>
      </c>
      <c r="G85" s="801" t="str">
        <f>X!AL85</f>
        <v/>
      </c>
      <c r="H85" s="801" t="str">
        <f>X!AM85</f>
        <v/>
      </c>
      <c r="I85" s="801" t="str">
        <f>X!AN85</f>
        <v/>
      </c>
      <c r="J85" s="801" t="str">
        <f>X!AO85</f>
        <v/>
      </c>
      <c r="K85" s="801" t="str">
        <f>X!AP85</f>
        <v/>
      </c>
      <c r="L85" s="801" t="str">
        <f>X!AQ85</f>
        <v/>
      </c>
      <c r="M85" s="801" t="str">
        <f>X!AR85</f>
        <v/>
      </c>
      <c r="N85" s="801" t="str">
        <f>X!AS85</f>
        <v/>
      </c>
      <c r="O85" s="1030" t="str">
        <f>X!AT85</f>
        <v/>
      </c>
      <c r="P85" s="803" t="str">
        <f>X!AU85</f>
        <v/>
      </c>
      <c r="Q85" s="1126" t="str">
        <f>X!AV85</f>
        <v/>
      </c>
      <c r="R85" s="1034"/>
      <c r="S85" s="1972"/>
      <c r="T85" s="777"/>
      <c r="U85" s="777"/>
      <c r="V85" s="777"/>
      <c r="W85" s="777"/>
      <c r="X85" s="777"/>
      <c r="Y85" s="777"/>
      <c r="Z85" s="777"/>
      <c r="AA85" s="777"/>
      <c r="AB85" s="777"/>
      <c r="AC85" s="777"/>
      <c r="AD85" s="777"/>
      <c r="AE85" s="777"/>
      <c r="AF85" s="777"/>
      <c r="AG85" s="777"/>
      <c r="AH85" s="777"/>
      <c r="AI85" s="777"/>
      <c r="AJ85" s="777"/>
      <c r="AK85" s="777"/>
      <c r="AL85" s="777"/>
      <c r="AM85" s="777"/>
      <c r="AN85" s="777"/>
      <c r="AO85" s="777"/>
    </row>
    <row r="86" spans="1:41" s="1153" customFormat="1" ht="15.75" customHeight="1">
      <c r="A86" s="1122"/>
      <c r="B86" s="1125"/>
      <c r="C86" s="1138" t="str">
        <f>X!AH86</f>
        <v/>
      </c>
      <c r="D86" s="1144" t="str">
        <f>X!AI86</f>
        <v/>
      </c>
      <c r="E86" s="1145" t="str">
        <f>X!AJ86</f>
        <v/>
      </c>
      <c r="F86" s="1145" t="str">
        <f>X!AK86</f>
        <v/>
      </c>
      <c r="G86" s="1145" t="str">
        <f>X!AL86</f>
        <v/>
      </c>
      <c r="H86" s="1145" t="str">
        <f>X!AM86</f>
        <v/>
      </c>
      <c r="I86" s="1145" t="str">
        <f>X!AN86</f>
        <v/>
      </c>
      <c r="J86" s="1145" t="str">
        <f>X!AO86</f>
        <v/>
      </c>
      <c r="K86" s="1145" t="str">
        <f>X!AP86</f>
        <v/>
      </c>
      <c r="L86" s="1145" t="str">
        <f>X!AQ86</f>
        <v/>
      </c>
      <c r="M86" s="1145" t="str">
        <f>X!AR86</f>
        <v/>
      </c>
      <c r="N86" s="1145" t="str">
        <f>X!AS86</f>
        <v/>
      </c>
      <c r="O86" s="1146" t="str">
        <f>X!AT86</f>
        <v/>
      </c>
      <c r="P86" s="1147" t="str">
        <f>X!AU86</f>
        <v/>
      </c>
      <c r="Q86" s="1126" t="str">
        <f>X!AV86</f>
        <v/>
      </c>
      <c r="R86" s="1152"/>
      <c r="S86" s="1972"/>
      <c r="T86" s="777"/>
      <c r="U86" s="777"/>
      <c r="V86" s="777"/>
      <c r="W86" s="777"/>
      <c r="X86" s="777"/>
      <c r="Y86" s="777"/>
      <c r="Z86" s="777"/>
      <c r="AA86" s="777"/>
      <c r="AB86" s="777"/>
      <c r="AC86" s="777"/>
      <c r="AD86" s="777"/>
      <c r="AE86" s="777"/>
      <c r="AF86" s="777"/>
      <c r="AG86" s="777"/>
      <c r="AH86" s="777"/>
      <c r="AI86" s="777"/>
      <c r="AJ86" s="777"/>
      <c r="AK86" s="777"/>
      <c r="AL86" s="777"/>
      <c r="AM86" s="777"/>
      <c r="AN86" s="777"/>
      <c r="AO86" s="777"/>
    </row>
    <row r="87" spans="1:41" s="808" customFormat="1" ht="15.75" customHeight="1">
      <c r="A87" s="1122"/>
      <c r="B87" s="1125"/>
      <c r="C87" s="1026" t="str">
        <f>X!AH87</f>
        <v/>
      </c>
      <c r="D87" s="800" t="str">
        <f>X!AI87</f>
        <v/>
      </c>
      <c r="E87" s="801" t="str">
        <f>X!AJ87</f>
        <v/>
      </c>
      <c r="F87" s="801" t="str">
        <f>X!AK87</f>
        <v/>
      </c>
      <c r="G87" s="801" t="str">
        <f>X!AL87</f>
        <v/>
      </c>
      <c r="H87" s="801" t="str">
        <f>X!AM87</f>
        <v/>
      </c>
      <c r="I87" s="801" t="str">
        <f>X!AN87</f>
        <v/>
      </c>
      <c r="J87" s="801" t="str">
        <f>X!AO87</f>
        <v/>
      </c>
      <c r="K87" s="801" t="str">
        <f>X!AP87</f>
        <v/>
      </c>
      <c r="L87" s="801" t="str">
        <f>X!AQ87</f>
        <v/>
      </c>
      <c r="M87" s="801" t="str">
        <f>X!AR87</f>
        <v/>
      </c>
      <c r="N87" s="801" t="str">
        <f>X!AS87</f>
        <v/>
      </c>
      <c r="O87" s="1030" t="str">
        <f>X!AT87</f>
        <v/>
      </c>
      <c r="P87" s="803" t="str">
        <f>X!AU87</f>
        <v/>
      </c>
      <c r="Q87" s="1126" t="str">
        <f>X!AV87</f>
        <v/>
      </c>
      <c r="R87" s="1034"/>
      <c r="S87" s="1972"/>
      <c r="T87" s="777"/>
      <c r="U87" s="777"/>
      <c r="V87" s="777"/>
      <c r="W87" s="777"/>
      <c r="X87" s="777"/>
      <c r="Y87" s="777"/>
      <c r="Z87" s="777"/>
      <c r="AA87" s="777"/>
      <c r="AB87" s="777"/>
      <c r="AC87" s="777"/>
      <c r="AD87" s="777"/>
      <c r="AE87" s="777"/>
      <c r="AF87" s="777"/>
      <c r="AG87" s="777"/>
      <c r="AH87" s="777"/>
      <c r="AI87" s="777"/>
      <c r="AJ87" s="777"/>
      <c r="AK87" s="777"/>
      <c r="AL87" s="777"/>
      <c r="AM87" s="777"/>
      <c r="AN87" s="777"/>
      <c r="AO87" s="777"/>
    </row>
    <row r="88" spans="1:41" s="1154" customFormat="1" ht="15.75" customHeight="1">
      <c r="A88" s="1122"/>
      <c r="B88" s="1125"/>
      <c r="C88" s="1138" t="str">
        <f>X!AH88</f>
        <v/>
      </c>
      <c r="D88" s="1144" t="str">
        <f>X!AI88</f>
        <v/>
      </c>
      <c r="E88" s="1145" t="str">
        <f>X!AJ88</f>
        <v/>
      </c>
      <c r="F88" s="1145" t="str">
        <f>X!AK88</f>
        <v/>
      </c>
      <c r="G88" s="1145" t="str">
        <f>X!AL88</f>
        <v/>
      </c>
      <c r="H88" s="1145" t="str">
        <f>X!AM88</f>
        <v/>
      </c>
      <c r="I88" s="1145" t="str">
        <f>X!AN88</f>
        <v/>
      </c>
      <c r="J88" s="1145" t="str">
        <f>X!AO88</f>
        <v/>
      </c>
      <c r="K88" s="1145" t="str">
        <f>X!AP88</f>
        <v/>
      </c>
      <c r="L88" s="1145" t="str">
        <f>X!AQ88</f>
        <v/>
      </c>
      <c r="M88" s="1145" t="str">
        <f>X!AR88</f>
        <v/>
      </c>
      <c r="N88" s="1145" t="str">
        <f>X!AS88</f>
        <v/>
      </c>
      <c r="O88" s="1146" t="str">
        <f>X!AT88</f>
        <v/>
      </c>
      <c r="P88" s="1147" t="str">
        <f>X!AU88</f>
        <v/>
      </c>
      <c r="Q88" s="1126" t="str">
        <f>X!AV88</f>
        <v/>
      </c>
      <c r="R88" s="1152"/>
      <c r="S88" s="1972"/>
      <c r="T88" s="809"/>
      <c r="U88" s="809"/>
      <c r="V88" s="809"/>
      <c r="W88" s="809"/>
      <c r="X88" s="809"/>
      <c r="Y88" s="809"/>
      <c r="Z88" s="809"/>
      <c r="AA88" s="809"/>
      <c r="AB88" s="809"/>
      <c r="AC88" s="809"/>
      <c r="AD88" s="809"/>
      <c r="AE88" s="809"/>
      <c r="AF88" s="809"/>
      <c r="AG88" s="809"/>
      <c r="AH88" s="809"/>
      <c r="AI88" s="809"/>
      <c r="AJ88" s="809"/>
      <c r="AK88" s="809"/>
      <c r="AL88" s="809"/>
      <c r="AM88" s="809"/>
      <c r="AN88" s="809"/>
      <c r="AO88" s="809"/>
    </row>
    <row r="89" spans="1:41" s="944" customFormat="1" ht="15.75" customHeight="1" thickBot="1">
      <c r="A89" s="1155"/>
      <c r="B89" s="1163"/>
      <c r="C89" s="1156" t="str">
        <f>X!AH89</f>
        <v>Unclassified Payment Method</v>
      </c>
      <c r="D89" s="1164" t="str">
        <f>X!AI89</f>
        <v>Unclassified Payment Method</v>
      </c>
      <c r="E89" s="1165" t="str">
        <f>X!AJ89</f>
        <v/>
      </c>
      <c r="F89" s="1165" t="str">
        <f>X!AK89</f>
        <v/>
      </c>
      <c r="G89" s="1165" t="str">
        <f>X!AL89</f>
        <v/>
      </c>
      <c r="H89" s="1165" t="str">
        <f>X!AM89</f>
        <v/>
      </c>
      <c r="I89" s="1165" t="str">
        <f>X!AN89</f>
        <v/>
      </c>
      <c r="J89" s="1165" t="str">
        <f>X!AO89</f>
        <v/>
      </c>
      <c r="K89" s="1165" t="str">
        <f>X!AP89</f>
        <v/>
      </c>
      <c r="L89" s="1165" t="str">
        <f>X!AQ89</f>
        <v/>
      </c>
      <c r="M89" s="1165" t="str">
        <f>X!AR89</f>
        <v/>
      </c>
      <c r="N89" s="1165" t="str">
        <f>X!AS89</f>
        <v/>
      </c>
      <c r="O89" s="1166" t="str">
        <f>X!AT89</f>
        <v/>
      </c>
      <c r="P89" s="1167" t="str">
        <f>X!AU89</f>
        <v/>
      </c>
      <c r="Q89" s="1168" t="str">
        <f>X!AV89</f>
        <v/>
      </c>
      <c r="R89" s="1174"/>
      <c r="S89" s="1972"/>
      <c r="T89" s="826"/>
      <c r="U89" s="826"/>
      <c r="V89" s="826"/>
      <c r="W89" s="826"/>
      <c r="X89" s="826"/>
      <c r="Y89" s="826"/>
      <c r="Z89" s="826"/>
      <c r="AA89" s="826"/>
      <c r="AB89" s="826"/>
      <c r="AC89" s="826"/>
      <c r="AD89" s="826"/>
      <c r="AE89" s="826"/>
      <c r="AF89" s="826"/>
      <c r="AG89" s="826"/>
      <c r="AH89" s="826"/>
      <c r="AI89" s="826"/>
      <c r="AJ89" s="826"/>
      <c r="AK89" s="826"/>
      <c r="AL89" s="826"/>
      <c r="AM89" s="826"/>
      <c r="AN89" s="826"/>
      <c r="AO89" s="826"/>
    </row>
    <row r="90" spans="1:41" s="808" customFormat="1" ht="15.75" customHeight="1">
      <c r="A90" s="1175"/>
      <c r="B90" s="1183"/>
      <c r="C90" s="1176" t="str">
        <f>X!AH90</f>
        <v/>
      </c>
      <c r="D90" s="1184" t="str">
        <f>X!AI90</f>
        <v/>
      </c>
      <c r="E90" s="1185" t="str">
        <f>X!AJ90</f>
        <v/>
      </c>
      <c r="F90" s="1185" t="str">
        <f>X!AK90</f>
        <v/>
      </c>
      <c r="G90" s="1185" t="str">
        <f>X!AL90</f>
        <v/>
      </c>
      <c r="H90" s="1185" t="str">
        <f>X!AM90</f>
        <v/>
      </c>
      <c r="I90" s="1185" t="str">
        <f>X!AN90</f>
        <v/>
      </c>
      <c r="J90" s="1185" t="str">
        <f>X!AO90</f>
        <v/>
      </c>
      <c r="K90" s="1185" t="str">
        <f>X!AP90</f>
        <v/>
      </c>
      <c r="L90" s="1185" t="str">
        <f>X!AQ90</f>
        <v/>
      </c>
      <c r="M90" s="1185" t="str">
        <f>X!AR90</f>
        <v/>
      </c>
      <c r="N90" s="1185" t="str">
        <f>X!AS90</f>
        <v/>
      </c>
      <c r="O90" s="1186" t="str">
        <f>X!AT90</f>
        <v/>
      </c>
      <c r="P90" s="1187" t="str">
        <f>X!AU90</f>
        <v/>
      </c>
      <c r="Q90" s="1188" t="str">
        <f>X!AV90</f>
        <v/>
      </c>
      <c r="R90" s="1193"/>
      <c r="S90" s="1972"/>
      <c r="T90" s="777"/>
      <c r="U90" s="777"/>
      <c r="V90" s="777"/>
      <c r="W90" s="777"/>
      <c r="X90" s="777"/>
      <c r="Y90" s="777"/>
      <c r="Z90" s="777"/>
      <c r="AA90" s="777"/>
      <c r="AB90" s="777"/>
      <c r="AC90" s="777"/>
      <c r="AD90" s="777"/>
      <c r="AE90" s="777"/>
      <c r="AF90" s="777"/>
      <c r="AG90" s="777"/>
      <c r="AH90" s="777"/>
      <c r="AI90" s="777"/>
      <c r="AJ90" s="777"/>
      <c r="AK90" s="777"/>
      <c r="AL90" s="777"/>
      <c r="AM90" s="777"/>
      <c r="AN90" s="777"/>
      <c r="AO90" s="777"/>
    </row>
    <row r="91" spans="1:41" s="1153" customFormat="1" ht="15.75" customHeight="1">
      <c r="A91" s="1194"/>
      <c r="B91" s="1197"/>
      <c r="C91" s="1026" t="str">
        <f>X!AH91</f>
        <v/>
      </c>
      <c r="D91" s="800" t="str">
        <f>X!AI91</f>
        <v/>
      </c>
      <c r="E91" s="801" t="str">
        <f>X!AJ91</f>
        <v/>
      </c>
      <c r="F91" s="801" t="str">
        <f>X!AK91</f>
        <v/>
      </c>
      <c r="G91" s="801" t="str">
        <f>X!AL91</f>
        <v/>
      </c>
      <c r="H91" s="801" t="str">
        <f>X!AM91</f>
        <v/>
      </c>
      <c r="I91" s="801" t="str">
        <f>X!AN91</f>
        <v/>
      </c>
      <c r="J91" s="801" t="str">
        <f>X!AO91</f>
        <v/>
      </c>
      <c r="K91" s="801" t="str">
        <f>X!AP91</f>
        <v/>
      </c>
      <c r="L91" s="801" t="str">
        <f>X!AQ91</f>
        <v/>
      </c>
      <c r="M91" s="801" t="str">
        <f>X!AR91</f>
        <v/>
      </c>
      <c r="N91" s="801" t="str">
        <f>X!AS91</f>
        <v/>
      </c>
      <c r="O91" s="1030" t="str">
        <f>X!AT91</f>
        <v/>
      </c>
      <c r="P91" s="803" t="str">
        <f>X!AU91</f>
        <v/>
      </c>
      <c r="Q91" s="1198" t="str">
        <f>X!AV91</f>
        <v/>
      </c>
      <c r="R91" s="1034"/>
      <c r="S91" s="1972"/>
      <c r="T91" s="777"/>
      <c r="U91" s="777"/>
      <c r="V91" s="777"/>
      <c r="W91" s="777"/>
      <c r="X91" s="777"/>
      <c r="Y91" s="777"/>
      <c r="Z91" s="777"/>
      <c r="AA91" s="777"/>
      <c r="AB91" s="777"/>
      <c r="AC91" s="777"/>
      <c r="AD91" s="777"/>
      <c r="AE91" s="777"/>
      <c r="AF91" s="777"/>
      <c r="AG91" s="777"/>
      <c r="AH91" s="777"/>
      <c r="AI91" s="777"/>
      <c r="AJ91" s="777"/>
      <c r="AK91" s="777"/>
      <c r="AL91" s="777"/>
      <c r="AM91" s="777"/>
      <c r="AN91" s="777"/>
      <c r="AO91" s="777"/>
    </row>
    <row r="92" spans="1:41" s="1218" customFormat="1" ht="15.75" customHeight="1" thickBot="1">
      <c r="A92" s="1199"/>
      <c r="B92" s="1207"/>
      <c r="C92" s="1200" t="str">
        <f>X!AH92</f>
        <v/>
      </c>
      <c r="D92" s="1208" t="str">
        <f>X!AI92</f>
        <v/>
      </c>
      <c r="E92" s="1209" t="str">
        <f>X!AJ92</f>
        <v/>
      </c>
      <c r="F92" s="1209" t="str">
        <f>X!AK92</f>
        <v/>
      </c>
      <c r="G92" s="1209" t="str">
        <f>X!AL92</f>
        <v/>
      </c>
      <c r="H92" s="1209" t="str">
        <f>X!AM92</f>
        <v/>
      </c>
      <c r="I92" s="1209" t="str">
        <f>X!AN92</f>
        <v/>
      </c>
      <c r="J92" s="1209" t="str">
        <f>X!AO92</f>
        <v/>
      </c>
      <c r="K92" s="1209" t="str">
        <f>X!AP92</f>
        <v/>
      </c>
      <c r="L92" s="1209" t="str">
        <f>X!AQ92</f>
        <v/>
      </c>
      <c r="M92" s="1209" t="str">
        <f>X!AR92</f>
        <v/>
      </c>
      <c r="N92" s="1209" t="str">
        <f>X!AS92</f>
        <v/>
      </c>
      <c r="O92" s="1210" t="str">
        <f>X!AT92</f>
        <v/>
      </c>
      <c r="P92" s="1211" t="str">
        <f>X!AU92</f>
        <v/>
      </c>
      <c r="Q92" s="1212" t="str">
        <f>X!AV92</f>
        <v/>
      </c>
      <c r="R92" s="1217"/>
      <c r="S92" s="1973"/>
      <c r="T92" s="881"/>
      <c r="U92" s="881"/>
      <c r="V92" s="881"/>
      <c r="W92" s="881"/>
      <c r="X92" s="881"/>
      <c r="Y92" s="881"/>
      <c r="Z92" s="881"/>
      <c r="AA92" s="881"/>
      <c r="AB92" s="881"/>
      <c r="AC92" s="881"/>
      <c r="AD92" s="881"/>
      <c r="AE92" s="881"/>
      <c r="AF92" s="881"/>
      <c r="AG92" s="881"/>
      <c r="AH92" s="881"/>
      <c r="AI92" s="881"/>
      <c r="AJ92" s="881"/>
      <c r="AK92" s="881"/>
      <c r="AL92" s="881"/>
      <c r="AM92" s="881"/>
      <c r="AN92" s="881"/>
      <c r="AO92" s="881"/>
    </row>
    <row r="93" spans="1:41" s="808" customFormat="1" ht="19.5" hidden="1" customHeight="1" thickTop="1" thickBot="1">
      <c r="A93" s="810"/>
      <c r="B93" s="777"/>
      <c r="C93" s="777">
        <f>X!AH93</f>
        <v>0</v>
      </c>
      <c r="D93" s="1227">
        <f>X!AI93</f>
        <v>0</v>
      </c>
      <c r="E93" s="1227">
        <f>X!AJ93</f>
        <v>0</v>
      </c>
      <c r="F93" s="1227">
        <f>X!AK93</f>
        <v>0</v>
      </c>
      <c r="G93" s="1227">
        <f>X!AL93</f>
        <v>0</v>
      </c>
      <c r="H93" s="1227">
        <f>X!AM93</f>
        <v>0</v>
      </c>
      <c r="I93" s="1227">
        <f>X!AN93</f>
        <v>0</v>
      </c>
      <c r="J93" s="1227">
        <f>X!AO93</f>
        <v>0</v>
      </c>
      <c r="K93" s="1227">
        <f>X!AP93</f>
        <v>0</v>
      </c>
      <c r="L93" s="1227">
        <f>X!AQ93</f>
        <v>0</v>
      </c>
      <c r="M93" s="1227">
        <f>X!AR93</f>
        <v>0</v>
      </c>
      <c r="N93" s="1227">
        <f>X!AS93</f>
        <v>0</v>
      </c>
      <c r="O93" s="1227">
        <f>X!AT93</f>
        <v>0</v>
      </c>
      <c r="P93" s="1227">
        <f>X!AU93</f>
        <v>0</v>
      </c>
      <c r="Q93" s="1228">
        <f>X!AV93</f>
        <v>0</v>
      </c>
      <c r="R93" s="777"/>
      <c r="S93" s="1658"/>
      <c r="T93" s="777"/>
      <c r="U93" s="777"/>
      <c r="V93" s="777"/>
      <c r="W93" s="777"/>
      <c r="X93" s="777"/>
      <c r="Y93" s="777"/>
      <c r="Z93" s="777"/>
      <c r="AA93" s="777"/>
      <c r="AB93" s="777"/>
      <c r="AC93" s="777"/>
      <c r="AD93" s="777"/>
      <c r="AE93" s="777"/>
      <c r="AF93" s="777"/>
      <c r="AG93" s="777"/>
      <c r="AH93" s="777"/>
      <c r="AI93" s="777"/>
      <c r="AJ93" s="777"/>
      <c r="AK93" s="777"/>
      <c r="AL93" s="777"/>
      <c r="AM93" s="777"/>
      <c r="AN93" s="777"/>
      <c r="AO93" s="777"/>
    </row>
    <row r="94" spans="1:41" s="808" customFormat="1" ht="15.75" hidden="1" customHeight="1" thickTop="1">
      <c r="A94" s="810"/>
      <c r="B94" s="777"/>
      <c r="C94" s="777" t="str">
        <f>X!AH94</f>
        <v/>
      </c>
      <c r="D94" s="1227" t="str">
        <f>X!AI94</f>
        <v/>
      </c>
      <c r="E94" s="1227" t="str">
        <f>X!AJ94</f>
        <v/>
      </c>
      <c r="F94" s="1227" t="str">
        <f>X!AK94</f>
        <v/>
      </c>
      <c r="G94" s="1227" t="str">
        <f>X!AL94</f>
        <v/>
      </c>
      <c r="H94" s="1227" t="str">
        <f>X!AM94</f>
        <v/>
      </c>
      <c r="I94" s="1227" t="str">
        <f>X!AN94</f>
        <v/>
      </c>
      <c r="J94" s="1227" t="str">
        <f>X!AO94</f>
        <v/>
      </c>
      <c r="K94" s="1227" t="str">
        <f>X!AP94</f>
        <v/>
      </c>
      <c r="L94" s="1227" t="str">
        <f>X!AQ94</f>
        <v/>
      </c>
      <c r="M94" s="1227" t="str">
        <f>X!AR94</f>
        <v/>
      </c>
      <c r="N94" s="1227" t="str">
        <f>X!AS94</f>
        <v/>
      </c>
      <c r="O94" s="1227" t="str">
        <f>X!AT94</f>
        <v/>
      </c>
      <c r="P94" s="1227" t="str">
        <f>X!AU94</f>
        <v/>
      </c>
      <c r="Q94" s="1228" t="str">
        <f>X!AV94</f>
        <v/>
      </c>
      <c r="R94" s="777"/>
      <c r="S94" s="1658"/>
      <c r="T94" s="777"/>
      <c r="U94" s="777"/>
      <c r="V94" s="777"/>
      <c r="W94" s="777"/>
      <c r="X94" s="777"/>
      <c r="Y94" s="777"/>
      <c r="Z94" s="777"/>
      <c r="AA94" s="777"/>
      <c r="AB94" s="777"/>
      <c r="AC94" s="777"/>
      <c r="AD94" s="777"/>
      <c r="AE94" s="777"/>
      <c r="AF94" s="777"/>
      <c r="AG94" s="777"/>
      <c r="AH94" s="777"/>
      <c r="AI94" s="777"/>
      <c r="AJ94" s="777"/>
      <c r="AK94" s="777"/>
      <c r="AL94" s="777"/>
      <c r="AM94" s="777"/>
      <c r="AN94" s="777"/>
      <c r="AO94" s="777"/>
    </row>
    <row r="95" spans="1:41" s="808" customFormat="1" ht="15.75" hidden="1" customHeight="1">
      <c r="A95" s="810"/>
      <c r="B95" s="777"/>
      <c r="C95" s="777" t="str">
        <f>X!AH95</f>
        <v/>
      </c>
      <c r="D95" s="1227" t="str">
        <f>X!AI95</f>
        <v/>
      </c>
      <c r="E95" s="1227" t="str">
        <f>X!AJ95</f>
        <v/>
      </c>
      <c r="F95" s="1227" t="str">
        <f>X!AK95</f>
        <v/>
      </c>
      <c r="G95" s="1227" t="str">
        <f>X!AL95</f>
        <v/>
      </c>
      <c r="H95" s="1227" t="str">
        <f>X!AM95</f>
        <v/>
      </c>
      <c r="I95" s="1227" t="str">
        <f>X!AN95</f>
        <v/>
      </c>
      <c r="J95" s="1227" t="str">
        <f>X!AO95</f>
        <v/>
      </c>
      <c r="K95" s="1227" t="str">
        <f>X!AP95</f>
        <v/>
      </c>
      <c r="L95" s="1227" t="str">
        <f>X!AQ95</f>
        <v/>
      </c>
      <c r="M95" s="1227" t="str">
        <f>X!AR95</f>
        <v/>
      </c>
      <c r="N95" s="1227" t="str">
        <f>X!AS95</f>
        <v/>
      </c>
      <c r="O95" s="1227" t="str">
        <f>X!AT95</f>
        <v/>
      </c>
      <c r="P95" s="1227" t="str">
        <f>X!AU95</f>
        <v/>
      </c>
      <c r="Q95" s="1228" t="str">
        <f>X!AV95</f>
        <v/>
      </c>
      <c r="R95" s="777"/>
      <c r="S95" s="1658"/>
      <c r="T95" s="777"/>
      <c r="U95" s="777"/>
      <c r="V95" s="777"/>
      <c r="W95" s="777"/>
      <c r="X95" s="777"/>
      <c r="Y95" s="777"/>
      <c r="Z95" s="777"/>
      <c r="AA95" s="777"/>
      <c r="AB95" s="777"/>
      <c r="AC95" s="777"/>
      <c r="AD95" s="777"/>
      <c r="AE95" s="777"/>
      <c r="AF95" s="777"/>
      <c r="AG95" s="777"/>
      <c r="AH95" s="777"/>
      <c r="AI95" s="777"/>
      <c r="AJ95" s="777"/>
      <c r="AK95" s="777"/>
      <c r="AL95" s="777"/>
      <c r="AM95" s="777"/>
      <c r="AN95" s="777"/>
      <c r="AO95" s="777"/>
    </row>
    <row r="96" spans="1:41" s="808" customFormat="1" ht="15.75" hidden="1" customHeight="1">
      <c r="A96" s="810"/>
      <c r="B96" s="777"/>
      <c r="C96" s="777" t="str">
        <f>X!AH96</f>
        <v/>
      </c>
      <c r="D96" s="1227" t="str">
        <f>X!AI96</f>
        <v/>
      </c>
      <c r="E96" s="1227" t="str">
        <f>X!AJ96</f>
        <v/>
      </c>
      <c r="F96" s="1227" t="str">
        <f>X!AK96</f>
        <v/>
      </c>
      <c r="G96" s="1227" t="str">
        <f>X!AL96</f>
        <v/>
      </c>
      <c r="H96" s="1227" t="str">
        <f>X!AM96</f>
        <v/>
      </c>
      <c r="I96" s="1227" t="str">
        <f>X!AN96</f>
        <v/>
      </c>
      <c r="J96" s="1227" t="str">
        <f>X!AO96</f>
        <v/>
      </c>
      <c r="K96" s="1227" t="str">
        <f>X!AP96</f>
        <v/>
      </c>
      <c r="L96" s="1227" t="str">
        <f>X!AQ96</f>
        <v/>
      </c>
      <c r="M96" s="1227" t="str">
        <f>X!AR96</f>
        <v/>
      </c>
      <c r="N96" s="1227" t="str">
        <f>X!AS96</f>
        <v/>
      </c>
      <c r="O96" s="1227" t="str">
        <f>X!AT96</f>
        <v/>
      </c>
      <c r="P96" s="1227" t="str">
        <f>X!AU96</f>
        <v/>
      </c>
      <c r="Q96" s="1228" t="str">
        <f>X!AV96</f>
        <v/>
      </c>
      <c r="R96" s="777"/>
      <c r="S96" s="1658"/>
      <c r="T96" s="777"/>
      <c r="U96" s="777"/>
      <c r="V96" s="777"/>
      <c r="W96" s="777"/>
      <c r="X96" s="777"/>
      <c r="Y96" s="777"/>
      <c r="Z96" s="777"/>
      <c r="AA96" s="777"/>
      <c r="AB96" s="777"/>
      <c r="AC96" s="777"/>
      <c r="AD96" s="777"/>
      <c r="AE96" s="777"/>
      <c r="AF96" s="777"/>
      <c r="AG96" s="777"/>
      <c r="AH96" s="777"/>
      <c r="AI96" s="777"/>
      <c r="AJ96" s="777"/>
      <c r="AK96" s="777"/>
      <c r="AL96" s="777"/>
      <c r="AM96" s="777"/>
      <c r="AN96" s="777"/>
      <c r="AO96" s="777"/>
    </row>
    <row r="97" spans="1:41" s="808" customFormat="1" ht="15.75" hidden="1" customHeight="1">
      <c r="A97" s="810"/>
      <c r="B97" s="777"/>
      <c r="C97" s="777" t="str">
        <f>X!AH97</f>
        <v/>
      </c>
      <c r="D97" s="1227" t="str">
        <f>X!AI97</f>
        <v/>
      </c>
      <c r="E97" s="1227" t="str">
        <f>X!AJ97</f>
        <v/>
      </c>
      <c r="F97" s="1227" t="str">
        <f>X!AK97</f>
        <v/>
      </c>
      <c r="G97" s="1227" t="str">
        <f>X!AL97</f>
        <v/>
      </c>
      <c r="H97" s="1227" t="str">
        <f>X!AM97</f>
        <v/>
      </c>
      <c r="I97" s="1227" t="str">
        <f>X!AN97</f>
        <v/>
      </c>
      <c r="J97" s="1227" t="str">
        <f>X!AO97</f>
        <v/>
      </c>
      <c r="K97" s="1227" t="str">
        <f>X!AP97</f>
        <v/>
      </c>
      <c r="L97" s="1227" t="str">
        <f>X!AQ97</f>
        <v/>
      </c>
      <c r="M97" s="1227" t="str">
        <f>X!AR97</f>
        <v/>
      </c>
      <c r="N97" s="1227" t="str">
        <f>X!AS97</f>
        <v/>
      </c>
      <c r="O97" s="1227" t="str">
        <f>X!AT97</f>
        <v/>
      </c>
      <c r="P97" s="1227" t="str">
        <f>X!AU97</f>
        <v/>
      </c>
      <c r="Q97" s="1228" t="str">
        <f>X!AV97</f>
        <v/>
      </c>
      <c r="R97" s="777"/>
      <c r="S97" s="1658"/>
      <c r="T97" s="777"/>
      <c r="U97" s="777"/>
      <c r="V97" s="777"/>
      <c r="W97" s="777"/>
      <c r="X97" s="777"/>
      <c r="Y97" s="777"/>
      <c r="Z97" s="777"/>
      <c r="AA97" s="777"/>
      <c r="AB97" s="777"/>
      <c r="AC97" s="777"/>
      <c r="AD97" s="777"/>
      <c r="AE97" s="777"/>
      <c r="AF97" s="777"/>
      <c r="AG97" s="777"/>
      <c r="AH97" s="777"/>
      <c r="AI97" s="777"/>
      <c r="AJ97" s="777"/>
      <c r="AK97" s="777"/>
      <c r="AL97" s="777"/>
      <c r="AM97" s="777"/>
      <c r="AN97" s="777"/>
      <c r="AO97" s="777"/>
    </row>
    <row r="98" spans="1:41" s="808" customFormat="1" ht="15.75" hidden="1" customHeight="1">
      <c r="A98" s="810"/>
      <c r="B98" s="777"/>
      <c r="C98" s="777" t="str">
        <f>X!AH98</f>
        <v/>
      </c>
      <c r="D98" s="1227" t="str">
        <f>X!AI98</f>
        <v/>
      </c>
      <c r="E98" s="1227" t="str">
        <f>X!AJ98</f>
        <v/>
      </c>
      <c r="F98" s="1227" t="str">
        <f>X!AK98</f>
        <v/>
      </c>
      <c r="G98" s="1227" t="str">
        <f>X!AL98</f>
        <v/>
      </c>
      <c r="H98" s="1227" t="str">
        <f>X!AM98</f>
        <v/>
      </c>
      <c r="I98" s="1227" t="str">
        <f>X!AN98</f>
        <v/>
      </c>
      <c r="J98" s="1227" t="str">
        <f>X!AO98</f>
        <v/>
      </c>
      <c r="K98" s="1227" t="str">
        <f>X!AP98</f>
        <v/>
      </c>
      <c r="L98" s="1227" t="str">
        <f>X!AQ98</f>
        <v/>
      </c>
      <c r="M98" s="1227" t="str">
        <f>X!AR98</f>
        <v/>
      </c>
      <c r="N98" s="1227" t="str">
        <f>X!AS98</f>
        <v/>
      </c>
      <c r="O98" s="1227" t="str">
        <f>X!AT98</f>
        <v/>
      </c>
      <c r="P98" s="1227" t="str">
        <f>X!AU98</f>
        <v/>
      </c>
      <c r="Q98" s="1228" t="str">
        <f>X!AV98</f>
        <v/>
      </c>
      <c r="R98" s="777"/>
      <c r="S98" s="1658"/>
      <c r="T98" s="777"/>
      <c r="U98" s="777"/>
      <c r="V98" s="777"/>
      <c r="W98" s="777"/>
      <c r="X98" s="777"/>
      <c r="Y98" s="777"/>
      <c r="Z98" s="777"/>
      <c r="AA98" s="777"/>
      <c r="AB98" s="777"/>
      <c r="AC98" s="777"/>
      <c r="AD98" s="777"/>
      <c r="AE98" s="777"/>
      <c r="AF98" s="777"/>
      <c r="AG98" s="777"/>
      <c r="AH98" s="777"/>
      <c r="AI98" s="777"/>
      <c r="AJ98" s="777"/>
      <c r="AK98" s="777"/>
      <c r="AL98" s="777"/>
      <c r="AM98" s="777"/>
      <c r="AN98" s="777"/>
      <c r="AO98" s="777"/>
    </row>
    <row r="99" spans="1:41" s="808" customFormat="1" ht="15.75" hidden="1" customHeight="1">
      <c r="A99" s="810"/>
      <c r="B99" s="777"/>
      <c r="C99" s="777" t="str">
        <f>X!AH99</f>
        <v/>
      </c>
      <c r="D99" s="1227" t="str">
        <f>X!AI99</f>
        <v/>
      </c>
      <c r="E99" s="1227" t="str">
        <f>X!AJ99</f>
        <v/>
      </c>
      <c r="F99" s="1227" t="str">
        <f>X!AK99</f>
        <v/>
      </c>
      <c r="G99" s="1227" t="str">
        <f>X!AL99</f>
        <v/>
      </c>
      <c r="H99" s="1227" t="str">
        <f>X!AM99</f>
        <v/>
      </c>
      <c r="I99" s="1227" t="str">
        <f>X!AN99</f>
        <v/>
      </c>
      <c r="J99" s="1227" t="str">
        <f>X!AO99</f>
        <v/>
      </c>
      <c r="K99" s="1227" t="str">
        <f>X!AP99</f>
        <v/>
      </c>
      <c r="L99" s="1227" t="str">
        <f>X!AQ99</f>
        <v/>
      </c>
      <c r="M99" s="1227" t="str">
        <f>X!AR99</f>
        <v/>
      </c>
      <c r="N99" s="1227" t="str">
        <f>X!AS99</f>
        <v/>
      </c>
      <c r="O99" s="1227" t="str">
        <f>X!AT99</f>
        <v/>
      </c>
      <c r="P99" s="1227" t="str">
        <f>X!AU99</f>
        <v/>
      </c>
      <c r="Q99" s="1228" t="str">
        <f>X!AV99</f>
        <v/>
      </c>
      <c r="R99" s="777"/>
      <c r="S99" s="1658"/>
      <c r="T99" s="777"/>
      <c r="U99" s="777"/>
      <c r="V99" s="777"/>
      <c r="W99" s="777"/>
      <c r="X99" s="777"/>
      <c r="Y99" s="777"/>
      <c r="Z99" s="777"/>
      <c r="AA99" s="777"/>
      <c r="AB99" s="777"/>
      <c r="AC99" s="777"/>
      <c r="AD99" s="777"/>
      <c r="AE99" s="777"/>
      <c r="AF99" s="777"/>
      <c r="AG99" s="777"/>
      <c r="AH99" s="777"/>
      <c r="AI99" s="777"/>
      <c r="AJ99" s="777"/>
      <c r="AK99" s="777"/>
      <c r="AL99" s="777"/>
      <c r="AM99" s="777"/>
      <c r="AN99" s="777"/>
      <c r="AO99" s="777"/>
    </row>
    <row r="100" spans="1:41" s="808" customFormat="1" ht="15.75" hidden="1" customHeight="1">
      <c r="A100" s="810"/>
      <c r="B100" s="777"/>
      <c r="C100" s="777">
        <f>X!AH100</f>
        <v>0</v>
      </c>
      <c r="D100" s="1227">
        <f>X!AI100</f>
        <v>0</v>
      </c>
      <c r="E100" s="1227">
        <f>X!AJ100</f>
        <v>0</v>
      </c>
      <c r="F100" s="1227">
        <f>X!AK100</f>
        <v>0</v>
      </c>
      <c r="G100" s="1227">
        <f>X!AL100</f>
        <v>0</v>
      </c>
      <c r="H100" s="1227">
        <f>X!AM100</f>
        <v>0</v>
      </c>
      <c r="I100" s="1227">
        <f>X!AN100</f>
        <v>0</v>
      </c>
      <c r="J100" s="1227">
        <f>X!AO100</f>
        <v>0</v>
      </c>
      <c r="K100" s="1227">
        <f>X!AP100</f>
        <v>0</v>
      </c>
      <c r="L100" s="1227">
        <f>X!AQ100</f>
        <v>0</v>
      </c>
      <c r="M100" s="1227">
        <f>X!AR100</f>
        <v>0</v>
      </c>
      <c r="N100" s="1227">
        <f>X!AS100</f>
        <v>0</v>
      </c>
      <c r="O100" s="1227">
        <f>X!AT100</f>
        <v>0</v>
      </c>
      <c r="P100" s="1227">
        <f>X!AU100</f>
        <v>0</v>
      </c>
      <c r="Q100" s="1228">
        <f>X!AV100</f>
        <v>0</v>
      </c>
      <c r="R100" s="777"/>
      <c r="S100" s="1658"/>
      <c r="T100" s="777"/>
      <c r="U100" s="777"/>
      <c r="V100" s="777"/>
      <c r="W100" s="777"/>
      <c r="X100" s="777"/>
      <c r="Y100" s="777"/>
      <c r="Z100" s="777"/>
      <c r="AA100" s="777"/>
      <c r="AB100" s="777"/>
      <c r="AC100" s="777"/>
      <c r="AD100" s="777"/>
      <c r="AE100" s="777"/>
      <c r="AF100" s="777"/>
      <c r="AG100" s="777"/>
      <c r="AH100" s="777"/>
      <c r="AI100" s="777"/>
      <c r="AJ100" s="777"/>
      <c r="AK100" s="777"/>
      <c r="AL100" s="777"/>
      <c r="AM100" s="777"/>
      <c r="AN100" s="777"/>
      <c r="AO100" s="777"/>
    </row>
    <row r="101" spans="1:41" s="808" customFormat="1" ht="15.75" hidden="1" customHeight="1">
      <c r="A101" s="810"/>
      <c r="B101" s="777"/>
      <c r="C101" s="777" t="str">
        <f>X!AH101</f>
        <v/>
      </c>
      <c r="D101" s="1227" t="str">
        <f>X!AI101</f>
        <v/>
      </c>
      <c r="E101" s="1227" t="str">
        <f>X!AJ101</f>
        <v/>
      </c>
      <c r="F101" s="1227" t="str">
        <f>X!AK101</f>
        <v/>
      </c>
      <c r="G101" s="1227" t="str">
        <f>X!AL101</f>
        <v/>
      </c>
      <c r="H101" s="1227" t="str">
        <f>X!AM101</f>
        <v/>
      </c>
      <c r="I101" s="1227" t="str">
        <f>X!AN101</f>
        <v/>
      </c>
      <c r="J101" s="1227" t="str">
        <f>X!AO101</f>
        <v/>
      </c>
      <c r="K101" s="1227" t="str">
        <f>X!AP101</f>
        <v/>
      </c>
      <c r="L101" s="1227" t="str">
        <f>X!AQ101</f>
        <v/>
      </c>
      <c r="M101" s="1227" t="str">
        <f>X!AR101</f>
        <v/>
      </c>
      <c r="N101" s="1227" t="str">
        <f>X!AS101</f>
        <v/>
      </c>
      <c r="O101" s="1227" t="str">
        <f>X!AT101</f>
        <v/>
      </c>
      <c r="P101" s="1227" t="str">
        <f>X!AU101</f>
        <v/>
      </c>
      <c r="Q101" s="1228" t="str">
        <f>X!AV101</f>
        <v/>
      </c>
      <c r="R101" s="777"/>
      <c r="S101" s="1658"/>
      <c r="T101" s="777"/>
      <c r="U101" s="777"/>
      <c r="V101" s="777"/>
      <c r="W101" s="777"/>
      <c r="X101" s="777"/>
      <c r="Y101" s="777"/>
      <c r="Z101" s="777"/>
      <c r="AA101" s="777"/>
      <c r="AB101" s="777"/>
      <c r="AC101" s="777"/>
      <c r="AD101" s="777"/>
      <c r="AE101" s="777"/>
      <c r="AF101" s="777"/>
      <c r="AG101" s="777"/>
      <c r="AH101" s="777"/>
      <c r="AI101" s="777"/>
      <c r="AJ101" s="777"/>
      <c r="AK101" s="777"/>
      <c r="AL101" s="777"/>
      <c r="AM101" s="777"/>
      <c r="AN101" s="777"/>
      <c r="AO101" s="777"/>
    </row>
    <row r="102" spans="1:41" s="808" customFormat="1" ht="15.75" hidden="1" customHeight="1">
      <c r="A102" s="810"/>
      <c r="B102" s="777"/>
      <c r="C102" s="777" t="str">
        <f>X!AH102</f>
        <v/>
      </c>
      <c r="D102" s="1227" t="str">
        <f>X!AI102</f>
        <v/>
      </c>
      <c r="E102" s="1227" t="str">
        <f>X!AJ102</f>
        <v/>
      </c>
      <c r="F102" s="1227" t="str">
        <f>X!AK102</f>
        <v/>
      </c>
      <c r="G102" s="1227" t="str">
        <f>X!AL102</f>
        <v/>
      </c>
      <c r="H102" s="1227" t="str">
        <f>X!AM102</f>
        <v/>
      </c>
      <c r="I102" s="1227" t="str">
        <f>X!AN102</f>
        <v/>
      </c>
      <c r="J102" s="1227" t="str">
        <f>X!AO102</f>
        <v/>
      </c>
      <c r="K102" s="1227" t="str">
        <f>X!AP102</f>
        <v/>
      </c>
      <c r="L102" s="1227" t="str">
        <f>X!AQ102</f>
        <v/>
      </c>
      <c r="M102" s="1227" t="str">
        <f>X!AR102</f>
        <v/>
      </c>
      <c r="N102" s="1227" t="str">
        <f>X!AS102</f>
        <v/>
      </c>
      <c r="O102" s="1227" t="str">
        <f>X!AT102</f>
        <v/>
      </c>
      <c r="P102" s="1227" t="str">
        <f>X!AU102</f>
        <v/>
      </c>
      <c r="Q102" s="1228" t="str">
        <f>X!AV102</f>
        <v/>
      </c>
      <c r="R102" s="777"/>
      <c r="S102" s="1658"/>
      <c r="T102" s="777"/>
      <c r="U102" s="777"/>
      <c r="V102" s="777"/>
      <c r="W102" s="777"/>
      <c r="X102" s="777"/>
      <c r="Y102" s="777"/>
      <c r="Z102" s="777"/>
      <c r="AA102" s="777"/>
      <c r="AB102" s="777"/>
      <c r="AC102" s="777"/>
      <c r="AD102" s="777"/>
      <c r="AE102" s="777"/>
      <c r="AF102" s="777"/>
      <c r="AG102" s="777"/>
      <c r="AH102" s="777"/>
      <c r="AI102" s="777"/>
      <c r="AJ102" s="777"/>
      <c r="AK102" s="777"/>
      <c r="AL102" s="777"/>
      <c r="AM102" s="777"/>
      <c r="AN102" s="777"/>
      <c r="AO102" s="777"/>
    </row>
    <row r="103" spans="1:41" s="808" customFormat="1" ht="15.75" hidden="1" customHeight="1">
      <c r="A103" s="810"/>
      <c r="B103" s="777"/>
      <c r="C103" s="777" t="str">
        <f>X!AH103</f>
        <v/>
      </c>
      <c r="D103" s="1227" t="str">
        <f>X!AI103</f>
        <v/>
      </c>
      <c r="E103" s="1227" t="str">
        <f>X!AJ103</f>
        <v/>
      </c>
      <c r="F103" s="1227" t="str">
        <f>X!AK103</f>
        <v/>
      </c>
      <c r="G103" s="1227" t="str">
        <f>X!AL103</f>
        <v/>
      </c>
      <c r="H103" s="1227" t="str">
        <f>X!AM103</f>
        <v/>
      </c>
      <c r="I103" s="1227" t="str">
        <f>X!AN103</f>
        <v/>
      </c>
      <c r="J103" s="1227" t="str">
        <f>X!AO103</f>
        <v/>
      </c>
      <c r="K103" s="1227" t="str">
        <f>X!AP103</f>
        <v/>
      </c>
      <c r="L103" s="1227" t="str">
        <f>X!AQ103</f>
        <v/>
      </c>
      <c r="M103" s="1227" t="str">
        <f>X!AR103</f>
        <v/>
      </c>
      <c r="N103" s="1227" t="str">
        <f>X!AS103</f>
        <v/>
      </c>
      <c r="O103" s="1227" t="str">
        <f>X!AT103</f>
        <v/>
      </c>
      <c r="P103" s="1227" t="str">
        <f>X!AU103</f>
        <v/>
      </c>
      <c r="Q103" s="1228" t="str">
        <f>X!AV103</f>
        <v/>
      </c>
      <c r="R103" s="777"/>
      <c r="S103" s="1658"/>
      <c r="T103" s="777"/>
      <c r="U103" s="777"/>
      <c r="V103" s="777"/>
      <c r="W103" s="777"/>
      <c r="X103" s="777"/>
      <c r="Y103" s="777"/>
      <c r="Z103" s="777"/>
      <c r="AA103" s="777"/>
      <c r="AB103" s="777"/>
      <c r="AC103" s="777"/>
      <c r="AD103" s="777"/>
      <c r="AE103" s="777"/>
      <c r="AF103" s="777"/>
      <c r="AG103" s="777"/>
      <c r="AH103" s="777"/>
      <c r="AI103" s="777"/>
      <c r="AJ103" s="777"/>
      <c r="AK103" s="777"/>
      <c r="AL103" s="777"/>
      <c r="AM103" s="777"/>
      <c r="AN103" s="777"/>
      <c r="AO103" s="777"/>
    </row>
    <row r="104" spans="1:41" s="808" customFormat="1" ht="15.75" hidden="1" customHeight="1">
      <c r="A104" s="810"/>
      <c r="B104" s="777"/>
      <c r="C104" s="777" t="str">
        <f>X!AH104</f>
        <v/>
      </c>
      <c r="D104" s="1227" t="str">
        <f>X!AI104</f>
        <v/>
      </c>
      <c r="E104" s="1227" t="str">
        <f>X!AJ104</f>
        <v/>
      </c>
      <c r="F104" s="1227" t="str">
        <f>X!AK104</f>
        <v/>
      </c>
      <c r="G104" s="1227" t="str">
        <f>X!AL104</f>
        <v/>
      </c>
      <c r="H104" s="1227" t="str">
        <f>X!AM104</f>
        <v/>
      </c>
      <c r="I104" s="1227" t="str">
        <f>X!AN104</f>
        <v/>
      </c>
      <c r="J104" s="1227" t="str">
        <f>X!AO104</f>
        <v/>
      </c>
      <c r="K104" s="1227" t="str">
        <f>X!AP104</f>
        <v/>
      </c>
      <c r="L104" s="1227" t="str">
        <f>X!AQ104</f>
        <v/>
      </c>
      <c r="M104" s="1227" t="str">
        <f>X!AR104</f>
        <v/>
      </c>
      <c r="N104" s="1227" t="str">
        <f>X!AS104</f>
        <v/>
      </c>
      <c r="O104" s="1227" t="str">
        <f>X!AT104</f>
        <v/>
      </c>
      <c r="P104" s="1227" t="str">
        <f>X!AU104</f>
        <v/>
      </c>
      <c r="Q104" s="1228" t="str">
        <f>X!AV104</f>
        <v/>
      </c>
      <c r="R104" s="777"/>
      <c r="S104" s="1658"/>
      <c r="T104" s="777"/>
      <c r="U104" s="777"/>
      <c r="V104" s="777"/>
      <c r="W104" s="777"/>
      <c r="X104" s="777"/>
      <c r="Y104" s="777"/>
      <c r="Z104" s="777"/>
      <c r="AA104" s="777"/>
      <c r="AB104" s="777"/>
      <c r="AC104" s="777"/>
      <c r="AD104" s="777"/>
      <c r="AE104" s="777"/>
      <c r="AF104" s="777"/>
      <c r="AG104" s="777"/>
      <c r="AH104" s="777"/>
      <c r="AI104" s="777"/>
      <c r="AJ104" s="777"/>
      <c r="AK104" s="777"/>
      <c r="AL104" s="777"/>
      <c r="AM104" s="777"/>
      <c r="AN104" s="777"/>
      <c r="AO104" s="777"/>
    </row>
    <row r="105" spans="1:41" s="808" customFormat="1" ht="15.75" hidden="1" customHeight="1" thickBot="1">
      <c r="A105" s="810"/>
      <c r="B105" s="777"/>
      <c r="C105" s="777" t="str">
        <f>X!AH105</f>
        <v/>
      </c>
      <c r="D105" s="1227" t="str">
        <f>X!AI105</f>
        <v/>
      </c>
      <c r="E105" s="1227" t="str">
        <f>X!AJ105</f>
        <v/>
      </c>
      <c r="F105" s="1227" t="str">
        <f>X!AK105</f>
        <v/>
      </c>
      <c r="G105" s="1227" t="str">
        <f>X!AL105</f>
        <v/>
      </c>
      <c r="H105" s="1227" t="str">
        <f>X!AM105</f>
        <v/>
      </c>
      <c r="I105" s="1227" t="str">
        <f>X!AN105</f>
        <v/>
      </c>
      <c r="J105" s="1227" t="str">
        <f>X!AO105</f>
        <v/>
      </c>
      <c r="K105" s="1227" t="str">
        <f>X!AP105</f>
        <v/>
      </c>
      <c r="L105" s="1227" t="str">
        <f>X!AQ105</f>
        <v/>
      </c>
      <c r="M105" s="1227" t="str">
        <f>X!AR105</f>
        <v/>
      </c>
      <c r="N105" s="1227" t="str">
        <f>X!AS105</f>
        <v/>
      </c>
      <c r="O105" s="1227" t="str">
        <f>X!AT105</f>
        <v/>
      </c>
      <c r="P105" s="1227" t="str">
        <f>X!AU105</f>
        <v/>
      </c>
      <c r="Q105" s="1228" t="str">
        <f>X!AV105</f>
        <v/>
      </c>
      <c r="R105" s="777"/>
      <c r="S105" s="1658"/>
      <c r="T105" s="777"/>
      <c r="U105" s="777"/>
      <c r="V105" s="777"/>
      <c r="W105" s="777"/>
      <c r="X105" s="777"/>
      <c r="Y105" s="777"/>
      <c r="Z105" s="777"/>
      <c r="AA105" s="777"/>
      <c r="AB105" s="777"/>
      <c r="AC105" s="777"/>
      <c r="AD105" s="777"/>
      <c r="AE105" s="777"/>
      <c r="AF105" s="777"/>
      <c r="AG105" s="777"/>
      <c r="AH105" s="777"/>
      <c r="AI105" s="777"/>
      <c r="AJ105" s="777"/>
      <c r="AK105" s="777"/>
      <c r="AL105" s="777"/>
      <c r="AM105" s="777"/>
      <c r="AN105" s="777"/>
      <c r="AO105" s="777"/>
    </row>
    <row r="106" spans="1:41" s="777" customFormat="1" ht="19.5" hidden="1" customHeight="1" thickBot="1">
      <c r="A106" s="1232"/>
      <c r="C106" s="777" t="str">
        <f>X!AH106</f>
        <v/>
      </c>
      <c r="D106" s="1227" t="str">
        <f>X!AI106</f>
        <v/>
      </c>
      <c r="E106" s="1227" t="str">
        <f>X!AJ106</f>
        <v/>
      </c>
      <c r="F106" s="1227" t="str">
        <f>X!AK106</f>
        <v/>
      </c>
      <c r="G106" s="1227" t="str">
        <f>X!AL106</f>
        <v/>
      </c>
      <c r="H106" s="1227" t="str">
        <f>X!AM106</f>
        <v/>
      </c>
      <c r="I106" s="1227" t="str">
        <f>X!AN106</f>
        <v/>
      </c>
      <c r="J106" s="1227" t="str">
        <f>X!AO106</f>
        <v/>
      </c>
      <c r="K106" s="1227" t="str">
        <f>X!AP106</f>
        <v/>
      </c>
      <c r="L106" s="1227" t="str">
        <f>X!AQ106</f>
        <v/>
      </c>
      <c r="M106" s="1227" t="str">
        <f>X!AR106</f>
        <v/>
      </c>
      <c r="N106" s="1227" t="str">
        <f>X!AS106</f>
        <v/>
      </c>
      <c r="O106" s="1227" t="str">
        <f>X!AT106</f>
        <v/>
      </c>
      <c r="P106" s="1227" t="str">
        <f>X!AU106</f>
        <v/>
      </c>
      <c r="Q106" s="1228" t="str">
        <f>X!AV106</f>
        <v/>
      </c>
      <c r="S106" s="1658"/>
    </row>
    <row r="107" spans="1:41" s="777" customFormat="1" ht="15.75" hidden="1" customHeight="1">
      <c r="A107" s="759"/>
      <c r="C107" s="777">
        <f>X!AH107</f>
        <v>0</v>
      </c>
      <c r="D107" s="1227">
        <f>X!AI107</f>
        <v>0</v>
      </c>
      <c r="E107" s="1227">
        <f>X!AJ107</f>
        <v>0</v>
      </c>
      <c r="F107" s="1227">
        <f>X!AK107</f>
        <v>0</v>
      </c>
      <c r="G107" s="1227">
        <f>X!AL107</f>
        <v>0</v>
      </c>
      <c r="H107" s="1227">
        <f>X!AM107</f>
        <v>0</v>
      </c>
      <c r="I107" s="1227">
        <f>X!AN107</f>
        <v>0</v>
      </c>
      <c r="J107" s="1227">
        <f>X!AO107</f>
        <v>0</v>
      </c>
      <c r="K107" s="1227">
        <f>X!AP107</f>
        <v>0</v>
      </c>
      <c r="L107" s="1227">
        <f>X!AQ107</f>
        <v>0</v>
      </c>
      <c r="M107" s="1227">
        <f>X!AR107</f>
        <v>0</v>
      </c>
      <c r="N107" s="1227">
        <f>X!AS107</f>
        <v>0</v>
      </c>
      <c r="O107" s="1227">
        <f>X!AT107</f>
        <v>0</v>
      </c>
      <c r="P107" s="1227">
        <f>X!AU107</f>
        <v>0</v>
      </c>
      <c r="Q107" s="1228">
        <f>X!AV107</f>
        <v>0</v>
      </c>
      <c r="S107" s="1658"/>
    </row>
    <row r="108" spans="1:41" s="777" customFormat="1" ht="15.75" hidden="1" customHeight="1">
      <c r="A108" s="779"/>
      <c r="C108" s="777" t="str">
        <f>X!AH108</f>
        <v/>
      </c>
      <c r="D108" s="1227" t="str">
        <f>X!AI108</f>
        <v/>
      </c>
      <c r="E108" s="1227" t="str">
        <f>X!AJ108</f>
        <v/>
      </c>
      <c r="F108" s="1227" t="str">
        <f>X!AK108</f>
        <v/>
      </c>
      <c r="G108" s="1227" t="str">
        <f>X!AL108</f>
        <v/>
      </c>
      <c r="H108" s="1227" t="str">
        <f>X!AM108</f>
        <v/>
      </c>
      <c r="I108" s="1227" t="str">
        <f>X!AN108</f>
        <v/>
      </c>
      <c r="J108" s="1227" t="str">
        <f>X!AO108</f>
        <v/>
      </c>
      <c r="K108" s="1227" t="str">
        <f>X!AP108</f>
        <v/>
      </c>
      <c r="L108" s="1227" t="str">
        <f>X!AQ108</f>
        <v/>
      </c>
      <c r="M108" s="1227" t="str">
        <f>X!AR108</f>
        <v/>
      </c>
      <c r="N108" s="1227" t="str">
        <f>X!AS108</f>
        <v/>
      </c>
      <c r="O108" s="1227" t="str">
        <f>X!AT108</f>
        <v/>
      </c>
      <c r="P108" s="1227" t="str">
        <f>X!AU108</f>
        <v/>
      </c>
      <c r="Q108" s="1228" t="str">
        <f>X!AV108</f>
        <v/>
      </c>
      <c r="S108" s="1658"/>
    </row>
    <row r="109" spans="1:41" s="777" customFormat="1" ht="15.75" hidden="1" customHeight="1">
      <c r="A109" s="779"/>
      <c r="C109" s="777" t="str">
        <f>X!AH109</f>
        <v/>
      </c>
      <c r="D109" s="1227" t="str">
        <f>X!AI109</f>
        <v/>
      </c>
      <c r="E109" s="1227" t="str">
        <f>X!AJ109</f>
        <v/>
      </c>
      <c r="F109" s="1227" t="str">
        <f>X!AK109</f>
        <v/>
      </c>
      <c r="G109" s="1227" t="str">
        <f>X!AL109</f>
        <v/>
      </c>
      <c r="H109" s="1227" t="str">
        <f>X!AM109</f>
        <v/>
      </c>
      <c r="I109" s="1227" t="str">
        <f>X!AN109</f>
        <v/>
      </c>
      <c r="J109" s="1227" t="str">
        <f>X!AO109</f>
        <v/>
      </c>
      <c r="K109" s="1227" t="str">
        <f>X!AP109</f>
        <v/>
      </c>
      <c r="L109" s="1227" t="str">
        <f>X!AQ109</f>
        <v/>
      </c>
      <c r="M109" s="1227" t="str">
        <f>X!AR109</f>
        <v/>
      </c>
      <c r="N109" s="1227" t="str">
        <f>X!AS109</f>
        <v/>
      </c>
      <c r="O109" s="1227" t="str">
        <f>X!AT109</f>
        <v/>
      </c>
      <c r="P109" s="1227" t="str">
        <f>X!AU109</f>
        <v/>
      </c>
      <c r="Q109" s="1228" t="str">
        <f>X!AV109</f>
        <v/>
      </c>
      <c r="S109" s="1658"/>
    </row>
    <row r="110" spans="1:41" s="777" customFormat="1" ht="15.75" hidden="1" customHeight="1">
      <c r="A110" s="779"/>
      <c r="C110" s="777" t="str">
        <f>X!AH110</f>
        <v/>
      </c>
      <c r="D110" s="1227" t="str">
        <f>X!AI110</f>
        <v/>
      </c>
      <c r="E110" s="1227" t="str">
        <f>X!AJ110</f>
        <v/>
      </c>
      <c r="F110" s="1227" t="str">
        <f>X!AK110</f>
        <v/>
      </c>
      <c r="G110" s="1227" t="str">
        <f>X!AL110</f>
        <v/>
      </c>
      <c r="H110" s="1227" t="str">
        <f>X!AM110</f>
        <v/>
      </c>
      <c r="I110" s="1227" t="str">
        <f>X!AN110</f>
        <v/>
      </c>
      <c r="J110" s="1227" t="str">
        <f>X!AO110</f>
        <v/>
      </c>
      <c r="K110" s="1227" t="str">
        <f>X!AP110</f>
        <v/>
      </c>
      <c r="L110" s="1227" t="str">
        <f>X!AQ110</f>
        <v/>
      </c>
      <c r="M110" s="1227" t="str">
        <f>X!AR110</f>
        <v/>
      </c>
      <c r="N110" s="1227" t="str">
        <f>X!AS110</f>
        <v/>
      </c>
      <c r="O110" s="1227" t="str">
        <f>X!AT110</f>
        <v/>
      </c>
      <c r="P110" s="1227" t="str">
        <f>X!AU110</f>
        <v/>
      </c>
      <c r="Q110" s="1228" t="str">
        <f>X!AV110</f>
        <v/>
      </c>
      <c r="S110" s="1658"/>
    </row>
    <row r="111" spans="1:41" s="777" customFormat="1" ht="15.75" hidden="1" customHeight="1">
      <c r="A111" s="779"/>
      <c r="C111" s="777" t="str">
        <f>X!AH111</f>
        <v/>
      </c>
      <c r="D111" s="1227" t="str">
        <f>X!AI111</f>
        <v/>
      </c>
      <c r="E111" s="1227" t="str">
        <f>X!AJ111</f>
        <v/>
      </c>
      <c r="F111" s="1227" t="str">
        <f>X!AK111</f>
        <v/>
      </c>
      <c r="G111" s="1227" t="str">
        <f>X!AL111</f>
        <v/>
      </c>
      <c r="H111" s="1227" t="str">
        <f>X!AM111</f>
        <v/>
      </c>
      <c r="I111" s="1227" t="str">
        <f>X!AN111</f>
        <v/>
      </c>
      <c r="J111" s="1227" t="str">
        <f>X!AO111</f>
        <v/>
      </c>
      <c r="K111" s="1227" t="str">
        <f>X!AP111</f>
        <v/>
      </c>
      <c r="L111" s="1227" t="str">
        <f>X!AQ111</f>
        <v/>
      </c>
      <c r="M111" s="1227" t="str">
        <f>X!AR111</f>
        <v/>
      </c>
      <c r="N111" s="1227" t="str">
        <f>X!AS111</f>
        <v/>
      </c>
      <c r="O111" s="1227" t="str">
        <f>X!AT111</f>
        <v/>
      </c>
      <c r="P111" s="1227" t="str">
        <f>X!AU111</f>
        <v/>
      </c>
      <c r="Q111" s="1228" t="str">
        <f>X!AV111</f>
        <v/>
      </c>
      <c r="S111" s="1658"/>
    </row>
    <row r="112" spans="1:41" s="777" customFormat="1" ht="15.75" hidden="1" customHeight="1">
      <c r="A112" s="779"/>
      <c r="C112" s="777" t="str">
        <f>X!AH112</f>
        <v/>
      </c>
      <c r="D112" s="1227" t="str">
        <f>X!AI112</f>
        <v/>
      </c>
      <c r="E112" s="1227" t="str">
        <f>X!AJ112</f>
        <v/>
      </c>
      <c r="F112" s="1227" t="str">
        <f>X!AK112</f>
        <v/>
      </c>
      <c r="G112" s="1227" t="str">
        <f>X!AL112</f>
        <v/>
      </c>
      <c r="H112" s="1227" t="str">
        <f>X!AM112</f>
        <v/>
      </c>
      <c r="I112" s="1227" t="str">
        <f>X!AN112</f>
        <v/>
      </c>
      <c r="J112" s="1227" t="str">
        <f>X!AO112</f>
        <v/>
      </c>
      <c r="K112" s="1227" t="str">
        <f>X!AP112</f>
        <v/>
      </c>
      <c r="L112" s="1227" t="str">
        <f>X!AQ112</f>
        <v/>
      </c>
      <c r="M112" s="1227" t="str">
        <f>X!AR112</f>
        <v/>
      </c>
      <c r="N112" s="1227" t="str">
        <f>X!AS112</f>
        <v/>
      </c>
      <c r="O112" s="1227" t="str">
        <f>X!AT112</f>
        <v/>
      </c>
      <c r="P112" s="1227" t="str">
        <f>X!AU112</f>
        <v/>
      </c>
      <c r="Q112" s="1228" t="str">
        <f>X!AV112</f>
        <v/>
      </c>
      <c r="S112" s="1658"/>
    </row>
    <row r="113" spans="1:19" s="777" customFormat="1" ht="15.75" hidden="1" customHeight="1">
      <c r="A113" s="779"/>
      <c r="C113" s="777" t="str">
        <f>X!AH113</f>
        <v/>
      </c>
      <c r="D113" s="1227" t="str">
        <f>X!AI113</f>
        <v/>
      </c>
      <c r="E113" s="1227" t="str">
        <f>X!AJ113</f>
        <v/>
      </c>
      <c r="F113" s="1227" t="str">
        <f>X!AK113</f>
        <v/>
      </c>
      <c r="G113" s="1227" t="str">
        <f>X!AL113</f>
        <v/>
      </c>
      <c r="H113" s="1227" t="str">
        <f>X!AM113</f>
        <v/>
      </c>
      <c r="I113" s="1227" t="str">
        <f>X!AN113</f>
        <v/>
      </c>
      <c r="J113" s="1227" t="str">
        <f>X!AO113</f>
        <v/>
      </c>
      <c r="K113" s="1227" t="str">
        <f>X!AP113</f>
        <v/>
      </c>
      <c r="L113" s="1227" t="str">
        <f>X!AQ113</f>
        <v/>
      </c>
      <c r="M113" s="1227" t="str">
        <f>X!AR113</f>
        <v/>
      </c>
      <c r="N113" s="1227" t="str">
        <f>X!AS113</f>
        <v/>
      </c>
      <c r="O113" s="1227" t="str">
        <f>X!AT113</f>
        <v/>
      </c>
      <c r="P113" s="1227" t="str">
        <f>X!AU113</f>
        <v/>
      </c>
      <c r="Q113" s="1228" t="str">
        <f>X!AV113</f>
        <v/>
      </c>
      <c r="S113" s="1658"/>
    </row>
    <row r="114" spans="1:19" s="777" customFormat="1" ht="15.75" hidden="1" customHeight="1">
      <c r="A114" s="779"/>
      <c r="C114" s="777">
        <f>X!AH114</f>
        <v>0</v>
      </c>
      <c r="D114" s="1227">
        <f>X!AI114</f>
        <v>0</v>
      </c>
      <c r="E114" s="1227">
        <f>X!AJ114</f>
        <v>0</v>
      </c>
      <c r="F114" s="1227">
        <f>X!AK114</f>
        <v>0</v>
      </c>
      <c r="G114" s="1227">
        <f>X!AL114</f>
        <v>0</v>
      </c>
      <c r="H114" s="1227">
        <f>X!AM114</f>
        <v>0</v>
      </c>
      <c r="I114" s="1227">
        <f>X!AN114</f>
        <v>0</v>
      </c>
      <c r="J114" s="1227">
        <f>X!AO114</f>
        <v>0</v>
      </c>
      <c r="K114" s="1227">
        <f>X!AP114</f>
        <v>0</v>
      </c>
      <c r="L114" s="1227">
        <f>X!AQ114</f>
        <v>0</v>
      </c>
      <c r="M114" s="1227">
        <f>X!AR114</f>
        <v>0</v>
      </c>
      <c r="N114" s="1227">
        <f>X!AS114</f>
        <v>0</v>
      </c>
      <c r="O114" s="1227">
        <f>X!AT114</f>
        <v>0</v>
      </c>
      <c r="P114" s="1227">
        <f>X!AU114</f>
        <v>0</v>
      </c>
      <c r="Q114" s="1228">
        <f>X!AV114</f>
        <v>0</v>
      </c>
      <c r="S114" s="1658"/>
    </row>
    <row r="115" spans="1:19" s="777" customFormat="1" ht="15.75" hidden="1" customHeight="1">
      <c r="A115" s="779"/>
      <c r="C115" s="777">
        <f>X!AH115</f>
        <v>0</v>
      </c>
      <c r="D115" s="1227">
        <f>X!AI115</f>
        <v>0</v>
      </c>
      <c r="E115" s="1227">
        <f>X!AJ115</f>
        <v>0</v>
      </c>
      <c r="F115" s="1227">
        <f>X!AK115</f>
        <v>0</v>
      </c>
      <c r="G115" s="1227">
        <f>X!AL115</f>
        <v>0</v>
      </c>
      <c r="H115" s="1227">
        <f>X!AM115</f>
        <v>0</v>
      </c>
      <c r="I115" s="1227">
        <f>X!AN115</f>
        <v>0</v>
      </c>
      <c r="J115" s="1227">
        <f>X!AO115</f>
        <v>0</v>
      </c>
      <c r="K115" s="1227">
        <f>X!AP115</f>
        <v>0</v>
      </c>
      <c r="L115" s="1227">
        <f>X!AQ115</f>
        <v>0</v>
      </c>
      <c r="M115" s="1227">
        <f>X!AR115</f>
        <v>0</v>
      </c>
      <c r="N115" s="1227">
        <f>X!AS115</f>
        <v>0</v>
      </c>
      <c r="O115" s="1227">
        <f>X!AT115</f>
        <v>0</v>
      </c>
      <c r="P115" s="1227">
        <f>X!AU115</f>
        <v>0</v>
      </c>
      <c r="Q115" s="1228">
        <f>X!AV115</f>
        <v>0</v>
      </c>
      <c r="S115" s="1658"/>
    </row>
    <row r="116" spans="1:19" s="777" customFormat="1" ht="15.75" hidden="1" customHeight="1">
      <c r="A116" s="779"/>
      <c r="C116" s="777" t="str">
        <f>X!AH116</f>
        <v/>
      </c>
      <c r="D116" s="1227" t="str">
        <f>X!AI116</f>
        <v/>
      </c>
      <c r="E116" s="1227" t="str">
        <f>X!AJ116</f>
        <v/>
      </c>
      <c r="F116" s="1227" t="str">
        <f>X!AK116</f>
        <v/>
      </c>
      <c r="G116" s="1227" t="str">
        <f>X!AL116</f>
        <v/>
      </c>
      <c r="H116" s="1227" t="str">
        <f>X!AM116</f>
        <v/>
      </c>
      <c r="I116" s="1227" t="str">
        <f>X!AN116</f>
        <v/>
      </c>
      <c r="J116" s="1227" t="str">
        <f>X!AO116</f>
        <v/>
      </c>
      <c r="K116" s="1227" t="str">
        <f>X!AP116</f>
        <v/>
      </c>
      <c r="L116" s="1227" t="str">
        <f>X!AQ116</f>
        <v/>
      </c>
      <c r="M116" s="1227" t="str">
        <f>X!AR116</f>
        <v/>
      </c>
      <c r="N116" s="1227" t="str">
        <f>X!AS116</f>
        <v/>
      </c>
      <c r="O116" s="1227" t="str">
        <f>X!AT116</f>
        <v/>
      </c>
      <c r="P116" s="1227" t="str">
        <f>X!AU116</f>
        <v/>
      </c>
      <c r="Q116" s="1228" t="str">
        <f>X!AV116</f>
        <v/>
      </c>
      <c r="S116" s="1658"/>
    </row>
    <row r="117" spans="1:19" s="777" customFormat="1" ht="15.75" hidden="1" customHeight="1">
      <c r="A117" s="779"/>
      <c r="C117" s="777" t="str">
        <f>X!AH117</f>
        <v/>
      </c>
      <c r="D117" s="1227" t="str">
        <f>X!AI117</f>
        <v/>
      </c>
      <c r="E117" s="1227" t="str">
        <f>X!AJ117</f>
        <v/>
      </c>
      <c r="F117" s="1227" t="str">
        <f>X!AK117</f>
        <v/>
      </c>
      <c r="G117" s="1227" t="str">
        <f>X!AL117</f>
        <v/>
      </c>
      <c r="H117" s="1227" t="str">
        <f>X!AM117</f>
        <v/>
      </c>
      <c r="I117" s="1227" t="str">
        <f>X!AN117</f>
        <v/>
      </c>
      <c r="J117" s="1227" t="str">
        <f>X!AO117</f>
        <v/>
      </c>
      <c r="K117" s="1227" t="str">
        <f>X!AP117</f>
        <v/>
      </c>
      <c r="L117" s="1227" t="str">
        <f>X!AQ117</f>
        <v/>
      </c>
      <c r="M117" s="1227" t="str">
        <f>X!AR117</f>
        <v/>
      </c>
      <c r="N117" s="1227" t="str">
        <f>X!AS117</f>
        <v/>
      </c>
      <c r="O117" s="1227" t="str">
        <f>X!AT117</f>
        <v/>
      </c>
      <c r="P117" s="1227" t="str">
        <f>X!AU117</f>
        <v/>
      </c>
      <c r="Q117" s="1228" t="str">
        <f>X!AV117</f>
        <v/>
      </c>
      <c r="S117" s="1658"/>
    </row>
    <row r="118" spans="1:19" s="777" customFormat="1" ht="15.75" hidden="1" customHeight="1">
      <c r="A118" s="779"/>
      <c r="C118" s="777" t="str">
        <f>X!AH118</f>
        <v/>
      </c>
      <c r="D118" s="1227" t="str">
        <f>X!AI118</f>
        <v/>
      </c>
      <c r="E118" s="1227" t="str">
        <f>X!AJ118</f>
        <v/>
      </c>
      <c r="F118" s="1227" t="str">
        <f>X!AK118</f>
        <v/>
      </c>
      <c r="G118" s="1227" t="str">
        <f>X!AL118</f>
        <v/>
      </c>
      <c r="H118" s="1227" t="str">
        <f>X!AM118</f>
        <v/>
      </c>
      <c r="I118" s="1227" t="str">
        <f>X!AN118</f>
        <v/>
      </c>
      <c r="J118" s="1227" t="str">
        <f>X!AO118</f>
        <v/>
      </c>
      <c r="K118" s="1227" t="str">
        <f>X!AP118</f>
        <v/>
      </c>
      <c r="L118" s="1227" t="str">
        <f>X!AQ118</f>
        <v/>
      </c>
      <c r="M118" s="1227" t="str">
        <f>X!AR118</f>
        <v/>
      </c>
      <c r="N118" s="1227" t="str">
        <f>X!AS118</f>
        <v/>
      </c>
      <c r="O118" s="1227" t="str">
        <f>X!AT118</f>
        <v/>
      </c>
      <c r="P118" s="1227" t="str">
        <f>X!AU118</f>
        <v/>
      </c>
      <c r="Q118" s="1228" t="str">
        <f>X!AV118</f>
        <v/>
      </c>
      <c r="S118" s="1658"/>
    </row>
    <row r="119" spans="1:19" s="777" customFormat="1" ht="15.75" hidden="1" customHeight="1">
      <c r="A119" s="779"/>
      <c r="C119" s="777" t="str">
        <f>X!AH119</f>
        <v/>
      </c>
      <c r="D119" s="1227" t="str">
        <f>X!AI119</f>
        <v/>
      </c>
      <c r="E119" s="1227" t="str">
        <f>X!AJ119</f>
        <v/>
      </c>
      <c r="F119" s="1227" t="str">
        <f>X!AK119</f>
        <v/>
      </c>
      <c r="G119" s="1227" t="str">
        <f>X!AL119</f>
        <v/>
      </c>
      <c r="H119" s="1227" t="str">
        <f>X!AM119</f>
        <v/>
      </c>
      <c r="I119" s="1227" t="str">
        <f>X!AN119</f>
        <v/>
      </c>
      <c r="J119" s="1227" t="str">
        <f>X!AO119</f>
        <v/>
      </c>
      <c r="K119" s="1227" t="str">
        <f>X!AP119</f>
        <v/>
      </c>
      <c r="L119" s="1227" t="str">
        <f>X!AQ119</f>
        <v/>
      </c>
      <c r="M119" s="1227" t="str">
        <f>X!AR119</f>
        <v/>
      </c>
      <c r="N119" s="1227" t="str">
        <f>X!AS119</f>
        <v/>
      </c>
      <c r="O119" s="1227" t="str">
        <f>X!AT119</f>
        <v/>
      </c>
      <c r="P119" s="1227" t="str">
        <f>X!AU119</f>
        <v/>
      </c>
      <c r="Q119" s="1228" t="str">
        <f>X!AV119</f>
        <v/>
      </c>
      <c r="S119" s="1658"/>
    </row>
    <row r="120" spans="1:19" s="777" customFormat="1" ht="15.75" hidden="1" customHeight="1">
      <c r="A120" s="779"/>
      <c r="C120" s="777" t="str">
        <f>X!AH120</f>
        <v/>
      </c>
      <c r="D120" s="1227" t="str">
        <f>X!AI120</f>
        <v/>
      </c>
      <c r="E120" s="1227" t="str">
        <f>X!AJ120</f>
        <v/>
      </c>
      <c r="F120" s="1227" t="str">
        <f>X!AK120</f>
        <v/>
      </c>
      <c r="G120" s="1227" t="str">
        <f>X!AL120</f>
        <v/>
      </c>
      <c r="H120" s="1227" t="str">
        <f>X!AM120</f>
        <v/>
      </c>
      <c r="I120" s="1227" t="str">
        <f>X!AN120</f>
        <v/>
      </c>
      <c r="J120" s="1227" t="str">
        <f>X!AO120</f>
        <v/>
      </c>
      <c r="K120" s="1227" t="str">
        <f>X!AP120</f>
        <v/>
      </c>
      <c r="L120" s="1227" t="str">
        <f>X!AQ120</f>
        <v/>
      </c>
      <c r="M120" s="1227" t="str">
        <f>X!AR120</f>
        <v/>
      </c>
      <c r="N120" s="1227" t="str">
        <f>X!AS120</f>
        <v/>
      </c>
      <c r="O120" s="1227" t="str">
        <f>X!AT120</f>
        <v/>
      </c>
      <c r="P120" s="1227" t="str">
        <f>X!AU120</f>
        <v/>
      </c>
      <c r="Q120" s="1228" t="str">
        <f>X!AV120</f>
        <v/>
      </c>
      <c r="S120" s="1658"/>
    </row>
    <row r="121" spans="1:19" s="777" customFormat="1" ht="15.75" hidden="1" customHeight="1">
      <c r="A121" s="779"/>
      <c r="C121" s="777" t="str">
        <f>X!AH121</f>
        <v/>
      </c>
      <c r="D121" s="1227" t="str">
        <f>X!AI121</f>
        <v/>
      </c>
      <c r="E121" s="1227" t="str">
        <f>X!AJ121</f>
        <v/>
      </c>
      <c r="F121" s="1227" t="str">
        <f>X!AK121</f>
        <v/>
      </c>
      <c r="G121" s="1227" t="str">
        <f>X!AL121</f>
        <v/>
      </c>
      <c r="H121" s="1227" t="str">
        <f>X!AM121</f>
        <v/>
      </c>
      <c r="I121" s="1227" t="str">
        <f>X!AN121</f>
        <v/>
      </c>
      <c r="J121" s="1227" t="str">
        <f>X!AO121</f>
        <v/>
      </c>
      <c r="K121" s="1227" t="str">
        <f>X!AP121</f>
        <v/>
      </c>
      <c r="L121" s="1227" t="str">
        <f>X!AQ121</f>
        <v/>
      </c>
      <c r="M121" s="1227" t="str">
        <f>X!AR121</f>
        <v/>
      </c>
      <c r="N121" s="1227" t="str">
        <f>X!AS121</f>
        <v/>
      </c>
      <c r="O121" s="1227" t="str">
        <f>X!AT121</f>
        <v/>
      </c>
      <c r="P121" s="1227" t="str">
        <f>X!AU121</f>
        <v/>
      </c>
      <c r="Q121" s="1228" t="str">
        <f>X!AV121</f>
        <v/>
      </c>
      <c r="S121" s="1658"/>
    </row>
    <row r="122" spans="1:19" s="777" customFormat="1" ht="15.75" hidden="1" customHeight="1">
      <c r="A122" s="779"/>
      <c r="C122" s="777">
        <f>X!AH122</f>
        <v>0</v>
      </c>
      <c r="D122" s="1227">
        <f>X!AI122</f>
        <v>0</v>
      </c>
      <c r="E122" s="1227">
        <f>X!AJ122</f>
        <v>0</v>
      </c>
      <c r="F122" s="1227">
        <f>X!AK122</f>
        <v>0</v>
      </c>
      <c r="G122" s="1227">
        <f>X!AL122</f>
        <v>0</v>
      </c>
      <c r="H122" s="1227">
        <f>X!AM122</f>
        <v>0</v>
      </c>
      <c r="I122" s="1227">
        <f>X!AN122</f>
        <v>0</v>
      </c>
      <c r="J122" s="1227">
        <f>X!AO122</f>
        <v>0</v>
      </c>
      <c r="K122" s="1227">
        <f>X!AP122</f>
        <v>0</v>
      </c>
      <c r="L122" s="1227">
        <f>X!AQ122</f>
        <v>0</v>
      </c>
      <c r="M122" s="1227">
        <f>X!AR122</f>
        <v>0</v>
      </c>
      <c r="N122" s="1227">
        <f>X!AS122</f>
        <v>0</v>
      </c>
      <c r="O122" s="1227">
        <f>X!AT122</f>
        <v>0</v>
      </c>
      <c r="P122" s="1227">
        <f>X!AU122</f>
        <v>0</v>
      </c>
      <c r="Q122" s="1228">
        <f>X!AV122</f>
        <v>0</v>
      </c>
      <c r="S122" s="1658"/>
    </row>
    <row r="123" spans="1:19" s="777" customFormat="1" ht="15.75" hidden="1" customHeight="1">
      <c r="A123" s="779"/>
      <c r="C123" s="777" t="str">
        <f>X!AH123</f>
        <v/>
      </c>
      <c r="D123" s="1227" t="str">
        <f>X!AI123</f>
        <v/>
      </c>
      <c r="E123" s="1227" t="str">
        <f>X!AJ123</f>
        <v/>
      </c>
      <c r="F123" s="1227" t="str">
        <f>X!AK123</f>
        <v/>
      </c>
      <c r="G123" s="1227" t="str">
        <f>X!AL123</f>
        <v/>
      </c>
      <c r="H123" s="1227" t="str">
        <f>X!AM123</f>
        <v/>
      </c>
      <c r="I123" s="1227" t="str">
        <f>X!AN123</f>
        <v/>
      </c>
      <c r="J123" s="1227" t="str">
        <f>X!AO123</f>
        <v/>
      </c>
      <c r="K123" s="1227" t="str">
        <f>X!AP123</f>
        <v/>
      </c>
      <c r="L123" s="1227" t="str">
        <f>X!AQ123</f>
        <v/>
      </c>
      <c r="M123" s="1227" t="str">
        <f>X!AR123</f>
        <v/>
      </c>
      <c r="N123" s="1227" t="str">
        <f>X!AS123</f>
        <v/>
      </c>
      <c r="O123" s="1227" t="str">
        <f>X!AT123</f>
        <v/>
      </c>
      <c r="P123" s="1227" t="str">
        <f>X!AU123</f>
        <v/>
      </c>
      <c r="Q123" s="1228" t="str">
        <f>X!AV123</f>
        <v/>
      </c>
      <c r="S123" s="1658"/>
    </row>
    <row r="124" spans="1:19" s="777" customFormat="1" ht="15.75" hidden="1" customHeight="1">
      <c r="A124" s="779"/>
      <c r="C124" s="777" t="str">
        <f>X!AH124</f>
        <v/>
      </c>
      <c r="D124" s="1227" t="str">
        <f>X!AI124</f>
        <v/>
      </c>
      <c r="E124" s="1227" t="str">
        <f>X!AJ124</f>
        <v/>
      </c>
      <c r="F124" s="1227" t="str">
        <f>X!AK124</f>
        <v/>
      </c>
      <c r="G124" s="1227" t="str">
        <f>X!AL124</f>
        <v/>
      </c>
      <c r="H124" s="1227" t="str">
        <f>X!AM124</f>
        <v/>
      </c>
      <c r="I124" s="1227" t="str">
        <f>X!AN124</f>
        <v/>
      </c>
      <c r="J124" s="1227" t="str">
        <f>X!AO124</f>
        <v/>
      </c>
      <c r="K124" s="1227" t="str">
        <f>X!AP124</f>
        <v/>
      </c>
      <c r="L124" s="1227" t="str">
        <f>X!AQ124</f>
        <v/>
      </c>
      <c r="M124" s="1227" t="str">
        <f>X!AR124</f>
        <v/>
      </c>
      <c r="N124" s="1227" t="str">
        <f>X!AS124</f>
        <v/>
      </c>
      <c r="O124" s="1227" t="str">
        <f>X!AT124</f>
        <v/>
      </c>
      <c r="P124" s="1227" t="str">
        <f>X!AU124</f>
        <v/>
      </c>
      <c r="Q124" s="1228" t="str">
        <f>X!AV124</f>
        <v/>
      </c>
      <c r="S124" s="1658"/>
    </row>
    <row r="125" spans="1:19" s="777" customFormat="1" ht="15.75" hidden="1" customHeight="1">
      <c r="A125" s="779"/>
      <c r="C125" s="777" t="str">
        <f>X!AH125</f>
        <v/>
      </c>
      <c r="D125" s="1227" t="str">
        <f>X!AI125</f>
        <v/>
      </c>
      <c r="E125" s="1227" t="str">
        <f>X!AJ125</f>
        <v/>
      </c>
      <c r="F125" s="1227" t="str">
        <f>X!AK125</f>
        <v/>
      </c>
      <c r="G125" s="1227" t="str">
        <f>X!AL125</f>
        <v/>
      </c>
      <c r="H125" s="1227" t="str">
        <f>X!AM125</f>
        <v/>
      </c>
      <c r="I125" s="1227" t="str">
        <f>X!AN125</f>
        <v/>
      </c>
      <c r="J125" s="1227" t="str">
        <f>X!AO125</f>
        <v/>
      </c>
      <c r="K125" s="1227" t="str">
        <f>X!AP125</f>
        <v/>
      </c>
      <c r="L125" s="1227" t="str">
        <f>X!AQ125</f>
        <v/>
      </c>
      <c r="M125" s="1227" t="str">
        <f>X!AR125</f>
        <v/>
      </c>
      <c r="N125" s="1227" t="str">
        <f>X!AS125</f>
        <v/>
      </c>
      <c r="O125" s="1227" t="str">
        <f>X!AT125</f>
        <v/>
      </c>
      <c r="P125" s="1227" t="str">
        <f>X!AU125</f>
        <v/>
      </c>
      <c r="Q125" s="1228" t="str">
        <f>X!AV125</f>
        <v/>
      </c>
      <c r="S125" s="1658"/>
    </row>
    <row r="126" spans="1:19" s="777" customFormat="1" ht="15.75" hidden="1" customHeight="1">
      <c r="A126" s="779"/>
      <c r="C126" s="777" t="str">
        <f>X!AH126</f>
        <v/>
      </c>
      <c r="D126" s="1227" t="str">
        <f>X!AI126</f>
        <v/>
      </c>
      <c r="E126" s="1227" t="str">
        <f>X!AJ126</f>
        <v/>
      </c>
      <c r="F126" s="1227" t="str">
        <f>X!AK126</f>
        <v/>
      </c>
      <c r="G126" s="1227" t="str">
        <f>X!AL126</f>
        <v/>
      </c>
      <c r="H126" s="1227" t="str">
        <f>X!AM126</f>
        <v/>
      </c>
      <c r="I126" s="1227" t="str">
        <f>X!AN126</f>
        <v/>
      </c>
      <c r="J126" s="1227" t="str">
        <f>X!AO126</f>
        <v/>
      </c>
      <c r="K126" s="1227" t="str">
        <f>X!AP126</f>
        <v/>
      </c>
      <c r="L126" s="1227" t="str">
        <f>X!AQ126</f>
        <v/>
      </c>
      <c r="M126" s="1227" t="str">
        <f>X!AR126</f>
        <v/>
      </c>
      <c r="N126" s="1227" t="str">
        <f>X!AS126</f>
        <v/>
      </c>
      <c r="O126" s="1227" t="str">
        <f>X!AT126</f>
        <v/>
      </c>
      <c r="P126" s="1227" t="str">
        <f>X!AU126</f>
        <v/>
      </c>
      <c r="Q126" s="1228" t="str">
        <f>X!AV126</f>
        <v/>
      </c>
      <c r="S126" s="1658"/>
    </row>
    <row r="127" spans="1:19" s="777" customFormat="1" ht="15.75" hidden="1" customHeight="1">
      <c r="A127" s="779"/>
      <c r="C127" s="777" t="str">
        <f>X!AH127</f>
        <v/>
      </c>
      <c r="D127" s="1227" t="str">
        <f>X!AI127</f>
        <v/>
      </c>
      <c r="E127" s="1227" t="str">
        <f>X!AJ127</f>
        <v/>
      </c>
      <c r="F127" s="1227" t="str">
        <f>X!AK127</f>
        <v/>
      </c>
      <c r="G127" s="1227" t="str">
        <f>X!AL127</f>
        <v/>
      </c>
      <c r="H127" s="1227" t="str">
        <f>X!AM127</f>
        <v/>
      </c>
      <c r="I127" s="1227" t="str">
        <f>X!AN127</f>
        <v/>
      </c>
      <c r="J127" s="1227" t="str">
        <f>X!AO127</f>
        <v/>
      </c>
      <c r="K127" s="1227" t="str">
        <f>X!AP127</f>
        <v/>
      </c>
      <c r="L127" s="1227" t="str">
        <f>X!AQ127</f>
        <v/>
      </c>
      <c r="M127" s="1227" t="str">
        <f>X!AR127</f>
        <v/>
      </c>
      <c r="N127" s="1227" t="str">
        <f>X!AS127</f>
        <v/>
      </c>
      <c r="O127" s="1227" t="str">
        <f>X!AT127</f>
        <v/>
      </c>
      <c r="P127" s="1227" t="str">
        <f>X!AU127</f>
        <v/>
      </c>
      <c r="Q127" s="1228" t="str">
        <f>X!AV127</f>
        <v/>
      </c>
      <c r="S127" s="1658"/>
    </row>
    <row r="128" spans="1:19" s="777" customFormat="1" ht="15.75" hidden="1" customHeight="1">
      <c r="A128" s="779"/>
      <c r="C128" s="777" t="str">
        <f>X!AH128</f>
        <v/>
      </c>
      <c r="D128" s="1227" t="str">
        <f>X!AI128</f>
        <v/>
      </c>
      <c r="E128" s="1227" t="str">
        <f>X!AJ128</f>
        <v/>
      </c>
      <c r="F128" s="1227" t="str">
        <f>X!AK128</f>
        <v/>
      </c>
      <c r="G128" s="1227" t="str">
        <f>X!AL128</f>
        <v/>
      </c>
      <c r="H128" s="1227" t="str">
        <f>X!AM128</f>
        <v/>
      </c>
      <c r="I128" s="1227" t="str">
        <f>X!AN128</f>
        <v/>
      </c>
      <c r="J128" s="1227" t="str">
        <f>X!AO128</f>
        <v/>
      </c>
      <c r="K128" s="1227" t="str">
        <f>X!AP128</f>
        <v/>
      </c>
      <c r="L128" s="1227" t="str">
        <f>X!AQ128</f>
        <v/>
      </c>
      <c r="M128" s="1227" t="str">
        <f>X!AR128</f>
        <v/>
      </c>
      <c r="N128" s="1227" t="str">
        <f>X!AS128</f>
        <v/>
      </c>
      <c r="O128" s="1227" t="str">
        <f>X!AT128</f>
        <v/>
      </c>
      <c r="P128" s="1227" t="str">
        <f>X!AU128</f>
        <v/>
      </c>
      <c r="Q128" s="1228" t="str">
        <f>X!AV128</f>
        <v/>
      </c>
      <c r="S128" s="1658"/>
    </row>
    <row r="129" spans="1:19" s="777" customFormat="1" ht="15.75" hidden="1" customHeight="1">
      <c r="A129" s="779"/>
      <c r="C129" s="777">
        <f>X!AH129</f>
        <v>0</v>
      </c>
      <c r="D129" s="1227">
        <f>X!AI129</f>
        <v>0</v>
      </c>
      <c r="E129" s="1227">
        <f>X!AJ129</f>
        <v>0</v>
      </c>
      <c r="F129" s="1227">
        <f>X!AK129</f>
        <v>0</v>
      </c>
      <c r="G129" s="1227">
        <f>X!AL129</f>
        <v>0</v>
      </c>
      <c r="H129" s="1227">
        <f>X!AM129</f>
        <v>0</v>
      </c>
      <c r="I129" s="1227">
        <f>X!AN129</f>
        <v>0</v>
      </c>
      <c r="J129" s="1227">
        <f>X!AO129</f>
        <v>0</v>
      </c>
      <c r="K129" s="1227">
        <f>X!AP129</f>
        <v>0</v>
      </c>
      <c r="L129" s="1227">
        <f>X!AQ129</f>
        <v>0</v>
      </c>
      <c r="M129" s="1227">
        <f>X!AR129</f>
        <v>0</v>
      </c>
      <c r="N129" s="1227">
        <f>X!AS129</f>
        <v>0</v>
      </c>
      <c r="O129" s="1227">
        <f>X!AT129</f>
        <v>0</v>
      </c>
      <c r="P129" s="1227">
        <f>X!AU129</f>
        <v>0</v>
      </c>
      <c r="Q129" s="1228">
        <f>X!AV129</f>
        <v>0</v>
      </c>
      <c r="S129" s="1658"/>
    </row>
    <row r="130" spans="1:19" s="777" customFormat="1" ht="15.75" hidden="1" customHeight="1">
      <c r="A130" s="779"/>
      <c r="C130" s="777" t="str">
        <f>X!AH130</f>
        <v/>
      </c>
      <c r="D130" s="1227" t="str">
        <f>X!AI130</f>
        <v/>
      </c>
      <c r="E130" s="1227" t="str">
        <f>X!AJ130</f>
        <v/>
      </c>
      <c r="F130" s="1227" t="str">
        <f>X!AK130</f>
        <v/>
      </c>
      <c r="G130" s="1227" t="str">
        <f>X!AL130</f>
        <v/>
      </c>
      <c r="H130" s="1227" t="str">
        <f>X!AM130</f>
        <v/>
      </c>
      <c r="I130" s="1227" t="str">
        <f>X!AN130</f>
        <v/>
      </c>
      <c r="J130" s="1227" t="str">
        <f>X!AO130</f>
        <v/>
      </c>
      <c r="K130" s="1227" t="str">
        <f>X!AP130</f>
        <v/>
      </c>
      <c r="L130" s="1227" t="str">
        <f>X!AQ130</f>
        <v/>
      </c>
      <c r="M130" s="1227" t="str">
        <f>X!AR130</f>
        <v/>
      </c>
      <c r="N130" s="1227" t="str">
        <f>X!AS130</f>
        <v/>
      </c>
      <c r="O130" s="1227" t="str">
        <f>X!AT130</f>
        <v/>
      </c>
      <c r="P130" s="1227" t="str">
        <f>X!AU130</f>
        <v/>
      </c>
      <c r="Q130" s="1228" t="str">
        <f>X!AV130</f>
        <v/>
      </c>
      <c r="S130" s="1658"/>
    </row>
    <row r="131" spans="1:19" s="777" customFormat="1" ht="15.75" hidden="1" customHeight="1">
      <c r="A131" s="779"/>
      <c r="C131" s="777" t="str">
        <f>X!AH131</f>
        <v/>
      </c>
      <c r="D131" s="1227" t="str">
        <f>X!AI131</f>
        <v/>
      </c>
      <c r="E131" s="1227" t="str">
        <f>X!AJ131</f>
        <v/>
      </c>
      <c r="F131" s="1227" t="str">
        <f>X!AK131</f>
        <v/>
      </c>
      <c r="G131" s="1227" t="str">
        <f>X!AL131</f>
        <v/>
      </c>
      <c r="H131" s="1227" t="str">
        <f>X!AM131</f>
        <v/>
      </c>
      <c r="I131" s="1227" t="str">
        <f>X!AN131</f>
        <v/>
      </c>
      <c r="J131" s="1227" t="str">
        <f>X!AO131</f>
        <v/>
      </c>
      <c r="K131" s="1227" t="str">
        <f>X!AP131</f>
        <v/>
      </c>
      <c r="L131" s="1227" t="str">
        <f>X!AQ131</f>
        <v/>
      </c>
      <c r="M131" s="1227" t="str">
        <f>X!AR131</f>
        <v/>
      </c>
      <c r="N131" s="1227" t="str">
        <f>X!AS131</f>
        <v/>
      </c>
      <c r="O131" s="1227" t="str">
        <f>X!AT131</f>
        <v/>
      </c>
      <c r="P131" s="1227" t="str">
        <f>X!AU131</f>
        <v/>
      </c>
      <c r="Q131" s="1228" t="str">
        <f>X!AV131</f>
        <v/>
      </c>
      <c r="S131" s="1658"/>
    </row>
    <row r="132" spans="1:19" s="777" customFormat="1" ht="15.75" hidden="1" customHeight="1">
      <c r="A132" s="779"/>
      <c r="C132" s="777" t="str">
        <f>X!AH132</f>
        <v/>
      </c>
      <c r="D132" s="1227" t="str">
        <f>X!AI132</f>
        <v/>
      </c>
      <c r="E132" s="1227" t="str">
        <f>X!AJ132</f>
        <v/>
      </c>
      <c r="F132" s="1227" t="str">
        <f>X!AK132</f>
        <v/>
      </c>
      <c r="G132" s="1227" t="str">
        <f>X!AL132</f>
        <v/>
      </c>
      <c r="H132" s="1227" t="str">
        <f>X!AM132</f>
        <v/>
      </c>
      <c r="I132" s="1227" t="str">
        <f>X!AN132</f>
        <v/>
      </c>
      <c r="J132" s="1227" t="str">
        <f>X!AO132</f>
        <v/>
      </c>
      <c r="K132" s="1227" t="str">
        <f>X!AP132</f>
        <v/>
      </c>
      <c r="L132" s="1227" t="str">
        <f>X!AQ132</f>
        <v/>
      </c>
      <c r="M132" s="1227" t="str">
        <f>X!AR132</f>
        <v/>
      </c>
      <c r="N132" s="1227" t="str">
        <f>X!AS132</f>
        <v/>
      </c>
      <c r="O132" s="1227" t="str">
        <f>X!AT132</f>
        <v/>
      </c>
      <c r="P132" s="1227" t="str">
        <f>X!AU132</f>
        <v/>
      </c>
      <c r="Q132" s="1228" t="str">
        <f>X!AV132</f>
        <v/>
      </c>
      <c r="S132" s="1658"/>
    </row>
    <row r="133" spans="1:19" s="777" customFormat="1" ht="15.75" hidden="1" customHeight="1">
      <c r="A133" s="779"/>
      <c r="C133" s="777" t="str">
        <f>X!AH133</f>
        <v/>
      </c>
      <c r="D133" s="1227" t="str">
        <f>X!AI133</f>
        <v/>
      </c>
      <c r="E133" s="1227" t="str">
        <f>X!AJ133</f>
        <v/>
      </c>
      <c r="F133" s="1227" t="str">
        <f>X!AK133</f>
        <v/>
      </c>
      <c r="G133" s="1227" t="str">
        <f>X!AL133</f>
        <v/>
      </c>
      <c r="H133" s="1227" t="str">
        <f>X!AM133</f>
        <v/>
      </c>
      <c r="I133" s="1227" t="str">
        <f>X!AN133</f>
        <v/>
      </c>
      <c r="J133" s="1227" t="str">
        <f>X!AO133</f>
        <v/>
      </c>
      <c r="K133" s="1227" t="str">
        <f>X!AP133</f>
        <v/>
      </c>
      <c r="L133" s="1227" t="str">
        <f>X!AQ133</f>
        <v/>
      </c>
      <c r="M133" s="1227" t="str">
        <f>X!AR133</f>
        <v/>
      </c>
      <c r="N133" s="1227" t="str">
        <f>X!AS133</f>
        <v/>
      </c>
      <c r="O133" s="1227" t="str">
        <f>X!AT133</f>
        <v/>
      </c>
      <c r="P133" s="1227" t="str">
        <f>X!AU133</f>
        <v/>
      </c>
      <c r="Q133" s="1228" t="str">
        <f>X!AV133</f>
        <v/>
      </c>
      <c r="S133" s="1658"/>
    </row>
    <row r="134" spans="1:19" s="777" customFormat="1" ht="15.75" hidden="1" customHeight="1">
      <c r="A134" s="779"/>
      <c r="C134" s="777" t="str">
        <f>X!AH134</f>
        <v/>
      </c>
      <c r="D134" s="1227" t="str">
        <f>X!AI134</f>
        <v/>
      </c>
      <c r="E134" s="1227" t="str">
        <f>X!AJ134</f>
        <v/>
      </c>
      <c r="F134" s="1227" t="str">
        <f>X!AK134</f>
        <v/>
      </c>
      <c r="G134" s="1227" t="str">
        <f>X!AL134</f>
        <v/>
      </c>
      <c r="H134" s="1227" t="str">
        <f>X!AM134</f>
        <v/>
      </c>
      <c r="I134" s="1227" t="str">
        <f>X!AN134</f>
        <v/>
      </c>
      <c r="J134" s="1227" t="str">
        <f>X!AO134</f>
        <v/>
      </c>
      <c r="K134" s="1227" t="str">
        <f>X!AP134</f>
        <v/>
      </c>
      <c r="L134" s="1227" t="str">
        <f>X!AQ134</f>
        <v/>
      </c>
      <c r="M134" s="1227" t="str">
        <f>X!AR134</f>
        <v/>
      </c>
      <c r="N134" s="1227" t="str">
        <f>X!AS134</f>
        <v/>
      </c>
      <c r="O134" s="1227" t="str">
        <f>X!AT134</f>
        <v/>
      </c>
      <c r="P134" s="1227" t="str">
        <f>X!AU134</f>
        <v/>
      </c>
      <c r="Q134" s="1228" t="str">
        <f>X!AV134</f>
        <v/>
      </c>
      <c r="S134" s="1658"/>
    </row>
    <row r="135" spans="1:19" s="777" customFormat="1" ht="15.75" hidden="1" customHeight="1">
      <c r="A135" s="779"/>
      <c r="C135" s="777">
        <f>X!AH135</f>
        <v>0</v>
      </c>
      <c r="D135" s="1227">
        <f>X!AI135</f>
        <v>0</v>
      </c>
      <c r="E135" s="1227">
        <f>X!AJ135</f>
        <v>0</v>
      </c>
      <c r="F135" s="1227">
        <f>X!AK135</f>
        <v>0</v>
      </c>
      <c r="G135" s="1227">
        <f>X!AL135</f>
        <v>0</v>
      </c>
      <c r="H135" s="1227">
        <f>X!AM135</f>
        <v>0</v>
      </c>
      <c r="I135" s="1227">
        <f>X!AN135</f>
        <v>0</v>
      </c>
      <c r="J135" s="1227">
        <f>X!AO135</f>
        <v>0</v>
      </c>
      <c r="K135" s="1227">
        <f>X!AP135</f>
        <v>0</v>
      </c>
      <c r="L135" s="1227">
        <f>X!AQ135</f>
        <v>0</v>
      </c>
      <c r="M135" s="1227">
        <f>X!AR135</f>
        <v>0</v>
      </c>
      <c r="N135" s="1227">
        <f>X!AS135</f>
        <v>0</v>
      </c>
      <c r="O135" s="1227">
        <f>X!AT135</f>
        <v>0</v>
      </c>
      <c r="P135" s="1227">
        <f>X!AU135</f>
        <v>0</v>
      </c>
      <c r="Q135" s="1228">
        <f>X!AV135</f>
        <v>0</v>
      </c>
      <c r="S135" s="1658"/>
    </row>
    <row r="136" spans="1:19" s="777" customFormat="1" ht="15.75" hidden="1" customHeight="1">
      <c r="A136" s="779"/>
      <c r="C136" s="777" t="str">
        <f>X!AH136</f>
        <v/>
      </c>
      <c r="D136" s="1227" t="str">
        <f>X!AI136</f>
        <v/>
      </c>
      <c r="E136" s="1227" t="str">
        <f>X!AJ136</f>
        <v/>
      </c>
      <c r="F136" s="1227" t="str">
        <f>X!AK136</f>
        <v/>
      </c>
      <c r="G136" s="1227" t="str">
        <f>X!AL136</f>
        <v/>
      </c>
      <c r="H136" s="1227" t="str">
        <f>X!AM136</f>
        <v/>
      </c>
      <c r="I136" s="1227" t="str">
        <f>X!AN136</f>
        <v/>
      </c>
      <c r="J136" s="1227" t="str">
        <f>X!AO136</f>
        <v/>
      </c>
      <c r="K136" s="1227" t="str">
        <f>X!AP136</f>
        <v/>
      </c>
      <c r="L136" s="1227" t="str">
        <f>X!AQ136</f>
        <v/>
      </c>
      <c r="M136" s="1227" t="str">
        <f>X!AR136</f>
        <v/>
      </c>
      <c r="N136" s="1227" t="str">
        <f>X!AS136</f>
        <v/>
      </c>
      <c r="O136" s="1227" t="str">
        <f>X!AT136</f>
        <v/>
      </c>
      <c r="P136" s="1227" t="str">
        <f>X!AU136</f>
        <v/>
      </c>
      <c r="Q136" s="1228" t="str">
        <f>X!AV136</f>
        <v/>
      </c>
      <c r="S136" s="1658"/>
    </row>
    <row r="137" spans="1:19" s="777" customFormat="1" ht="15.75" hidden="1" customHeight="1">
      <c r="A137" s="779"/>
      <c r="C137" s="777" t="str">
        <f>X!AH137</f>
        <v/>
      </c>
      <c r="D137" s="1227" t="str">
        <f>X!AI137</f>
        <v/>
      </c>
      <c r="E137" s="1227" t="str">
        <f>X!AJ137</f>
        <v/>
      </c>
      <c r="F137" s="1227" t="str">
        <f>X!AK137</f>
        <v/>
      </c>
      <c r="G137" s="1227" t="str">
        <f>X!AL137</f>
        <v/>
      </c>
      <c r="H137" s="1227" t="str">
        <f>X!AM137</f>
        <v/>
      </c>
      <c r="I137" s="1227" t="str">
        <f>X!AN137</f>
        <v/>
      </c>
      <c r="J137" s="1227" t="str">
        <f>X!AO137</f>
        <v/>
      </c>
      <c r="K137" s="1227" t="str">
        <f>X!AP137</f>
        <v/>
      </c>
      <c r="L137" s="1227" t="str">
        <f>X!AQ137</f>
        <v/>
      </c>
      <c r="M137" s="1227" t="str">
        <f>X!AR137</f>
        <v/>
      </c>
      <c r="N137" s="1227" t="str">
        <f>X!AS137</f>
        <v/>
      </c>
      <c r="O137" s="1227" t="str">
        <f>X!AT137</f>
        <v/>
      </c>
      <c r="P137" s="1227" t="str">
        <f>X!AU137</f>
        <v/>
      </c>
      <c r="Q137" s="1228" t="str">
        <f>X!AV137</f>
        <v/>
      </c>
      <c r="S137" s="1658"/>
    </row>
    <row r="138" spans="1:19" s="777" customFormat="1" ht="15.75" hidden="1" customHeight="1">
      <c r="A138" s="779"/>
      <c r="C138" s="777" t="str">
        <f>X!AH138</f>
        <v/>
      </c>
      <c r="D138" s="1227" t="str">
        <f>X!AI138</f>
        <v/>
      </c>
      <c r="E138" s="1227" t="str">
        <f>X!AJ138</f>
        <v/>
      </c>
      <c r="F138" s="1227" t="str">
        <f>X!AK138</f>
        <v/>
      </c>
      <c r="G138" s="1227" t="str">
        <f>X!AL138</f>
        <v/>
      </c>
      <c r="H138" s="1227" t="str">
        <f>X!AM138</f>
        <v/>
      </c>
      <c r="I138" s="1227" t="str">
        <f>X!AN138</f>
        <v/>
      </c>
      <c r="J138" s="1227" t="str">
        <f>X!AO138</f>
        <v/>
      </c>
      <c r="K138" s="1227" t="str">
        <f>X!AP138</f>
        <v/>
      </c>
      <c r="L138" s="1227" t="str">
        <f>X!AQ138</f>
        <v/>
      </c>
      <c r="M138" s="1227" t="str">
        <f>X!AR138</f>
        <v/>
      </c>
      <c r="N138" s="1227" t="str">
        <f>X!AS138</f>
        <v/>
      </c>
      <c r="O138" s="1227" t="str">
        <f>X!AT138</f>
        <v/>
      </c>
      <c r="P138" s="1227" t="str">
        <f>X!AU138</f>
        <v/>
      </c>
      <c r="Q138" s="1228" t="str">
        <f>X!AV138</f>
        <v/>
      </c>
      <c r="S138" s="1658"/>
    </row>
    <row r="139" spans="1:19" s="777" customFormat="1" ht="15.75" hidden="1" customHeight="1">
      <c r="A139" s="779"/>
      <c r="C139" s="777" t="str">
        <f>X!AH139</f>
        <v/>
      </c>
      <c r="D139" s="1227" t="str">
        <f>X!AI139</f>
        <v/>
      </c>
      <c r="E139" s="1227" t="str">
        <f>X!AJ139</f>
        <v/>
      </c>
      <c r="F139" s="1227" t="str">
        <f>X!AK139</f>
        <v/>
      </c>
      <c r="G139" s="1227" t="str">
        <f>X!AL139</f>
        <v/>
      </c>
      <c r="H139" s="1227" t="str">
        <f>X!AM139</f>
        <v/>
      </c>
      <c r="I139" s="1227" t="str">
        <f>X!AN139</f>
        <v/>
      </c>
      <c r="J139" s="1227" t="str">
        <f>X!AO139</f>
        <v/>
      </c>
      <c r="K139" s="1227" t="str">
        <f>X!AP139</f>
        <v/>
      </c>
      <c r="L139" s="1227" t="str">
        <f>X!AQ139</f>
        <v/>
      </c>
      <c r="M139" s="1227" t="str">
        <f>X!AR139</f>
        <v/>
      </c>
      <c r="N139" s="1227" t="str">
        <f>X!AS139</f>
        <v/>
      </c>
      <c r="O139" s="1227" t="str">
        <f>X!AT139</f>
        <v/>
      </c>
      <c r="P139" s="1227" t="str">
        <f>X!AU139</f>
        <v/>
      </c>
      <c r="Q139" s="1228" t="str">
        <f>X!AV139</f>
        <v/>
      </c>
      <c r="S139" s="1658"/>
    </row>
    <row r="140" spans="1:19" s="777" customFormat="1" ht="15.75" hidden="1" customHeight="1">
      <c r="A140" s="779"/>
      <c r="C140" s="777" t="str">
        <f>X!AH140</f>
        <v/>
      </c>
      <c r="D140" s="1227" t="str">
        <f>X!AI140</f>
        <v/>
      </c>
      <c r="E140" s="1227" t="str">
        <f>X!AJ140</f>
        <v/>
      </c>
      <c r="F140" s="1227" t="str">
        <f>X!AK140</f>
        <v/>
      </c>
      <c r="G140" s="1227" t="str">
        <f>X!AL140</f>
        <v/>
      </c>
      <c r="H140" s="1227" t="str">
        <f>X!AM140</f>
        <v/>
      </c>
      <c r="I140" s="1227" t="str">
        <f>X!AN140</f>
        <v/>
      </c>
      <c r="J140" s="1227" t="str">
        <f>X!AO140</f>
        <v/>
      </c>
      <c r="K140" s="1227" t="str">
        <f>X!AP140</f>
        <v/>
      </c>
      <c r="L140" s="1227" t="str">
        <f>X!AQ140</f>
        <v/>
      </c>
      <c r="M140" s="1227" t="str">
        <f>X!AR140</f>
        <v/>
      </c>
      <c r="N140" s="1227" t="str">
        <f>X!AS140</f>
        <v/>
      </c>
      <c r="O140" s="1227" t="str">
        <f>X!AT140</f>
        <v/>
      </c>
      <c r="P140" s="1227" t="str">
        <f>X!AU140</f>
        <v/>
      </c>
      <c r="Q140" s="1228" t="str">
        <f>X!AV140</f>
        <v/>
      </c>
      <c r="S140" s="1658"/>
    </row>
    <row r="141" spans="1:19" s="777" customFormat="1" ht="15.75" hidden="1" customHeight="1">
      <c r="A141" s="779"/>
      <c r="C141" s="777">
        <f>X!AH141</f>
        <v>0</v>
      </c>
      <c r="D141" s="1227">
        <f>X!AI141</f>
        <v>0</v>
      </c>
      <c r="E141" s="1227">
        <f>X!AJ141</f>
        <v>0</v>
      </c>
      <c r="F141" s="1227">
        <f>X!AK141</f>
        <v>0</v>
      </c>
      <c r="G141" s="1227">
        <f>X!AL141</f>
        <v>0</v>
      </c>
      <c r="H141" s="1227">
        <f>X!AM141</f>
        <v>0</v>
      </c>
      <c r="I141" s="1227">
        <f>X!AN141</f>
        <v>0</v>
      </c>
      <c r="J141" s="1227">
        <f>X!AO141</f>
        <v>0</v>
      </c>
      <c r="K141" s="1227">
        <f>X!AP141</f>
        <v>0</v>
      </c>
      <c r="L141" s="1227">
        <f>X!AQ141</f>
        <v>0</v>
      </c>
      <c r="M141" s="1227">
        <f>X!AR141</f>
        <v>0</v>
      </c>
      <c r="N141" s="1227">
        <f>X!AS141</f>
        <v>0</v>
      </c>
      <c r="O141" s="1227">
        <f>X!AT141</f>
        <v>0</v>
      </c>
      <c r="P141" s="1227">
        <f>X!AU141</f>
        <v>0</v>
      </c>
      <c r="Q141" s="1228">
        <f>X!AV141</f>
        <v>0</v>
      </c>
      <c r="S141" s="1658"/>
    </row>
    <row r="142" spans="1:19" s="777" customFormat="1" ht="15.75" hidden="1" customHeight="1">
      <c r="A142" s="779"/>
      <c r="C142" s="777">
        <f>X!AH142</f>
        <v>0</v>
      </c>
      <c r="D142" s="1227">
        <f>X!AI142</f>
        <v>0</v>
      </c>
      <c r="E142" s="1227">
        <f>X!AJ142</f>
        <v>0</v>
      </c>
      <c r="F142" s="1227">
        <f>X!AK142</f>
        <v>0</v>
      </c>
      <c r="G142" s="1227">
        <f>X!AL142</f>
        <v>0</v>
      </c>
      <c r="H142" s="1227">
        <f>X!AM142</f>
        <v>0</v>
      </c>
      <c r="I142" s="1227">
        <f>X!AN142</f>
        <v>0</v>
      </c>
      <c r="J142" s="1227">
        <f>X!AO142</f>
        <v>0</v>
      </c>
      <c r="K142" s="1227">
        <f>X!AP142</f>
        <v>0</v>
      </c>
      <c r="L142" s="1227">
        <f>X!AQ142</f>
        <v>0</v>
      </c>
      <c r="M142" s="1227">
        <f>X!AR142</f>
        <v>0</v>
      </c>
      <c r="N142" s="1227">
        <f>X!AS142</f>
        <v>0</v>
      </c>
      <c r="O142" s="1227">
        <f>X!AT142</f>
        <v>0</v>
      </c>
      <c r="P142" s="1227">
        <f>X!AU142</f>
        <v>0</v>
      </c>
      <c r="Q142" s="1228">
        <f>X!AV142</f>
        <v>0</v>
      </c>
      <c r="S142" s="1658"/>
    </row>
    <row r="143" spans="1:19" s="777" customFormat="1" ht="15.75" hidden="1" customHeight="1">
      <c r="A143" s="779"/>
      <c r="C143" s="777">
        <f>X!AH143</f>
        <v>0</v>
      </c>
      <c r="D143" s="1227">
        <f>X!AI143</f>
        <v>0</v>
      </c>
      <c r="E143" s="1227">
        <f>X!AJ143</f>
        <v>0</v>
      </c>
      <c r="F143" s="1227">
        <f>X!AK143</f>
        <v>0</v>
      </c>
      <c r="G143" s="1227">
        <f>X!AL143</f>
        <v>0</v>
      </c>
      <c r="H143" s="1227">
        <f>X!AM143</f>
        <v>0</v>
      </c>
      <c r="I143" s="1227">
        <f>X!AN143</f>
        <v>0</v>
      </c>
      <c r="J143" s="1227">
        <f>X!AO143</f>
        <v>0</v>
      </c>
      <c r="K143" s="1227">
        <f>X!AP143</f>
        <v>0</v>
      </c>
      <c r="L143" s="1227">
        <f>X!AQ143</f>
        <v>0</v>
      </c>
      <c r="M143" s="1227">
        <f>X!AR143</f>
        <v>0</v>
      </c>
      <c r="N143" s="1227">
        <f>X!AS143</f>
        <v>0</v>
      </c>
      <c r="O143" s="1227">
        <f>X!AT143</f>
        <v>0</v>
      </c>
      <c r="P143" s="1227">
        <f>X!AU143</f>
        <v>0</v>
      </c>
      <c r="Q143" s="1228">
        <f>X!AV143</f>
        <v>0</v>
      </c>
      <c r="S143" s="1658"/>
    </row>
    <row r="144" spans="1:19" s="777" customFormat="1" ht="15.75" hidden="1" customHeight="1">
      <c r="A144" s="779"/>
      <c r="C144" s="777" t="str">
        <f>X!AH144</f>
        <v/>
      </c>
      <c r="D144" s="1227" t="str">
        <f>X!AI144</f>
        <v/>
      </c>
      <c r="E144" s="1227" t="str">
        <f>X!AJ144</f>
        <v/>
      </c>
      <c r="F144" s="1227" t="str">
        <f>X!AK144</f>
        <v/>
      </c>
      <c r="G144" s="1227" t="str">
        <f>X!AL144</f>
        <v/>
      </c>
      <c r="H144" s="1227" t="str">
        <f>X!AM144</f>
        <v/>
      </c>
      <c r="I144" s="1227" t="str">
        <f>X!AN144</f>
        <v/>
      </c>
      <c r="J144" s="1227" t="str">
        <f>X!AO144</f>
        <v/>
      </c>
      <c r="K144" s="1227" t="str">
        <f>X!AP144</f>
        <v/>
      </c>
      <c r="L144" s="1227" t="str">
        <f>X!AQ144</f>
        <v/>
      </c>
      <c r="M144" s="1227" t="str">
        <f>X!AR144</f>
        <v/>
      </c>
      <c r="N144" s="1227" t="str">
        <f>X!AS144</f>
        <v/>
      </c>
      <c r="O144" s="1227" t="str">
        <f>X!AT144</f>
        <v/>
      </c>
      <c r="P144" s="1227" t="str">
        <f>X!AU144</f>
        <v/>
      </c>
      <c r="Q144" s="1228" t="str">
        <f>X!AV144</f>
        <v/>
      </c>
      <c r="S144" s="1658"/>
    </row>
    <row r="145" spans="1:19" s="777" customFormat="1" ht="15.75" hidden="1" customHeight="1">
      <c r="A145" s="779"/>
      <c r="C145" s="777" t="str">
        <f>X!AH145</f>
        <v/>
      </c>
      <c r="D145" s="1227" t="str">
        <f>X!AI145</f>
        <v/>
      </c>
      <c r="E145" s="1227" t="str">
        <f>X!AJ145</f>
        <v/>
      </c>
      <c r="F145" s="1227" t="str">
        <f>X!AK145</f>
        <v/>
      </c>
      <c r="G145" s="1227" t="str">
        <f>X!AL145</f>
        <v/>
      </c>
      <c r="H145" s="1227" t="str">
        <f>X!AM145</f>
        <v/>
      </c>
      <c r="I145" s="1227" t="str">
        <f>X!AN145</f>
        <v/>
      </c>
      <c r="J145" s="1227" t="str">
        <f>X!AO145</f>
        <v/>
      </c>
      <c r="K145" s="1227" t="str">
        <f>X!AP145</f>
        <v/>
      </c>
      <c r="L145" s="1227" t="str">
        <f>X!AQ145</f>
        <v/>
      </c>
      <c r="M145" s="1227" t="str">
        <f>X!AR145</f>
        <v/>
      </c>
      <c r="N145" s="1227" t="str">
        <f>X!AS145</f>
        <v/>
      </c>
      <c r="O145" s="1227" t="str">
        <f>X!AT145</f>
        <v/>
      </c>
      <c r="P145" s="1227" t="str">
        <f>X!AU145</f>
        <v/>
      </c>
      <c r="Q145" s="1228" t="str">
        <f>X!AV145</f>
        <v/>
      </c>
      <c r="S145" s="1658"/>
    </row>
    <row r="146" spans="1:19" s="777" customFormat="1" ht="15.75" hidden="1" customHeight="1">
      <c r="A146" s="779"/>
      <c r="C146" s="777" t="str">
        <f>X!AH146</f>
        <v/>
      </c>
      <c r="D146" s="1227" t="str">
        <f>X!AI146</f>
        <v/>
      </c>
      <c r="E146" s="1227" t="str">
        <f>X!AJ146</f>
        <v/>
      </c>
      <c r="F146" s="1227" t="str">
        <f>X!AK146</f>
        <v/>
      </c>
      <c r="G146" s="1227" t="str">
        <f>X!AL146</f>
        <v/>
      </c>
      <c r="H146" s="1227" t="str">
        <f>X!AM146</f>
        <v/>
      </c>
      <c r="I146" s="1227" t="str">
        <f>X!AN146</f>
        <v/>
      </c>
      <c r="J146" s="1227" t="str">
        <f>X!AO146</f>
        <v/>
      </c>
      <c r="K146" s="1227" t="str">
        <f>X!AP146</f>
        <v/>
      </c>
      <c r="L146" s="1227" t="str">
        <f>X!AQ146</f>
        <v/>
      </c>
      <c r="M146" s="1227" t="str">
        <f>X!AR146</f>
        <v/>
      </c>
      <c r="N146" s="1227" t="str">
        <f>X!AS146</f>
        <v/>
      </c>
      <c r="O146" s="1227" t="str">
        <f>X!AT146</f>
        <v/>
      </c>
      <c r="P146" s="1227" t="str">
        <f>X!AU146</f>
        <v/>
      </c>
      <c r="Q146" s="1228" t="str">
        <f>X!AV146</f>
        <v/>
      </c>
      <c r="S146" s="1658"/>
    </row>
    <row r="147" spans="1:19" s="777" customFormat="1" ht="15.75" hidden="1" customHeight="1">
      <c r="A147" s="779"/>
      <c r="C147" s="777" t="str">
        <f>X!AH147</f>
        <v/>
      </c>
      <c r="D147" s="1227" t="str">
        <f>X!AI147</f>
        <v/>
      </c>
      <c r="E147" s="1227" t="str">
        <f>X!AJ147</f>
        <v/>
      </c>
      <c r="F147" s="1227" t="str">
        <f>X!AK147</f>
        <v/>
      </c>
      <c r="G147" s="1227" t="str">
        <f>X!AL147</f>
        <v/>
      </c>
      <c r="H147" s="1227" t="str">
        <f>X!AM147</f>
        <v/>
      </c>
      <c r="I147" s="1227" t="str">
        <f>X!AN147</f>
        <v/>
      </c>
      <c r="J147" s="1227" t="str">
        <f>X!AO147</f>
        <v/>
      </c>
      <c r="K147" s="1227" t="str">
        <f>X!AP147</f>
        <v/>
      </c>
      <c r="L147" s="1227" t="str">
        <f>X!AQ147</f>
        <v/>
      </c>
      <c r="M147" s="1227" t="str">
        <f>X!AR147</f>
        <v/>
      </c>
      <c r="N147" s="1227" t="str">
        <f>X!AS147</f>
        <v/>
      </c>
      <c r="O147" s="1227" t="str">
        <f>X!AT147</f>
        <v/>
      </c>
      <c r="P147" s="1227" t="str">
        <f>X!AU147</f>
        <v/>
      </c>
      <c r="Q147" s="1228" t="str">
        <f>X!AV147</f>
        <v/>
      </c>
      <c r="S147" s="1658"/>
    </row>
    <row r="148" spans="1:19" s="777" customFormat="1" ht="15.75" hidden="1" customHeight="1">
      <c r="A148" s="779"/>
      <c r="C148" s="777" t="str">
        <f>X!AH148</f>
        <v/>
      </c>
      <c r="D148" s="1227" t="str">
        <f>X!AI148</f>
        <v/>
      </c>
      <c r="E148" s="1227" t="str">
        <f>X!AJ148</f>
        <v/>
      </c>
      <c r="F148" s="1227" t="str">
        <f>X!AK148</f>
        <v/>
      </c>
      <c r="G148" s="1227" t="str">
        <f>X!AL148</f>
        <v/>
      </c>
      <c r="H148" s="1227" t="str">
        <f>X!AM148</f>
        <v/>
      </c>
      <c r="I148" s="1227" t="str">
        <f>X!AN148</f>
        <v/>
      </c>
      <c r="J148" s="1227" t="str">
        <f>X!AO148</f>
        <v/>
      </c>
      <c r="K148" s="1227" t="str">
        <f>X!AP148</f>
        <v/>
      </c>
      <c r="L148" s="1227" t="str">
        <f>X!AQ148</f>
        <v/>
      </c>
      <c r="M148" s="1227" t="str">
        <f>X!AR148</f>
        <v/>
      </c>
      <c r="N148" s="1227" t="str">
        <f>X!AS148</f>
        <v/>
      </c>
      <c r="O148" s="1227" t="str">
        <f>X!AT148</f>
        <v/>
      </c>
      <c r="P148" s="1227" t="str">
        <f>X!AU148</f>
        <v/>
      </c>
      <c r="Q148" s="1228" t="str">
        <f>X!AV148</f>
        <v/>
      </c>
      <c r="S148" s="1658"/>
    </row>
    <row r="149" spans="1:19" s="777" customFormat="1" ht="15.75" hidden="1" customHeight="1">
      <c r="A149" s="779"/>
      <c r="C149" s="777">
        <f>X!AH149</f>
        <v>0</v>
      </c>
      <c r="D149" s="1227">
        <f>X!AI149</f>
        <v>0</v>
      </c>
      <c r="E149" s="1227">
        <f>X!AJ149</f>
        <v>0</v>
      </c>
      <c r="F149" s="1227">
        <f>X!AK149</f>
        <v>0</v>
      </c>
      <c r="G149" s="1227">
        <f>X!AL149</f>
        <v>0</v>
      </c>
      <c r="H149" s="1227">
        <f>X!AM149</f>
        <v>0</v>
      </c>
      <c r="I149" s="1227">
        <f>X!AN149</f>
        <v>0</v>
      </c>
      <c r="J149" s="1227">
        <f>X!AO149</f>
        <v>0</v>
      </c>
      <c r="K149" s="1227">
        <f>X!AP149</f>
        <v>0</v>
      </c>
      <c r="L149" s="1227">
        <f>X!AQ149</f>
        <v>0</v>
      </c>
      <c r="M149" s="1227">
        <f>X!AR149</f>
        <v>0</v>
      </c>
      <c r="N149" s="1227">
        <f>X!AS149</f>
        <v>0</v>
      </c>
      <c r="O149" s="1227">
        <f>X!AT149</f>
        <v>0</v>
      </c>
      <c r="P149" s="1227">
        <f>X!AU149</f>
        <v>0</v>
      </c>
      <c r="Q149" s="1228">
        <f>X!AV149</f>
        <v>0</v>
      </c>
      <c r="S149" s="1658"/>
    </row>
    <row r="150" spans="1:19" s="777" customFormat="1" ht="15.75" hidden="1" customHeight="1">
      <c r="A150" s="779"/>
      <c r="C150" s="777">
        <f>X!AH150</f>
        <v>0</v>
      </c>
      <c r="D150" s="1227">
        <f>X!AI150</f>
        <v>0</v>
      </c>
      <c r="E150" s="1227">
        <f>X!AJ150</f>
        <v>0</v>
      </c>
      <c r="F150" s="1227">
        <f>X!AK150</f>
        <v>0</v>
      </c>
      <c r="G150" s="1227">
        <f>X!AL150</f>
        <v>0</v>
      </c>
      <c r="H150" s="1227">
        <f>X!AM150</f>
        <v>0</v>
      </c>
      <c r="I150" s="1227">
        <f>X!AN150</f>
        <v>0</v>
      </c>
      <c r="J150" s="1227">
        <f>X!AO150</f>
        <v>0</v>
      </c>
      <c r="K150" s="1227">
        <f>X!AP150</f>
        <v>0</v>
      </c>
      <c r="L150" s="1227">
        <f>X!AQ150</f>
        <v>0</v>
      </c>
      <c r="M150" s="1227">
        <f>X!AR150</f>
        <v>0</v>
      </c>
      <c r="N150" s="1227">
        <f>X!AS150</f>
        <v>0</v>
      </c>
      <c r="O150" s="1227">
        <f>X!AT150</f>
        <v>0</v>
      </c>
      <c r="P150" s="1227">
        <f>X!AU150</f>
        <v>0</v>
      </c>
      <c r="Q150" s="1228">
        <f>X!AV150</f>
        <v>0</v>
      </c>
      <c r="S150" s="1658"/>
    </row>
    <row r="151" spans="1:19" s="777" customFormat="1" ht="15.75" hidden="1" customHeight="1">
      <c r="A151" s="779"/>
      <c r="C151" s="777">
        <f>X!AH151</f>
        <v>0</v>
      </c>
      <c r="D151" s="1227">
        <f>X!AI151</f>
        <v>0</v>
      </c>
      <c r="E151" s="1227">
        <f>X!AJ151</f>
        <v>0</v>
      </c>
      <c r="F151" s="1227">
        <f>X!AK151</f>
        <v>0</v>
      </c>
      <c r="G151" s="1227">
        <f>X!AL151</f>
        <v>0</v>
      </c>
      <c r="H151" s="1227">
        <f>X!AM151</f>
        <v>0</v>
      </c>
      <c r="I151" s="1227">
        <f>X!AN151</f>
        <v>0</v>
      </c>
      <c r="J151" s="1227">
        <f>X!AO151</f>
        <v>0</v>
      </c>
      <c r="K151" s="1227">
        <f>X!AP151</f>
        <v>0</v>
      </c>
      <c r="L151" s="1227">
        <f>X!AQ151</f>
        <v>0</v>
      </c>
      <c r="M151" s="1227">
        <f>X!AR151</f>
        <v>0</v>
      </c>
      <c r="N151" s="1227">
        <f>X!AS151</f>
        <v>0</v>
      </c>
      <c r="O151" s="1227">
        <f>X!AT151</f>
        <v>0</v>
      </c>
      <c r="P151" s="1227">
        <f>X!AU151</f>
        <v>0</v>
      </c>
      <c r="Q151" s="1228">
        <f>X!AV151</f>
        <v>0</v>
      </c>
      <c r="S151" s="1658"/>
    </row>
    <row r="152" spans="1:19" s="777" customFormat="1" ht="15.75" hidden="1" customHeight="1" thickBot="1">
      <c r="A152" s="811"/>
      <c r="C152" s="777">
        <f>X!AH152</f>
        <v>0</v>
      </c>
      <c r="D152" s="1227">
        <f>X!AI152</f>
        <v>0</v>
      </c>
      <c r="E152" s="1227">
        <f>X!AJ152</f>
        <v>0</v>
      </c>
      <c r="F152" s="1227">
        <f>X!AK152</f>
        <v>0</v>
      </c>
      <c r="G152" s="1227">
        <f>X!AL152</f>
        <v>0</v>
      </c>
      <c r="H152" s="1227">
        <f>X!AM152</f>
        <v>0</v>
      </c>
      <c r="I152" s="1227">
        <f>X!AN152</f>
        <v>0</v>
      </c>
      <c r="J152" s="1227">
        <f>X!AO152</f>
        <v>0</v>
      </c>
      <c r="K152" s="1227">
        <f>X!AP152</f>
        <v>0</v>
      </c>
      <c r="L152" s="1227">
        <f>X!AQ152</f>
        <v>0</v>
      </c>
      <c r="M152" s="1227">
        <f>X!AR152</f>
        <v>0</v>
      </c>
      <c r="N152" s="1227">
        <f>X!AS152</f>
        <v>0</v>
      </c>
      <c r="O152" s="1227">
        <f>X!AT152</f>
        <v>0</v>
      </c>
      <c r="P152" s="1227">
        <f>X!AU152</f>
        <v>0</v>
      </c>
      <c r="Q152" s="1228">
        <f>X!AV152</f>
        <v>0</v>
      </c>
      <c r="S152" s="1658"/>
    </row>
    <row r="153" spans="1:19" s="777" customFormat="1" ht="15.75" hidden="1" customHeight="1">
      <c r="A153" s="828"/>
      <c r="C153" s="777">
        <f>X!AH153</f>
        <v>0</v>
      </c>
      <c r="D153" s="1227">
        <f>X!AI153</f>
        <v>0</v>
      </c>
      <c r="E153" s="1227">
        <f>X!AJ153</f>
        <v>0</v>
      </c>
      <c r="F153" s="1227">
        <f>X!AK153</f>
        <v>0</v>
      </c>
      <c r="G153" s="1227">
        <f>X!AL153</f>
        <v>0</v>
      </c>
      <c r="H153" s="1227">
        <f>X!AM153</f>
        <v>0</v>
      </c>
      <c r="I153" s="1227">
        <f>X!AN153</f>
        <v>0</v>
      </c>
      <c r="J153" s="1227">
        <f>X!AO153</f>
        <v>0</v>
      </c>
      <c r="K153" s="1227">
        <f>X!AP153</f>
        <v>0</v>
      </c>
      <c r="L153" s="1227">
        <f>X!AQ153</f>
        <v>0</v>
      </c>
      <c r="M153" s="1227">
        <f>X!AR153</f>
        <v>0</v>
      </c>
      <c r="N153" s="1227">
        <f>X!AS153</f>
        <v>0</v>
      </c>
      <c r="O153" s="1227">
        <f>X!AT153</f>
        <v>0</v>
      </c>
      <c r="P153" s="1227">
        <f>X!AU153</f>
        <v>0</v>
      </c>
      <c r="Q153" s="1228">
        <f>X!AV153</f>
        <v>0</v>
      </c>
      <c r="S153" s="1658"/>
    </row>
    <row r="154" spans="1:19" s="777" customFormat="1" ht="15.75" hidden="1" customHeight="1">
      <c r="A154" s="828"/>
      <c r="C154" s="777" t="str">
        <f>X!AH154</f>
        <v/>
      </c>
      <c r="D154" s="1227" t="str">
        <f>X!AI154</f>
        <v/>
      </c>
      <c r="E154" s="1227" t="str">
        <f>X!AJ154</f>
        <v/>
      </c>
      <c r="F154" s="1227" t="str">
        <f>X!AK154</f>
        <v/>
      </c>
      <c r="G154" s="1227" t="str">
        <f>X!AL154</f>
        <v/>
      </c>
      <c r="H154" s="1227" t="str">
        <f>X!AM154</f>
        <v/>
      </c>
      <c r="I154" s="1227" t="str">
        <f>X!AN154</f>
        <v/>
      </c>
      <c r="J154" s="1227" t="str">
        <f>X!AO154</f>
        <v/>
      </c>
      <c r="K154" s="1227" t="str">
        <f>X!AP154</f>
        <v/>
      </c>
      <c r="L154" s="1227" t="str">
        <f>X!AQ154</f>
        <v/>
      </c>
      <c r="M154" s="1227" t="str">
        <f>X!AR154</f>
        <v/>
      </c>
      <c r="N154" s="1227" t="str">
        <f>X!AS154</f>
        <v/>
      </c>
      <c r="O154" s="1227" t="str">
        <f>X!AT154</f>
        <v/>
      </c>
      <c r="P154" s="1227" t="str">
        <f>X!AU154</f>
        <v/>
      </c>
      <c r="Q154" s="1228" t="str">
        <f>X!AV154</f>
        <v/>
      </c>
      <c r="S154" s="1658"/>
    </row>
    <row r="155" spans="1:19" s="777" customFormat="1" ht="15.75" hidden="1" customHeight="1">
      <c r="A155" s="828"/>
      <c r="C155" s="777" t="str">
        <f>X!AH155</f>
        <v/>
      </c>
      <c r="D155" s="1227" t="str">
        <f>X!AI155</f>
        <v/>
      </c>
      <c r="E155" s="1227" t="str">
        <f>X!AJ155</f>
        <v/>
      </c>
      <c r="F155" s="1227" t="str">
        <f>X!AK155</f>
        <v/>
      </c>
      <c r="G155" s="1227" t="str">
        <f>X!AL155</f>
        <v/>
      </c>
      <c r="H155" s="1227" t="str">
        <f>X!AM155</f>
        <v/>
      </c>
      <c r="I155" s="1227" t="str">
        <f>X!AN155</f>
        <v/>
      </c>
      <c r="J155" s="1227" t="str">
        <f>X!AO155</f>
        <v/>
      </c>
      <c r="K155" s="1227" t="str">
        <f>X!AP155</f>
        <v/>
      </c>
      <c r="L155" s="1227" t="str">
        <f>X!AQ155</f>
        <v/>
      </c>
      <c r="M155" s="1227" t="str">
        <f>X!AR155</f>
        <v/>
      </c>
      <c r="N155" s="1227" t="str">
        <f>X!AS155</f>
        <v/>
      </c>
      <c r="O155" s="1227" t="str">
        <f>X!AT155</f>
        <v/>
      </c>
      <c r="P155" s="1227" t="str">
        <f>X!AU155</f>
        <v/>
      </c>
      <c r="Q155" s="1228" t="str">
        <f>X!AV155</f>
        <v/>
      </c>
      <c r="S155" s="1658"/>
    </row>
    <row r="156" spans="1:19" s="777" customFormat="1" ht="15.75" hidden="1" customHeight="1">
      <c r="A156" s="828"/>
      <c r="C156" s="777" t="str">
        <f>X!AH156</f>
        <v/>
      </c>
      <c r="D156" s="1227" t="str">
        <f>X!AI156</f>
        <v/>
      </c>
      <c r="E156" s="1227" t="str">
        <f>X!AJ156</f>
        <v/>
      </c>
      <c r="F156" s="1227" t="str">
        <f>X!AK156</f>
        <v/>
      </c>
      <c r="G156" s="1227" t="str">
        <f>X!AL156</f>
        <v/>
      </c>
      <c r="H156" s="1227" t="str">
        <f>X!AM156</f>
        <v/>
      </c>
      <c r="I156" s="1227" t="str">
        <f>X!AN156</f>
        <v/>
      </c>
      <c r="J156" s="1227" t="str">
        <f>X!AO156</f>
        <v/>
      </c>
      <c r="K156" s="1227" t="str">
        <f>X!AP156</f>
        <v/>
      </c>
      <c r="L156" s="1227" t="str">
        <f>X!AQ156</f>
        <v/>
      </c>
      <c r="M156" s="1227" t="str">
        <f>X!AR156</f>
        <v/>
      </c>
      <c r="N156" s="1227" t="str">
        <f>X!AS156</f>
        <v/>
      </c>
      <c r="O156" s="1227" t="str">
        <f>X!AT156</f>
        <v/>
      </c>
      <c r="P156" s="1227" t="str">
        <f>X!AU156</f>
        <v/>
      </c>
      <c r="Q156" s="1228" t="str">
        <f>X!AV156</f>
        <v/>
      </c>
      <c r="S156" s="1658"/>
    </row>
    <row r="157" spans="1:19" s="777" customFormat="1" ht="15.75" hidden="1" customHeight="1">
      <c r="A157" s="828"/>
      <c r="C157" s="777" t="str">
        <f>X!AH157</f>
        <v/>
      </c>
      <c r="D157" s="1227" t="str">
        <f>X!AI157</f>
        <v/>
      </c>
      <c r="E157" s="1227" t="str">
        <f>X!AJ157</f>
        <v/>
      </c>
      <c r="F157" s="1227" t="str">
        <f>X!AK157</f>
        <v/>
      </c>
      <c r="G157" s="1227" t="str">
        <f>X!AL157</f>
        <v/>
      </c>
      <c r="H157" s="1227" t="str">
        <f>X!AM157</f>
        <v/>
      </c>
      <c r="I157" s="1227" t="str">
        <f>X!AN157</f>
        <v/>
      </c>
      <c r="J157" s="1227" t="str">
        <f>X!AO157</f>
        <v/>
      </c>
      <c r="K157" s="1227" t="str">
        <f>X!AP157</f>
        <v/>
      </c>
      <c r="L157" s="1227" t="str">
        <f>X!AQ157</f>
        <v/>
      </c>
      <c r="M157" s="1227" t="str">
        <f>X!AR157</f>
        <v/>
      </c>
      <c r="N157" s="1227" t="str">
        <f>X!AS157</f>
        <v/>
      </c>
      <c r="O157" s="1227" t="str">
        <f>X!AT157</f>
        <v/>
      </c>
      <c r="P157" s="1227" t="str">
        <f>X!AU157</f>
        <v/>
      </c>
      <c r="Q157" s="1228" t="str">
        <f>X!AV157</f>
        <v/>
      </c>
      <c r="S157" s="1658"/>
    </row>
    <row r="158" spans="1:19" s="777" customFormat="1" ht="15.75" hidden="1" customHeight="1">
      <c r="A158" s="828"/>
      <c r="C158" s="777" t="str">
        <f>X!AH158</f>
        <v/>
      </c>
      <c r="D158" s="1227" t="str">
        <f>X!AI158</f>
        <v/>
      </c>
      <c r="E158" s="1227" t="str">
        <f>X!AJ158</f>
        <v/>
      </c>
      <c r="F158" s="1227" t="str">
        <f>X!AK158</f>
        <v/>
      </c>
      <c r="G158" s="1227" t="str">
        <f>X!AL158</f>
        <v/>
      </c>
      <c r="H158" s="1227" t="str">
        <f>X!AM158</f>
        <v/>
      </c>
      <c r="I158" s="1227" t="str">
        <f>X!AN158</f>
        <v/>
      </c>
      <c r="J158" s="1227" t="str">
        <f>X!AO158</f>
        <v/>
      </c>
      <c r="K158" s="1227" t="str">
        <f>X!AP158</f>
        <v/>
      </c>
      <c r="L158" s="1227" t="str">
        <f>X!AQ158</f>
        <v/>
      </c>
      <c r="M158" s="1227" t="str">
        <f>X!AR158</f>
        <v/>
      </c>
      <c r="N158" s="1227" t="str">
        <f>X!AS158</f>
        <v/>
      </c>
      <c r="O158" s="1227" t="str">
        <f>X!AT158</f>
        <v/>
      </c>
      <c r="P158" s="1227" t="str">
        <f>X!AU158</f>
        <v/>
      </c>
      <c r="Q158" s="1228" t="str">
        <f>X!AV158</f>
        <v/>
      </c>
      <c r="S158" s="1658"/>
    </row>
    <row r="159" spans="1:19" s="777" customFormat="1" ht="15.75" hidden="1" customHeight="1">
      <c r="A159" s="828"/>
      <c r="C159" s="777" t="str">
        <f>X!AH159</f>
        <v/>
      </c>
      <c r="D159" s="1227" t="str">
        <f>X!AI159</f>
        <v/>
      </c>
      <c r="E159" s="1227" t="str">
        <f>X!AJ159</f>
        <v/>
      </c>
      <c r="F159" s="1227" t="str">
        <f>X!AK159</f>
        <v/>
      </c>
      <c r="G159" s="1227" t="str">
        <f>X!AL159</f>
        <v/>
      </c>
      <c r="H159" s="1227" t="str">
        <f>X!AM159</f>
        <v/>
      </c>
      <c r="I159" s="1227" t="str">
        <f>X!AN159</f>
        <v/>
      </c>
      <c r="J159" s="1227" t="str">
        <f>X!AO159</f>
        <v/>
      </c>
      <c r="K159" s="1227" t="str">
        <f>X!AP159</f>
        <v/>
      </c>
      <c r="L159" s="1227" t="str">
        <f>X!AQ159</f>
        <v/>
      </c>
      <c r="M159" s="1227" t="str">
        <f>X!AR159</f>
        <v/>
      </c>
      <c r="N159" s="1227" t="str">
        <f>X!AS159</f>
        <v/>
      </c>
      <c r="O159" s="1227" t="str">
        <f>X!AT159</f>
        <v/>
      </c>
      <c r="P159" s="1227" t="str">
        <f>X!AU159</f>
        <v/>
      </c>
      <c r="Q159" s="1228" t="str">
        <f>X!AV159</f>
        <v/>
      </c>
      <c r="S159" s="1658"/>
    </row>
    <row r="160" spans="1:19" s="777" customFormat="1" ht="15.75" hidden="1" customHeight="1">
      <c r="A160" s="828"/>
      <c r="C160" s="777">
        <f>X!AH160</f>
        <v>0</v>
      </c>
      <c r="D160" s="1227">
        <f>X!AI160</f>
        <v>0</v>
      </c>
      <c r="E160" s="1227">
        <f>X!AJ160</f>
        <v>0</v>
      </c>
      <c r="F160" s="1227">
        <f>X!AK160</f>
        <v>0</v>
      </c>
      <c r="G160" s="1227">
        <f>X!AL160</f>
        <v>0</v>
      </c>
      <c r="H160" s="1227">
        <f>X!AM160</f>
        <v>0</v>
      </c>
      <c r="I160" s="1227">
        <f>X!AN160</f>
        <v>0</v>
      </c>
      <c r="J160" s="1227">
        <f>X!AO160</f>
        <v>0</v>
      </c>
      <c r="K160" s="1227">
        <f>X!AP160</f>
        <v>0</v>
      </c>
      <c r="L160" s="1227">
        <f>X!AQ160</f>
        <v>0</v>
      </c>
      <c r="M160" s="1227">
        <f>X!AR160</f>
        <v>0</v>
      </c>
      <c r="N160" s="1227">
        <f>X!AS160</f>
        <v>0</v>
      </c>
      <c r="O160" s="1227">
        <f>X!AT160</f>
        <v>0</v>
      </c>
      <c r="P160" s="1227">
        <f>X!AU160</f>
        <v>0</v>
      </c>
      <c r="Q160" s="1228">
        <f>X!AV160</f>
        <v>0</v>
      </c>
      <c r="S160" s="1658"/>
    </row>
    <row r="161" spans="1:41" s="777" customFormat="1" ht="15.75" hidden="1" customHeight="1">
      <c r="A161" s="828"/>
      <c r="C161" s="777" t="str">
        <f>X!AH161</f>
        <v/>
      </c>
      <c r="D161" s="1227" t="str">
        <f>X!AI161</f>
        <v/>
      </c>
      <c r="E161" s="1227" t="str">
        <f>X!AJ161</f>
        <v/>
      </c>
      <c r="F161" s="1227" t="str">
        <f>X!AK161</f>
        <v/>
      </c>
      <c r="G161" s="1227" t="str">
        <f>X!AL161</f>
        <v/>
      </c>
      <c r="H161" s="1227" t="str">
        <f>X!AM161</f>
        <v/>
      </c>
      <c r="I161" s="1227" t="str">
        <f>X!AN161</f>
        <v/>
      </c>
      <c r="J161" s="1227" t="str">
        <f>X!AO161</f>
        <v/>
      </c>
      <c r="K161" s="1227" t="str">
        <f>X!AP161</f>
        <v/>
      </c>
      <c r="L161" s="1227" t="str">
        <f>X!AQ161</f>
        <v/>
      </c>
      <c r="M161" s="1227" t="str">
        <f>X!AR161</f>
        <v/>
      </c>
      <c r="N161" s="1227" t="str">
        <f>X!AS161</f>
        <v/>
      </c>
      <c r="O161" s="1227" t="str">
        <f>X!AT161</f>
        <v/>
      </c>
      <c r="P161" s="1227" t="str">
        <f>X!AU161</f>
        <v/>
      </c>
      <c r="Q161" s="1228" t="str">
        <f>X!AV161</f>
        <v/>
      </c>
      <c r="S161" s="1658"/>
    </row>
    <row r="162" spans="1:41" s="777" customFormat="1" ht="15.75" hidden="1" customHeight="1">
      <c r="A162" s="828"/>
      <c r="C162" s="777" t="str">
        <f>X!AH162</f>
        <v/>
      </c>
      <c r="D162" s="1227" t="str">
        <f>X!AI162</f>
        <v/>
      </c>
      <c r="E162" s="1227" t="str">
        <f>X!AJ162</f>
        <v/>
      </c>
      <c r="F162" s="1227" t="str">
        <f>X!AK162</f>
        <v/>
      </c>
      <c r="G162" s="1227" t="str">
        <f>X!AL162</f>
        <v/>
      </c>
      <c r="H162" s="1227" t="str">
        <f>X!AM162</f>
        <v/>
      </c>
      <c r="I162" s="1227" t="str">
        <f>X!AN162</f>
        <v/>
      </c>
      <c r="J162" s="1227" t="str">
        <f>X!AO162</f>
        <v/>
      </c>
      <c r="K162" s="1227" t="str">
        <f>X!AP162</f>
        <v/>
      </c>
      <c r="L162" s="1227" t="str">
        <f>X!AQ162</f>
        <v/>
      </c>
      <c r="M162" s="1227" t="str">
        <f>X!AR162</f>
        <v/>
      </c>
      <c r="N162" s="1227" t="str">
        <f>X!AS162</f>
        <v/>
      </c>
      <c r="O162" s="1227" t="str">
        <f>X!AT162</f>
        <v/>
      </c>
      <c r="P162" s="1227" t="str">
        <f>X!AU162</f>
        <v/>
      </c>
      <c r="Q162" s="1228" t="str">
        <f>X!AV162</f>
        <v/>
      </c>
      <c r="S162" s="1658"/>
    </row>
    <row r="163" spans="1:41" s="777" customFormat="1" ht="15.75" hidden="1" customHeight="1" thickBot="1">
      <c r="A163" s="828"/>
      <c r="C163" s="777" t="str">
        <f>X!AH163</f>
        <v/>
      </c>
      <c r="D163" s="1227" t="str">
        <f>X!AI163</f>
        <v/>
      </c>
      <c r="E163" s="1227" t="str">
        <f>X!AJ163</f>
        <v/>
      </c>
      <c r="F163" s="1227" t="str">
        <f>X!AK163</f>
        <v/>
      </c>
      <c r="G163" s="1227" t="str">
        <f>X!AL163</f>
        <v/>
      </c>
      <c r="H163" s="1227" t="str">
        <f>X!AM163</f>
        <v/>
      </c>
      <c r="I163" s="1227" t="str">
        <f>X!AN163</f>
        <v/>
      </c>
      <c r="J163" s="1227" t="str">
        <f>X!AO163</f>
        <v/>
      </c>
      <c r="K163" s="1227" t="str">
        <f>X!AP163</f>
        <v/>
      </c>
      <c r="L163" s="1227" t="str">
        <f>X!AQ163</f>
        <v/>
      </c>
      <c r="M163" s="1227" t="str">
        <f>X!AR163</f>
        <v/>
      </c>
      <c r="N163" s="1227" t="str">
        <f>X!AS163</f>
        <v/>
      </c>
      <c r="O163" s="1227" t="str">
        <f>X!AT163</f>
        <v/>
      </c>
      <c r="P163" s="1227" t="str">
        <f>X!AU163</f>
        <v/>
      </c>
      <c r="Q163" s="1228" t="str">
        <f>X!AV163</f>
        <v/>
      </c>
      <c r="S163" s="1658"/>
    </row>
    <row r="164" spans="1:41" s="777" customFormat="1" ht="15.75" hidden="1" customHeight="1" thickBot="1">
      <c r="A164" s="901"/>
      <c r="C164" s="777" t="str">
        <f>X!AH164</f>
        <v/>
      </c>
      <c r="D164" s="1227" t="str">
        <f>X!AI164</f>
        <v/>
      </c>
      <c r="E164" s="1227" t="str">
        <f>X!AJ164</f>
        <v/>
      </c>
      <c r="F164" s="1227" t="str">
        <f>X!AK164</f>
        <v/>
      </c>
      <c r="G164" s="1227" t="str">
        <f>X!AL164</f>
        <v/>
      </c>
      <c r="H164" s="1227" t="str">
        <f>X!AM164</f>
        <v/>
      </c>
      <c r="I164" s="1227" t="str">
        <f>X!AN164</f>
        <v/>
      </c>
      <c r="J164" s="1227" t="str">
        <f>X!AO164</f>
        <v/>
      </c>
      <c r="K164" s="1227" t="str">
        <f>X!AP164</f>
        <v/>
      </c>
      <c r="L164" s="1227" t="str">
        <f>X!AQ164</f>
        <v/>
      </c>
      <c r="M164" s="1227" t="str">
        <f>X!AR164</f>
        <v/>
      </c>
      <c r="N164" s="1227" t="str">
        <f>X!AS164</f>
        <v/>
      </c>
      <c r="O164" s="1227" t="str">
        <f>X!AT164</f>
        <v/>
      </c>
      <c r="P164" s="1227" t="str">
        <f>X!AU164</f>
        <v/>
      </c>
      <c r="Q164" s="1228" t="str">
        <f>X!AV164</f>
        <v/>
      </c>
      <c r="S164" s="1658"/>
    </row>
    <row r="165" spans="1:41" s="777" customFormat="1" ht="15.75" hidden="1" customHeight="1" thickBot="1">
      <c r="A165" s="1242"/>
      <c r="C165" s="777" t="str">
        <f>X!AH165</f>
        <v/>
      </c>
      <c r="D165" s="1227" t="str">
        <f>X!AI165</f>
        <v/>
      </c>
      <c r="E165" s="1227" t="str">
        <f>X!AJ165</f>
        <v/>
      </c>
      <c r="F165" s="1227" t="str">
        <f>X!AK165</f>
        <v/>
      </c>
      <c r="G165" s="1227" t="str">
        <f>X!AL165</f>
        <v/>
      </c>
      <c r="H165" s="1227" t="str">
        <f>X!AM165</f>
        <v/>
      </c>
      <c r="I165" s="1227" t="str">
        <f>X!AN165</f>
        <v/>
      </c>
      <c r="J165" s="1227" t="str">
        <f>X!AO165</f>
        <v/>
      </c>
      <c r="K165" s="1227" t="str">
        <f>X!AP165</f>
        <v/>
      </c>
      <c r="L165" s="1227" t="str">
        <f>X!AQ165</f>
        <v/>
      </c>
      <c r="M165" s="1227" t="str">
        <f>X!AR165</f>
        <v/>
      </c>
      <c r="N165" s="1227" t="str">
        <f>X!AS165</f>
        <v/>
      </c>
      <c r="O165" s="1227" t="str">
        <f>X!AT165</f>
        <v/>
      </c>
      <c r="P165" s="1227" t="str">
        <f>X!AU165</f>
        <v/>
      </c>
      <c r="Q165" s="1228" t="str">
        <f>X!AV165</f>
        <v/>
      </c>
      <c r="S165" s="1658"/>
    </row>
    <row r="166" spans="1:41" s="777" customFormat="1" ht="19.5" hidden="1" customHeight="1" thickBot="1">
      <c r="A166" s="1247"/>
      <c r="C166" s="777" t="str">
        <f>X!AH166</f>
        <v/>
      </c>
      <c r="D166" s="1227" t="str">
        <f>X!AI166</f>
        <v/>
      </c>
      <c r="E166" s="1227" t="str">
        <f>X!AJ166</f>
        <v/>
      </c>
      <c r="F166" s="1227" t="str">
        <f>X!AK166</f>
        <v/>
      </c>
      <c r="G166" s="1227" t="str">
        <f>X!AL166</f>
        <v/>
      </c>
      <c r="H166" s="1227" t="str">
        <f>X!AM166</f>
        <v/>
      </c>
      <c r="I166" s="1227" t="str">
        <f>X!AN166</f>
        <v/>
      </c>
      <c r="J166" s="1227" t="str">
        <f>X!AO166</f>
        <v/>
      </c>
      <c r="K166" s="1227" t="str">
        <f>X!AP166</f>
        <v/>
      </c>
      <c r="L166" s="1227" t="str">
        <f>X!AQ166</f>
        <v/>
      </c>
      <c r="M166" s="1227" t="str">
        <f>X!AR166</f>
        <v/>
      </c>
      <c r="N166" s="1227" t="str">
        <f>X!AS166</f>
        <v/>
      </c>
      <c r="O166" s="1227" t="str">
        <f>X!AT166</f>
        <v/>
      </c>
      <c r="P166" s="1227" t="str">
        <f>X!AU166</f>
        <v/>
      </c>
      <c r="Q166" s="1228" t="str">
        <f>X!AV166</f>
        <v/>
      </c>
      <c r="S166" s="1658"/>
    </row>
    <row r="167" spans="1:41" s="808" customFormat="1" ht="15.75" hidden="1" customHeight="1">
      <c r="A167" s="1251"/>
      <c r="B167" s="777"/>
      <c r="C167" s="777">
        <f>X!AH167</f>
        <v>0</v>
      </c>
      <c r="D167" s="1227">
        <f>X!AI167</f>
        <v>0</v>
      </c>
      <c r="E167" s="1227">
        <f>X!AJ167</f>
        <v>0</v>
      </c>
      <c r="F167" s="1227">
        <f>X!AK167</f>
        <v>0</v>
      </c>
      <c r="G167" s="1227">
        <f>X!AL167</f>
        <v>0</v>
      </c>
      <c r="H167" s="1227">
        <f>X!AM167</f>
        <v>0</v>
      </c>
      <c r="I167" s="1227">
        <f>X!AN167</f>
        <v>0</v>
      </c>
      <c r="J167" s="1227">
        <f>X!AO167</f>
        <v>0</v>
      </c>
      <c r="K167" s="1227">
        <f>X!AP167</f>
        <v>0</v>
      </c>
      <c r="L167" s="1227">
        <f>X!AQ167</f>
        <v>0</v>
      </c>
      <c r="M167" s="1227">
        <f>X!AR167</f>
        <v>0</v>
      </c>
      <c r="N167" s="1227">
        <f>X!AS167</f>
        <v>0</v>
      </c>
      <c r="O167" s="1227">
        <f>X!AT167</f>
        <v>0</v>
      </c>
      <c r="P167" s="1227">
        <f>X!AU167</f>
        <v>0</v>
      </c>
      <c r="Q167" s="1228">
        <f>X!AV167</f>
        <v>0</v>
      </c>
      <c r="R167" s="777"/>
      <c r="S167" s="1658"/>
      <c r="T167" s="777"/>
      <c r="U167" s="777"/>
      <c r="V167" s="777"/>
      <c r="W167" s="777"/>
      <c r="X167" s="777"/>
      <c r="Y167" s="777"/>
      <c r="Z167" s="777"/>
      <c r="AA167" s="777"/>
      <c r="AB167" s="777"/>
      <c r="AC167" s="777"/>
      <c r="AD167" s="777"/>
      <c r="AE167" s="777"/>
      <c r="AF167" s="777"/>
      <c r="AG167" s="777"/>
      <c r="AH167" s="777"/>
      <c r="AI167" s="777"/>
      <c r="AJ167" s="777"/>
      <c r="AK167" s="777"/>
      <c r="AL167" s="777"/>
      <c r="AM167" s="777"/>
      <c r="AN167" s="777"/>
      <c r="AO167" s="777"/>
    </row>
    <row r="168" spans="1:41" s="777" customFormat="1" ht="19.5" hidden="1" customHeight="1" thickBot="1">
      <c r="A168" s="972"/>
      <c r="C168" s="777" t="str">
        <f>X!AH168</f>
        <v/>
      </c>
      <c r="D168" s="1227" t="str">
        <f>X!AI168</f>
        <v/>
      </c>
      <c r="E168" s="1227" t="str">
        <f>X!AJ168</f>
        <v/>
      </c>
      <c r="F168" s="1227" t="str">
        <f>X!AK168</f>
        <v/>
      </c>
      <c r="G168" s="1227" t="str">
        <f>X!AL168</f>
        <v/>
      </c>
      <c r="H168" s="1227" t="str">
        <f>X!AM168</f>
        <v/>
      </c>
      <c r="I168" s="1227" t="str">
        <f>X!AN168</f>
        <v/>
      </c>
      <c r="J168" s="1227" t="str">
        <f>X!AO168</f>
        <v/>
      </c>
      <c r="K168" s="1227" t="str">
        <f>X!AP168</f>
        <v/>
      </c>
      <c r="L168" s="1227" t="str">
        <f>X!AQ168</f>
        <v/>
      </c>
      <c r="M168" s="1227" t="str">
        <f>X!AR168</f>
        <v/>
      </c>
      <c r="N168" s="1227" t="str">
        <f>X!AS168</f>
        <v/>
      </c>
      <c r="O168" s="1227" t="str">
        <f>X!AT168</f>
        <v/>
      </c>
      <c r="P168" s="1227" t="str">
        <f>X!AU168</f>
        <v/>
      </c>
      <c r="Q168" s="1228" t="str">
        <f>X!AV168</f>
        <v/>
      </c>
      <c r="S168" s="1658"/>
    </row>
    <row r="169" spans="1:41" s="777" customFormat="1" ht="15.75" hidden="1" customHeight="1">
      <c r="A169" s="1256"/>
      <c r="C169" s="777" t="str">
        <f>X!AH169</f>
        <v/>
      </c>
      <c r="D169" s="1227" t="str">
        <f>X!AI169</f>
        <v/>
      </c>
      <c r="E169" s="1227" t="str">
        <f>X!AJ169</f>
        <v/>
      </c>
      <c r="F169" s="1227" t="str">
        <f>X!AK169</f>
        <v/>
      </c>
      <c r="G169" s="1227" t="str">
        <f>X!AL169</f>
        <v/>
      </c>
      <c r="H169" s="1227" t="str">
        <f>X!AM169</f>
        <v/>
      </c>
      <c r="I169" s="1227" t="str">
        <f>X!AN169</f>
        <v/>
      </c>
      <c r="J169" s="1227" t="str">
        <f>X!AO169</f>
        <v/>
      </c>
      <c r="K169" s="1227" t="str">
        <f>X!AP169</f>
        <v/>
      </c>
      <c r="L169" s="1227" t="str">
        <f>X!AQ169</f>
        <v/>
      </c>
      <c r="M169" s="1227" t="str">
        <f>X!AR169</f>
        <v/>
      </c>
      <c r="N169" s="1227" t="str">
        <f>X!AS169</f>
        <v/>
      </c>
      <c r="O169" s="1227" t="str">
        <f>X!AT169</f>
        <v/>
      </c>
      <c r="P169" s="1227" t="str">
        <f>X!AU169</f>
        <v/>
      </c>
      <c r="Q169" s="1228" t="str">
        <f>X!AV169</f>
        <v/>
      </c>
      <c r="S169" s="1658"/>
    </row>
    <row r="170" spans="1:41" s="777" customFormat="1" ht="15.75" hidden="1" customHeight="1">
      <c r="A170" s="1025"/>
      <c r="C170" s="777" t="str">
        <f>X!AH170</f>
        <v/>
      </c>
      <c r="D170" s="1227" t="str">
        <f>X!AI170</f>
        <v/>
      </c>
      <c r="E170" s="1227" t="str">
        <f>X!AJ170</f>
        <v/>
      </c>
      <c r="F170" s="1227" t="str">
        <f>X!AK170</f>
        <v/>
      </c>
      <c r="G170" s="1227" t="str">
        <f>X!AL170</f>
        <v/>
      </c>
      <c r="H170" s="1227" t="str">
        <f>X!AM170</f>
        <v/>
      </c>
      <c r="I170" s="1227" t="str">
        <f>X!AN170</f>
        <v/>
      </c>
      <c r="J170" s="1227" t="str">
        <f>X!AO170</f>
        <v/>
      </c>
      <c r="K170" s="1227" t="str">
        <f>X!AP170</f>
        <v/>
      </c>
      <c r="L170" s="1227" t="str">
        <f>X!AQ170</f>
        <v/>
      </c>
      <c r="M170" s="1227" t="str">
        <f>X!AR170</f>
        <v/>
      </c>
      <c r="N170" s="1227" t="str">
        <f>X!AS170</f>
        <v/>
      </c>
      <c r="O170" s="1227" t="str">
        <f>X!AT170</f>
        <v/>
      </c>
      <c r="P170" s="1227" t="str">
        <f>X!AU170</f>
        <v/>
      </c>
      <c r="Q170" s="1228" t="str">
        <f>X!AV170</f>
        <v/>
      </c>
      <c r="S170" s="1658"/>
    </row>
    <row r="171" spans="1:41" s="777" customFormat="1" ht="15.75" hidden="1" customHeight="1">
      <c r="A171" s="1035"/>
      <c r="C171" s="777" t="str">
        <f>X!AH171</f>
        <v/>
      </c>
      <c r="D171" s="1227" t="str">
        <f>X!AI171</f>
        <v/>
      </c>
      <c r="E171" s="1227" t="str">
        <f>X!AJ171</f>
        <v/>
      </c>
      <c r="F171" s="1227" t="str">
        <f>X!AK171</f>
        <v/>
      </c>
      <c r="G171" s="1227" t="str">
        <f>X!AL171</f>
        <v/>
      </c>
      <c r="H171" s="1227" t="str">
        <f>X!AM171</f>
        <v/>
      </c>
      <c r="I171" s="1227" t="str">
        <f>X!AN171</f>
        <v/>
      </c>
      <c r="J171" s="1227" t="str">
        <f>X!AO171</f>
        <v/>
      </c>
      <c r="K171" s="1227" t="str">
        <f>X!AP171</f>
        <v/>
      </c>
      <c r="L171" s="1227" t="str">
        <f>X!AQ171</f>
        <v/>
      </c>
      <c r="M171" s="1227" t="str">
        <f>X!AR171</f>
        <v/>
      </c>
      <c r="N171" s="1227" t="str">
        <f>X!AS171</f>
        <v/>
      </c>
      <c r="O171" s="1227" t="str">
        <f>X!AT171</f>
        <v/>
      </c>
      <c r="P171" s="1227" t="str">
        <f>X!AU171</f>
        <v/>
      </c>
      <c r="Q171" s="1228" t="str">
        <f>X!AV171</f>
        <v/>
      </c>
      <c r="S171" s="1658"/>
    </row>
    <row r="172" spans="1:41" s="777" customFormat="1" ht="15.75" hidden="1" customHeight="1">
      <c r="A172" s="1045"/>
      <c r="C172" s="777" t="str">
        <f>X!AH172</f>
        <v/>
      </c>
      <c r="D172" s="1227" t="str">
        <f>X!AI172</f>
        <v/>
      </c>
      <c r="E172" s="1227" t="str">
        <f>X!AJ172</f>
        <v/>
      </c>
      <c r="F172" s="1227" t="str">
        <f>X!AK172</f>
        <v/>
      </c>
      <c r="G172" s="1227" t="str">
        <f>X!AL172</f>
        <v/>
      </c>
      <c r="H172" s="1227" t="str">
        <f>X!AM172</f>
        <v/>
      </c>
      <c r="I172" s="1227" t="str">
        <f>X!AN172</f>
        <v/>
      </c>
      <c r="J172" s="1227" t="str">
        <f>X!AO172</f>
        <v/>
      </c>
      <c r="K172" s="1227" t="str">
        <f>X!AP172</f>
        <v/>
      </c>
      <c r="L172" s="1227" t="str">
        <f>X!AQ172</f>
        <v/>
      </c>
      <c r="M172" s="1227" t="str">
        <f>X!AR172</f>
        <v/>
      </c>
      <c r="N172" s="1227" t="str">
        <f>X!AS172</f>
        <v/>
      </c>
      <c r="O172" s="1227" t="str">
        <f>X!AT172</f>
        <v/>
      </c>
      <c r="P172" s="1227" t="str">
        <f>X!AU172</f>
        <v/>
      </c>
      <c r="Q172" s="1228" t="str">
        <f>X!AV172</f>
        <v/>
      </c>
      <c r="S172" s="1658"/>
    </row>
    <row r="173" spans="1:41" s="777" customFormat="1" ht="15.75" hidden="1" customHeight="1" thickBot="1">
      <c r="A173" s="1262"/>
      <c r="C173" s="777" t="str">
        <f>X!AH173</f>
        <v/>
      </c>
      <c r="D173" s="1227" t="str">
        <f>X!AI173</f>
        <v/>
      </c>
      <c r="E173" s="1227" t="str">
        <f>X!AJ173</f>
        <v/>
      </c>
      <c r="F173" s="1227" t="str">
        <f>X!AK173</f>
        <v/>
      </c>
      <c r="G173" s="1227" t="str">
        <f>X!AL173</f>
        <v/>
      </c>
      <c r="H173" s="1227" t="str">
        <f>X!AM173</f>
        <v/>
      </c>
      <c r="I173" s="1227" t="str">
        <f>X!AN173</f>
        <v/>
      </c>
      <c r="J173" s="1227" t="str">
        <f>X!AO173</f>
        <v/>
      </c>
      <c r="K173" s="1227" t="str">
        <f>X!AP173</f>
        <v/>
      </c>
      <c r="L173" s="1227" t="str">
        <f>X!AQ173</f>
        <v/>
      </c>
      <c r="M173" s="1227" t="str">
        <f>X!AR173</f>
        <v/>
      </c>
      <c r="N173" s="1227" t="str">
        <f>X!AS173</f>
        <v/>
      </c>
      <c r="O173" s="1227" t="str">
        <f>X!AT173</f>
        <v/>
      </c>
      <c r="P173" s="1227" t="str">
        <f>X!AU173</f>
        <v/>
      </c>
      <c r="Q173" s="1228" t="str">
        <f>X!AV173</f>
        <v/>
      </c>
      <c r="S173" s="1658"/>
    </row>
    <row r="174" spans="1:41" s="1271" customFormat="1" ht="15.75" hidden="1" customHeight="1" thickBot="1">
      <c r="A174" s="1265"/>
      <c r="B174" s="777"/>
      <c r="C174" s="777">
        <f>X!AH174</f>
        <v>0</v>
      </c>
      <c r="D174" s="1227">
        <f>X!AI174</f>
        <v>0</v>
      </c>
      <c r="E174" s="1227">
        <f>X!AJ174</f>
        <v>0</v>
      </c>
      <c r="F174" s="1227">
        <f>X!AK174</f>
        <v>0</v>
      </c>
      <c r="G174" s="1227">
        <f>X!AL174</f>
        <v>0</v>
      </c>
      <c r="H174" s="1227">
        <f>X!AM174</f>
        <v>0</v>
      </c>
      <c r="I174" s="1227">
        <f>X!AN174</f>
        <v>0</v>
      </c>
      <c r="J174" s="1227">
        <f>X!AO174</f>
        <v>0</v>
      </c>
      <c r="K174" s="1227">
        <f>X!AP174</f>
        <v>0</v>
      </c>
      <c r="L174" s="1227">
        <f>X!AQ174</f>
        <v>0</v>
      </c>
      <c r="M174" s="1227">
        <f>X!AR174</f>
        <v>0</v>
      </c>
      <c r="N174" s="1227">
        <f>X!AS174</f>
        <v>0</v>
      </c>
      <c r="O174" s="1227">
        <f>X!AT174</f>
        <v>0</v>
      </c>
      <c r="P174" s="1227">
        <f>X!AU174</f>
        <v>0</v>
      </c>
      <c r="Q174" s="1228">
        <f>X!AV174</f>
        <v>0</v>
      </c>
      <c r="R174" s="777"/>
      <c r="S174" s="1658"/>
      <c r="T174" s="777"/>
      <c r="U174" s="777"/>
      <c r="V174" s="777"/>
      <c r="W174" s="777"/>
      <c r="X174" s="777"/>
      <c r="Y174" s="777"/>
      <c r="Z174" s="777"/>
      <c r="AA174" s="777"/>
      <c r="AB174" s="777"/>
      <c r="AC174" s="777"/>
      <c r="AD174" s="777"/>
      <c r="AE174" s="777"/>
      <c r="AF174" s="777"/>
      <c r="AG174" s="777"/>
      <c r="AH174" s="777"/>
      <c r="AI174" s="777"/>
      <c r="AJ174" s="777"/>
      <c r="AK174" s="777"/>
      <c r="AL174" s="777"/>
      <c r="AM174" s="777"/>
      <c r="AN174" s="777"/>
      <c r="AO174" s="777"/>
    </row>
    <row r="175" spans="1:41" s="777" customFormat="1" ht="15.75" hidden="1" customHeight="1">
      <c r="A175" s="1272"/>
      <c r="C175" s="777">
        <f>X!AH175</f>
        <v>0</v>
      </c>
      <c r="D175" s="1227">
        <f>X!AI175</f>
        <v>0</v>
      </c>
      <c r="E175" s="1227">
        <f>X!AJ175</f>
        <v>0</v>
      </c>
      <c r="F175" s="1227">
        <f>X!AK175</f>
        <v>0</v>
      </c>
      <c r="G175" s="1227">
        <f>X!AL175</f>
        <v>0</v>
      </c>
      <c r="H175" s="1227">
        <f>X!AM175</f>
        <v>0</v>
      </c>
      <c r="I175" s="1227">
        <f>X!AN175</f>
        <v>0</v>
      </c>
      <c r="J175" s="1227">
        <f>X!AO175</f>
        <v>0</v>
      </c>
      <c r="K175" s="1227">
        <f>X!AP175</f>
        <v>0</v>
      </c>
      <c r="L175" s="1227">
        <f>X!AQ175</f>
        <v>0</v>
      </c>
      <c r="M175" s="1227">
        <f>X!AR175</f>
        <v>0</v>
      </c>
      <c r="N175" s="1227">
        <f>X!AS175</f>
        <v>0</v>
      </c>
      <c r="O175" s="1227">
        <f>X!AT175</f>
        <v>0</v>
      </c>
      <c r="P175" s="1227">
        <f>X!AU175</f>
        <v>0</v>
      </c>
      <c r="Q175" s="1228">
        <f>X!AV175</f>
        <v>0</v>
      </c>
      <c r="S175" s="1658"/>
    </row>
    <row r="176" spans="1:41" s="777" customFormat="1" ht="15.75" hidden="1" customHeight="1">
      <c r="A176" s="1098"/>
      <c r="C176" s="777">
        <f>X!AH176</f>
        <v>0</v>
      </c>
      <c r="D176" s="1227">
        <f>X!AI176</f>
        <v>0</v>
      </c>
      <c r="E176" s="1227">
        <f>X!AJ176</f>
        <v>0</v>
      </c>
      <c r="F176" s="1227">
        <f>X!AK176</f>
        <v>0</v>
      </c>
      <c r="G176" s="1227">
        <f>X!AL176</f>
        <v>0</v>
      </c>
      <c r="H176" s="1227">
        <f>X!AM176</f>
        <v>0</v>
      </c>
      <c r="I176" s="1227">
        <f>X!AN176</f>
        <v>0</v>
      </c>
      <c r="J176" s="1227">
        <f>X!AO176</f>
        <v>0</v>
      </c>
      <c r="K176" s="1227">
        <f>X!AP176</f>
        <v>0</v>
      </c>
      <c r="L176" s="1227">
        <f>X!AQ176</f>
        <v>0</v>
      </c>
      <c r="M176" s="1227">
        <f>X!AR176</f>
        <v>0</v>
      </c>
      <c r="N176" s="1227">
        <f>X!AS176</f>
        <v>0</v>
      </c>
      <c r="O176" s="1227">
        <f>X!AT176</f>
        <v>0</v>
      </c>
      <c r="P176" s="1227">
        <f>X!AU176</f>
        <v>0</v>
      </c>
      <c r="Q176" s="1228">
        <f>X!AV176</f>
        <v>0</v>
      </c>
      <c r="S176" s="1658"/>
    </row>
    <row r="177" spans="1:41" s="777" customFormat="1" ht="15.75" hidden="1" customHeight="1" thickBot="1">
      <c r="A177" s="1277"/>
      <c r="C177" s="777">
        <f>X!AH177</f>
        <v>0</v>
      </c>
      <c r="D177" s="1227">
        <f>X!AI177</f>
        <v>0</v>
      </c>
      <c r="E177" s="1227">
        <f>X!AJ177</f>
        <v>0</v>
      </c>
      <c r="F177" s="1227">
        <f>X!AK177</f>
        <v>0</v>
      </c>
      <c r="G177" s="1227">
        <f>X!AL177</f>
        <v>0</v>
      </c>
      <c r="H177" s="1227">
        <f>X!AM177</f>
        <v>0</v>
      </c>
      <c r="I177" s="1227">
        <f>X!AN177</f>
        <v>0</v>
      </c>
      <c r="J177" s="1227">
        <f>X!AO177</f>
        <v>0</v>
      </c>
      <c r="K177" s="1227">
        <f>X!AP177</f>
        <v>0</v>
      </c>
      <c r="L177" s="1227">
        <f>X!AQ177</f>
        <v>0</v>
      </c>
      <c r="M177" s="1227">
        <f>X!AR177</f>
        <v>0</v>
      </c>
      <c r="N177" s="1227">
        <f>X!AS177</f>
        <v>0</v>
      </c>
      <c r="O177" s="1227">
        <f>X!AT177</f>
        <v>0</v>
      </c>
      <c r="P177" s="1227">
        <f>X!AU177</f>
        <v>0</v>
      </c>
      <c r="Q177" s="1228">
        <f>X!AV177</f>
        <v>0</v>
      </c>
      <c r="S177" s="1658"/>
    </row>
    <row r="178" spans="1:41" s="808" customFormat="1" ht="15.75" hidden="1" customHeight="1" thickBot="1">
      <c r="A178" s="1251"/>
      <c r="B178" s="777"/>
      <c r="C178" s="777">
        <f>X!AH178</f>
        <v>0</v>
      </c>
      <c r="D178" s="1227">
        <f>X!AI178</f>
        <v>0</v>
      </c>
      <c r="E178" s="1227">
        <f>X!AJ178</f>
        <v>0</v>
      </c>
      <c r="F178" s="1227">
        <f>X!AK178</f>
        <v>0</v>
      </c>
      <c r="G178" s="1227">
        <f>X!AL178</f>
        <v>0</v>
      </c>
      <c r="H178" s="1227">
        <f>X!AM178</f>
        <v>0</v>
      </c>
      <c r="I178" s="1227">
        <f>X!AN178</f>
        <v>0</v>
      </c>
      <c r="J178" s="1227">
        <f>X!AO178</f>
        <v>0</v>
      </c>
      <c r="K178" s="1227">
        <f>X!AP178</f>
        <v>0</v>
      </c>
      <c r="L178" s="1227">
        <f>X!AQ178</f>
        <v>0</v>
      </c>
      <c r="M178" s="1227">
        <f>X!AR178</f>
        <v>0</v>
      </c>
      <c r="N178" s="1227">
        <f>X!AS178</f>
        <v>0</v>
      </c>
      <c r="O178" s="1227">
        <f>X!AT178</f>
        <v>0</v>
      </c>
      <c r="P178" s="1227">
        <f>X!AU178</f>
        <v>0</v>
      </c>
      <c r="Q178" s="1228">
        <f>X!AV178</f>
        <v>0</v>
      </c>
      <c r="R178" s="777"/>
      <c r="S178" s="1658"/>
      <c r="T178" s="777"/>
      <c r="U178" s="777"/>
      <c r="V178" s="777"/>
      <c r="W178" s="777"/>
      <c r="X178" s="777"/>
      <c r="Y178" s="777"/>
      <c r="Z178" s="777"/>
      <c r="AA178" s="777"/>
      <c r="AB178" s="777"/>
      <c r="AC178" s="777"/>
      <c r="AD178" s="777"/>
      <c r="AE178" s="777"/>
      <c r="AF178" s="777"/>
      <c r="AG178" s="777"/>
      <c r="AH178" s="777"/>
      <c r="AI178" s="777"/>
      <c r="AJ178" s="777"/>
      <c r="AK178" s="777"/>
      <c r="AL178" s="777"/>
      <c r="AM178" s="777"/>
      <c r="AN178" s="777"/>
      <c r="AO178" s="777"/>
    </row>
    <row r="179" spans="1:41" s="777" customFormat="1" ht="19.5" hidden="1" customHeight="1" thickTop="1" thickBot="1">
      <c r="A179" s="972"/>
      <c r="C179" s="777">
        <f>X!AH179</f>
        <v>0</v>
      </c>
      <c r="D179" s="1227">
        <f>X!AI179</f>
        <v>0</v>
      </c>
      <c r="E179" s="1227">
        <f>X!AJ179</f>
        <v>0</v>
      </c>
      <c r="F179" s="1227">
        <f>X!AK179</f>
        <v>0</v>
      </c>
      <c r="G179" s="1227">
        <f>X!AL179</f>
        <v>0</v>
      </c>
      <c r="H179" s="1227">
        <f>X!AM179</f>
        <v>0</v>
      </c>
      <c r="I179" s="1227">
        <f>X!AN179</f>
        <v>0</v>
      </c>
      <c r="J179" s="1227">
        <f>X!AO179</f>
        <v>0</v>
      </c>
      <c r="K179" s="1227">
        <f>X!AP179</f>
        <v>0</v>
      </c>
      <c r="L179" s="1227">
        <f>X!AQ179</f>
        <v>0</v>
      </c>
      <c r="M179" s="1227">
        <f>X!AR179</f>
        <v>0</v>
      </c>
      <c r="N179" s="1227">
        <f>X!AS179</f>
        <v>0</v>
      </c>
      <c r="O179" s="1227">
        <f>X!AT179</f>
        <v>0</v>
      </c>
      <c r="P179" s="1227">
        <f>X!AU179</f>
        <v>0</v>
      </c>
      <c r="Q179" s="1228">
        <f>X!AV179</f>
        <v>0</v>
      </c>
      <c r="S179" s="1658"/>
    </row>
    <row r="180" spans="1:41" s="777" customFormat="1" ht="15.75" hidden="1" customHeight="1">
      <c r="A180" s="1291"/>
      <c r="C180" s="777">
        <f>X!AH180</f>
        <v>0</v>
      </c>
      <c r="D180" s="1227">
        <f>X!AI180</f>
        <v>0</v>
      </c>
      <c r="E180" s="1227">
        <f>X!AJ180</f>
        <v>0</v>
      </c>
      <c r="F180" s="1227">
        <f>X!AK180</f>
        <v>0</v>
      </c>
      <c r="G180" s="1227">
        <f>X!AL180</f>
        <v>0</v>
      </c>
      <c r="H180" s="1227">
        <f>X!AM180</f>
        <v>0</v>
      </c>
      <c r="I180" s="1227">
        <f>X!AN180</f>
        <v>0</v>
      </c>
      <c r="J180" s="1227">
        <f>X!AO180</f>
        <v>0</v>
      </c>
      <c r="K180" s="1227">
        <f>X!AP180</f>
        <v>0</v>
      </c>
      <c r="L180" s="1227">
        <f>X!AQ180</f>
        <v>0</v>
      </c>
      <c r="M180" s="1227">
        <f>X!AR180</f>
        <v>0</v>
      </c>
      <c r="N180" s="1227">
        <f>X!AS180</f>
        <v>0</v>
      </c>
      <c r="O180" s="1227">
        <f>X!AT180</f>
        <v>0</v>
      </c>
      <c r="P180" s="1227">
        <f>X!AU180</f>
        <v>0</v>
      </c>
      <c r="Q180" s="1228">
        <f>X!AV180</f>
        <v>0</v>
      </c>
      <c r="S180" s="1658"/>
    </row>
    <row r="181" spans="1:41" s="777" customFormat="1" ht="15.75" hidden="1" customHeight="1">
      <c r="A181" s="1122"/>
      <c r="C181" s="777">
        <f>X!AH181</f>
        <v>0</v>
      </c>
      <c r="D181" s="1227">
        <f>X!AI181</f>
        <v>0</v>
      </c>
      <c r="E181" s="1227">
        <f>X!AJ181</f>
        <v>0</v>
      </c>
      <c r="F181" s="1227">
        <f>X!AK181</f>
        <v>0</v>
      </c>
      <c r="G181" s="1227">
        <f>X!AL181</f>
        <v>0</v>
      </c>
      <c r="H181" s="1227">
        <f>X!AM181</f>
        <v>0</v>
      </c>
      <c r="I181" s="1227">
        <f>X!AN181</f>
        <v>0</v>
      </c>
      <c r="J181" s="1227">
        <f>X!AO181</f>
        <v>0</v>
      </c>
      <c r="K181" s="1227">
        <f>X!AP181</f>
        <v>0</v>
      </c>
      <c r="L181" s="1227">
        <f>X!AQ181</f>
        <v>0</v>
      </c>
      <c r="M181" s="1227">
        <f>X!AR181</f>
        <v>0</v>
      </c>
      <c r="N181" s="1227">
        <f>X!AS181</f>
        <v>0</v>
      </c>
      <c r="O181" s="1227">
        <f>X!AT181</f>
        <v>0</v>
      </c>
      <c r="P181" s="1227">
        <f>X!AU181</f>
        <v>0</v>
      </c>
      <c r="Q181" s="1228">
        <f>X!AV181</f>
        <v>0</v>
      </c>
      <c r="S181" s="1658"/>
    </row>
    <row r="182" spans="1:41" s="777" customFormat="1" ht="15.75" hidden="1" customHeight="1">
      <c r="A182" s="1122"/>
      <c r="C182" s="777">
        <f>X!AH182</f>
        <v>0</v>
      </c>
      <c r="D182" s="1227">
        <f>X!AI182</f>
        <v>0</v>
      </c>
      <c r="E182" s="1227">
        <f>X!AJ182</f>
        <v>0</v>
      </c>
      <c r="F182" s="1227">
        <f>X!AK182</f>
        <v>0</v>
      </c>
      <c r="G182" s="1227">
        <f>X!AL182</f>
        <v>0</v>
      </c>
      <c r="H182" s="1227">
        <f>X!AM182</f>
        <v>0</v>
      </c>
      <c r="I182" s="1227">
        <f>X!AN182</f>
        <v>0</v>
      </c>
      <c r="J182" s="1227">
        <f>X!AO182</f>
        <v>0</v>
      </c>
      <c r="K182" s="1227">
        <f>X!AP182</f>
        <v>0</v>
      </c>
      <c r="L182" s="1227">
        <f>X!AQ182</f>
        <v>0</v>
      </c>
      <c r="M182" s="1227">
        <f>X!AR182</f>
        <v>0</v>
      </c>
      <c r="N182" s="1227">
        <f>X!AS182</f>
        <v>0</v>
      </c>
      <c r="O182" s="1227">
        <f>X!AT182</f>
        <v>0</v>
      </c>
      <c r="P182" s="1227">
        <f>X!AU182</f>
        <v>0</v>
      </c>
      <c r="Q182" s="1228">
        <f>X!AV182</f>
        <v>0</v>
      </c>
      <c r="S182" s="1658"/>
    </row>
    <row r="183" spans="1:41" s="777" customFormat="1" ht="15.75" hidden="1" customHeight="1">
      <c r="A183" s="1122"/>
      <c r="C183" s="777">
        <f>X!AH183</f>
        <v>0</v>
      </c>
      <c r="D183" s="1227">
        <f>X!AI183</f>
        <v>0</v>
      </c>
      <c r="E183" s="1227">
        <f>X!AJ183</f>
        <v>0</v>
      </c>
      <c r="F183" s="1227">
        <f>X!AK183</f>
        <v>0</v>
      </c>
      <c r="G183" s="1227">
        <f>X!AL183</f>
        <v>0</v>
      </c>
      <c r="H183" s="1227">
        <f>X!AM183</f>
        <v>0</v>
      </c>
      <c r="I183" s="1227">
        <f>X!AN183</f>
        <v>0</v>
      </c>
      <c r="J183" s="1227">
        <f>X!AO183</f>
        <v>0</v>
      </c>
      <c r="K183" s="1227">
        <f>X!AP183</f>
        <v>0</v>
      </c>
      <c r="L183" s="1227">
        <f>X!AQ183</f>
        <v>0</v>
      </c>
      <c r="M183" s="1227">
        <f>X!AR183</f>
        <v>0</v>
      </c>
      <c r="N183" s="1227">
        <f>X!AS183</f>
        <v>0</v>
      </c>
      <c r="O183" s="1227">
        <f>X!AT183</f>
        <v>0</v>
      </c>
      <c r="P183" s="1227">
        <f>X!AU183</f>
        <v>0</v>
      </c>
      <c r="Q183" s="1228">
        <f>X!AV183</f>
        <v>0</v>
      </c>
      <c r="S183" s="1658"/>
    </row>
    <row r="184" spans="1:41" s="777" customFormat="1" ht="15.75" hidden="1" customHeight="1">
      <c r="A184" s="1122"/>
      <c r="C184" s="777">
        <f>X!AH184</f>
        <v>0</v>
      </c>
      <c r="D184" s="1227">
        <f>X!AI184</f>
        <v>0</v>
      </c>
      <c r="E184" s="1227">
        <f>X!AJ184</f>
        <v>0</v>
      </c>
      <c r="F184" s="1227">
        <f>X!AK184</f>
        <v>0</v>
      </c>
      <c r="G184" s="1227">
        <f>X!AL184</f>
        <v>0</v>
      </c>
      <c r="H184" s="1227">
        <f>X!AM184</f>
        <v>0</v>
      </c>
      <c r="I184" s="1227">
        <f>X!AN184</f>
        <v>0</v>
      </c>
      <c r="J184" s="1227">
        <f>X!AO184</f>
        <v>0</v>
      </c>
      <c r="K184" s="1227">
        <f>X!AP184</f>
        <v>0</v>
      </c>
      <c r="L184" s="1227">
        <f>X!AQ184</f>
        <v>0</v>
      </c>
      <c r="M184" s="1227">
        <f>X!AR184</f>
        <v>0</v>
      </c>
      <c r="N184" s="1227">
        <f>X!AS184</f>
        <v>0</v>
      </c>
      <c r="O184" s="1227">
        <f>X!AT184</f>
        <v>0</v>
      </c>
      <c r="P184" s="1227">
        <f>X!AU184</f>
        <v>0</v>
      </c>
      <c r="Q184" s="1228">
        <f>X!AV184</f>
        <v>0</v>
      </c>
      <c r="S184" s="1658"/>
    </row>
    <row r="185" spans="1:41" s="777" customFormat="1" ht="15.75" hidden="1" customHeight="1">
      <c r="A185" s="1122"/>
      <c r="C185" s="777">
        <f>X!AH185</f>
        <v>0</v>
      </c>
      <c r="D185" s="1227">
        <f>X!AI185</f>
        <v>0</v>
      </c>
      <c r="E185" s="1227">
        <f>X!AJ185</f>
        <v>0</v>
      </c>
      <c r="F185" s="1227">
        <f>X!AK185</f>
        <v>0</v>
      </c>
      <c r="G185" s="1227">
        <f>X!AL185</f>
        <v>0</v>
      </c>
      <c r="H185" s="1227">
        <f>X!AM185</f>
        <v>0</v>
      </c>
      <c r="I185" s="1227">
        <f>X!AN185</f>
        <v>0</v>
      </c>
      <c r="J185" s="1227">
        <f>X!AO185</f>
        <v>0</v>
      </c>
      <c r="K185" s="1227">
        <f>X!AP185</f>
        <v>0</v>
      </c>
      <c r="L185" s="1227">
        <f>X!AQ185</f>
        <v>0</v>
      </c>
      <c r="M185" s="1227">
        <f>X!AR185</f>
        <v>0</v>
      </c>
      <c r="N185" s="1227">
        <f>X!AS185</f>
        <v>0</v>
      </c>
      <c r="O185" s="1227">
        <f>X!AT185</f>
        <v>0</v>
      </c>
      <c r="P185" s="1227">
        <f>X!AU185</f>
        <v>0</v>
      </c>
      <c r="Q185" s="1228">
        <f>X!AV185</f>
        <v>0</v>
      </c>
      <c r="S185" s="1658"/>
    </row>
    <row r="186" spans="1:41" s="777" customFormat="1" ht="15.75" hidden="1" customHeight="1">
      <c r="A186" s="1122"/>
      <c r="C186" s="777">
        <f>X!AH186</f>
        <v>0</v>
      </c>
      <c r="D186" s="1227">
        <f>X!AI186</f>
        <v>0</v>
      </c>
      <c r="E186" s="1227">
        <f>X!AJ186</f>
        <v>0</v>
      </c>
      <c r="F186" s="1227">
        <f>X!AK186</f>
        <v>0</v>
      </c>
      <c r="G186" s="1227">
        <f>X!AL186</f>
        <v>0</v>
      </c>
      <c r="H186" s="1227">
        <f>X!AM186</f>
        <v>0</v>
      </c>
      <c r="I186" s="1227">
        <f>X!AN186</f>
        <v>0</v>
      </c>
      <c r="J186" s="1227">
        <f>X!AO186</f>
        <v>0</v>
      </c>
      <c r="K186" s="1227">
        <f>X!AP186</f>
        <v>0</v>
      </c>
      <c r="L186" s="1227">
        <f>X!AQ186</f>
        <v>0</v>
      </c>
      <c r="M186" s="1227">
        <f>X!AR186</f>
        <v>0</v>
      </c>
      <c r="N186" s="1227">
        <f>X!AS186</f>
        <v>0</v>
      </c>
      <c r="O186" s="1227">
        <f>X!AT186</f>
        <v>0</v>
      </c>
      <c r="P186" s="1227">
        <f>X!AU186</f>
        <v>0</v>
      </c>
      <c r="Q186" s="1228">
        <f>X!AV186</f>
        <v>0</v>
      </c>
      <c r="S186" s="1658"/>
    </row>
    <row r="187" spans="1:41" s="777" customFormat="1" ht="15.75" hidden="1" customHeight="1">
      <c r="A187" s="1122"/>
      <c r="C187" s="777">
        <f>X!AH187</f>
        <v>0</v>
      </c>
      <c r="D187" s="1227">
        <f>X!AI187</f>
        <v>0</v>
      </c>
      <c r="E187" s="1227">
        <f>X!AJ187</f>
        <v>0</v>
      </c>
      <c r="F187" s="1227">
        <f>X!AK187</f>
        <v>0</v>
      </c>
      <c r="G187" s="1227">
        <f>X!AL187</f>
        <v>0</v>
      </c>
      <c r="H187" s="1227">
        <f>X!AM187</f>
        <v>0</v>
      </c>
      <c r="I187" s="1227">
        <f>X!AN187</f>
        <v>0</v>
      </c>
      <c r="J187" s="1227">
        <f>X!AO187</f>
        <v>0</v>
      </c>
      <c r="K187" s="1227">
        <f>X!AP187</f>
        <v>0</v>
      </c>
      <c r="L187" s="1227">
        <f>X!AQ187</f>
        <v>0</v>
      </c>
      <c r="M187" s="1227">
        <f>X!AR187</f>
        <v>0</v>
      </c>
      <c r="N187" s="1227">
        <f>X!AS187</f>
        <v>0</v>
      </c>
      <c r="O187" s="1227">
        <f>X!AT187</f>
        <v>0</v>
      </c>
      <c r="P187" s="1227">
        <f>X!AU187</f>
        <v>0</v>
      </c>
      <c r="Q187" s="1228">
        <f>X!AV187</f>
        <v>0</v>
      </c>
      <c r="S187" s="1658"/>
    </row>
    <row r="188" spans="1:41" s="777" customFormat="1" ht="15.75" hidden="1" customHeight="1" thickBot="1">
      <c r="A188" s="1155"/>
      <c r="C188" s="777">
        <f>X!AH188</f>
        <v>0</v>
      </c>
      <c r="D188" s="1227">
        <f>X!AI188</f>
        <v>0</v>
      </c>
      <c r="E188" s="1227">
        <f>X!AJ188</f>
        <v>0</v>
      </c>
      <c r="F188" s="1227">
        <f>X!AK188</f>
        <v>0</v>
      </c>
      <c r="G188" s="1227">
        <f>X!AL188</f>
        <v>0</v>
      </c>
      <c r="H188" s="1227">
        <f>X!AM188</f>
        <v>0</v>
      </c>
      <c r="I188" s="1227">
        <f>X!AN188</f>
        <v>0</v>
      </c>
      <c r="J188" s="1227">
        <f>X!AO188</f>
        <v>0</v>
      </c>
      <c r="K188" s="1227">
        <f>X!AP188</f>
        <v>0</v>
      </c>
      <c r="L188" s="1227">
        <f>X!AQ188</f>
        <v>0</v>
      </c>
      <c r="M188" s="1227">
        <f>X!AR188</f>
        <v>0</v>
      </c>
      <c r="N188" s="1227">
        <f>X!AS188</f>
        <v>0</v>
      </c>
      <c r="O188" s="1227">
        <f>X!AT188</f>
        <v>0</v>
      </c>
      <c r="P188" s="1227">
        <f>X!AU188</f>
        <v>0</v>
      </c>
      <c r="Q188" s="1228">
        <f>X!AV188</f>
        <v>0</v>
      </c>
      <c r="S188" s="1658"/>
    </row>
    <row r="189" spans="1:41" s="777" customFormat="1" ht="15.75" hidden="1" customHeight="1">
      <c r="A189" s="1175"/>
      <c r="C189" s="777">
        <f>X!AH189</f>
        <v>0</v>
      </c>
      <c r="D189" s="1227">
        <f>X!AI189</f>
        <v>0</v>
      </c>
      <c r="E189" s="1227">
        <f>X!AJ189</f>
        <v>0</v>
      </c>
      <c r="F189" s="1227">
        <f>X!AK189</f>
        <v>0</v>
      </c>
      <c r="G189" s="1227">
        <f>X!AL189</f>
        <v>0</v>
      </c>
      <c r="H189" s="1227">
        <f>X!AM189</f>
        <v>0</v>
      </c>
      <c r="I189" s="1227">
        <f>X!AN189</f>
        <v>0</v>
      </c>
      <c r="J189" s="1227">
        <f>X!AO189</f>
        <v>0</v>
      </c>
      <c r="K189" s="1227">
        <f>X!AP189</f>
        <v>0</v>
      </c>
      <c r="L189" s="1227">
        <f>X!AQ189</f>
        <v>0</v>
      </c>
      <c r="M189" s="1227">
        <f>X!AR189</f>
        <v>0</v>
      </c>
      <c r="N189" s="1227">
        <f>X!AS189</f>
        <v>0</v>
      </c>
      <c r="O189" s="1227">
        <f>X!AT189</f>
        <v>0</v>
      </c>
      <c r="P189" s="1227">
        <f>X!AU189</f>
        <v>0</v>
      </c>
      <c r="Q189" s="1228">
        <f>X!AV189</f>
        <v>0</v>
      </c>
      <c r="S189" s="1658"/>
    </row>
    <row r="190" spans="1:41" s="777" customFormat="1" ht="15.75" hidden="1" customHeight="1">
      <c r="A190" s="1194"/>
      <c r="C190" s="777">
        <f>X!AH190</f>
        <v>0</v>
      </c>
      <c r="D190" s="1227">
        <f>X!AI190</f>
        <v>0</v>
      </c>
      <c r="E190" s="1227">
        <f>X!AJ190</f>
        <v>0</v>
      </c>
      <c r="F190" s="1227">
        <f>X!AK190</f>
        <v>0</v>
      </c>
      <c r="G190" s="1227">
        <f>X!AL190</f>
        <v>0</v>
      </c>
      <c r="H190" s="1227">
        <f>X!AM190</f>
        <v>0</v>
      </c>
      <c r="I190" s="1227">
        <f>X!AN190</f>
        <v>0</v>
      </c>
      <c r="J190" s="1227">
        <f>X!AO190</f>
        <v>0</v>
      </c>
      <c r="K190" s="1227">
        <f>X!AP190</f>
        <v>0</v>
      </c>
      <c r="L190" s="1227">
        <f>X!AQ190</f>
        <v>0</v>
      </c>
      <c r="M190" s="1227">
        <f>X!AR190</f>
        <v>0</v>
      </c>
      <c r="N190" s="1227">
        <f>X!AS190</f>
        <v>0</v>
      </c>
      <c r="O190" s="1227">
        <f>X!AT190</f>
        <v>0</v>
      </c>
      <c r="P190" s="1227">
        <f>X!AU190</f>
        <v>0</v>
      </c>
      <c r="Q190" s="1228">
        <f>X!AV190</f>
        <v>0</v>
      </c>
      <c r="S190" s="1658"/>
    </row>
    <row r="191" spans="1:41" s="777" customFormat="1" ht="15.75" hidden="1" customHeight="1" thickBot="1">
      <c r="A191" s="1297"/>
      <c r="C191" s="777">
        <f>X!AH191</f>
        <v>0</v>
      </c>
      <c r="D191" s="1227">
        <f>X!AI191</f>
        <v>0</v>
      </c>
      <c r="E191" s="1227">
        <f>X!AJ191</f>
        <v>0</v>
      </c>
      <c r="F191" s="1227">
        <f>X!AK191</f>
        <v>0</v>
      </c>
      <c r="G191" s="1227">
        <f>X!AL191</f>
        <v>0</v>
      </c>
      <c r="H191" s="1227">
        <f>X!AM191</f>
        <v>0</v>
      </c>
      <c r="I191" s="1227">
        <f>X!AN191</f>
        <v>0</v>
      </c>
      <c r="J191" s="1227">
        <f>X!AO191</f>
        <v>0</v>
      </c>
      <c r="K191" s="1227">
        <f>X!AP191</f>
        <v>0</v>
      </c>
      <c r="L191" s="1227">
        <f>X!AQ191</f>
        <v>0</v>
      </c>
      <c r="M191" s="1227">
        <f>X!AR191</f>
        <v>0</v>
      </c>
      <c r="N191" s="1227">
        <f>X!AS191</f>
        <v>0</v>
      </c>
      <c r="O191" s="1227">
        <f>X!AT191</f>
        <v>0</v>
      </c>
      <c r="P191" s="1227">
        <f>X!AU191</f>
        <v>0</v>
      </c>
      <c r="Q191" s="1228">
        <f>X!AV191</f>
        <v>0</v>
      </c>
      <c r="S191" s="1658"/>
    </row>
    <row r="192" spans="1:41" s="1298" customFormat="1" ht="14.25" customHeight="1" thickTop="1" thickBot="1">
      <c r="C192" s="1299"/>
      <c r="D192" s="1302"/>
      <c r="E192" s="1302"/>
      <c r="F192" s="1302"/>
      <c r="G192" s="1302"/>
      <c r="H192" s="1302"/>
      <c r="I192" s="1302"/>
      <c r="J192" s="1302"/>
      <c r="K192" s="1302"/>
      <c r="L192" s="1302"/>
      <c r="M192" s="1302"/>
      <c r="N192" s="1302"/>
      <c r="O192" s="1302"/>
      <c r="P192" s="1302"/>
      <c r="Q192" s="1301"/>
      <c r="R192" s="1070"/>
      <c r="S192" s="1657"/>
      <c r="T192" s="1080"/>
      <c r="U192" s="1080"/>
      <c r="V192" s="1080"/>
      <c r="W192" s="1080"/>
      <c r="X192" s="1080"/>
      <c r="Y192" s="1080"/>
      <c r="Z192" s="1080"/>
      <c r="AA192" s="1080"/>
      <c r="AB192" s="1080"/>
      <c r="AC192" s="1080"/>
      <c r="AD192" s="1080"/>
      <c r="AE192" s="1080"/>
      <c r="AF192" s="1080"/>
      <c r="AG192" s="1080"/>
      <c r="AH192" s="1080"/>
      <c r="AI192" s="1080"/>
      <c r="AJ192" s="1080"/>
      <c r="AK192" s="1080"/>
      <c r="AL192" s="1080"/>
      <c r="AM192" s="1080"/>
      <c r="AN192" s="1080"/>
      <c r="AO192" s="1080"/>
    </row>
    <row r="193" spans="1:41" s="777" customFormat="1" ht="15.75" hidden="1" customHeight="1">
      <c r="A193" s="809"/>
      <c r="B193" s="809"/>
      <c r="C193" s="973">
        <f>X!AH193</f>
        <v>0</v>
      </c>
      <c r="D193" s="1227">
        <f>X!AI193</f>
        <v>0</v>
      </c>
      <c r="E193" s="1227">
        <f>X!AJ193</f>
        <v>0</v>
      </c>
      <c r="F193" s="1227">
        <f>X!AK193</f>
        <v>0</v>
      </c>
      <c r="G193" s="1227">
        <f>X!AL193</f>
        <v>0</v>
      </c>
      <c r="H193" s="1227">
        <f>X!AM193</f>
        <v>0</v>
      </c>
      <c r="I193" s="1227">
        <f>X!AN193</f>
        <v>0</v>
      </c>
      <c r="J193" s="1227">
        <f>X!AO193</f>
        <v>0</v>
      </c>
      <c r="K193" s="1227">
        <f>X!AP193</f>
        <v>0</v>
      </c>
      <c r="L193" s="1227">
        <f>X!AQ193</f>
        <v>0</v>
      </c>
      <c r="M193" s="1227">
        <f>X!AR193</f>
        <v>0</v>
      </c>
      <c r="N193" s="1227">
        <f>X!AS193</f>
        <v>0</v>
      </c>
      <c r="O193" s="1227">
        <f>X!AT193</f>
        <v>0</v>
      </c>
      <c r="P193" s="1227">
        <f>X!AU193</f>
        <v>0</v>
      </c>
      <c r="Q193" s="1228">
        <f>X!AV193</f>
        <v>0</v>
      </c>
      <c r="S193" s="1658"/>
    </row>
    <row r="194" spans="1:41" s="777" customFormat="1" ht="15.75" hidden="1" customHeight="1">
      <c r="A194" s="809"/>
      <c r="B194" s="809"/>
      <c r="C194" s="973">
        <f>X!AH194</f>
        <v>0</v>
      </c>
      <c r="D194" s="1227">
        <f>X!AI194</f>
        <v>0</v>
      </c>
      <c r="E194" s="1227">
        <f>X!AJ194</f>
        <v>0</v>
      </c>
      <c r="F194" s="1227">
        <f>X!AK194</f>
        <v>0</v>
      </c>
      <c r="G194" s="1227">
        <f>X!AL194</f>
        <v>0</v>
      </c>
      <c r="H194" s="1227">
        <f>X!AM194</f>
        <v>0</v>
      </c>
      <c r="I194" s="1227">
        <f>X!AN194</f>
        <v>0</v>
      </c>
      <c r="J194" s="1227">
        <f>X!AO194</f>
        <v>0</v>
      </c>
      <c r="K194" s="1227">
        <f>X!AP194</f>
        <v>0</v>
      </c>
      <c r="L194" s="1227">
        <f>X!AQ194</f>
        <v>0</v>
      </c>
      <c r="M194" s="1227">
        <f>X!AR194</f>
        <v>0</v>
      </c>
      <c r="N194" s="1227">
        <f>X!AS194</f>
        <v>0</v>
      </c>
      <c r="O194" s="1227">
        <f>X!AT194</f>
        <v>0</v>
      </c>
      <c r="P194" s="1227">
        <f>X!AU194</f>
        <v>0</v>
      </c>
      <c r="Q194" s="1228">
        <f>X!AV194</f>
        <v>0</v>
      </c>
      <c r="S194" s="1658"/>
    </row>
    <row r="195" spans="1:41" s="777" customFormat="1" ht="15.75" hidden="1" customHeight="1" thickBot="1">
      <c r="A195" s="809"/>
      <c r="B195" s="809"/>
      <c r="C195" s="973">
        <f>X!AH195</f>
        <v>0</v>
      </c>
      <c r="D195" s="1227">
        <f>X!AI195</f>
        <v>0</v>
      </c>
      <c r="E195" s="1227">
        <f>X!AJ195</f>
        <v>0</v>
      </c>
      <c r="F195" s="1227">
        <f>X!AK195</f>
        <v>0</v>
      </c>
      <c r="G195" s="1227">
        <f>X!AL195</f>
        <v>0</v>
      </c>
      <c r="H195" s="1227">
        <f>X!AM195</f>
        <v>0</v>
      </c>
      <c r="I195" s="1227">
        <f>X!AN195</f>
        <v>0</v>
      </c>
      <c r="J195" s="1227">
        <f>X!AO195</f>
        <v>0</v>
      </c>
      <c r="K195" s="1227">
        <f>X!AP195</f>
        <v>0</v>
      </c>
      <c r="L195" s="1227">
        <f>X!AQ195</f>
        <v>0</v>
      </c>
      <c r="M195" s="1227">
        <f>X!AR195</f>
        <v>0</v>
      </c>
      <c r="N195" s="1227">
        <f>X!AS195</f>
        <v>0</v>
      </c>
      <c r="O195" s="1227">
        <f>X!AT195</f>
        <v>0</v>
      </c>
      <c r="P195" s="1227">
        <f>X!AU195</f>
        <v>0</v>
      </c>
      <c r="Q195" s="1228">
        <f>X!AV195</f>
        <v>0</v>
      </c>
      <c r="S195" s="1658"/>
    </row>
    <row r="196" spans="1:41" s="777" customFormat="1" ht="19.5" hidden="1" customHeight="1" thickTop="1" thickBot="1">
      <c r="A196" s="809"/>
      <c r="B196" s="741"/>
      <c r="C196" s="1285" t="str">
        <f>X!AH196</f>
        <v>CATEGORY</v>
      </c>
      <c r="D196" s="1306" t="str">
        <f>X!AI196</f>
        <v>CATEGORY</v>
      </c>
      <c r="E196" s="1307" t="str">
        <f>X!AJ196</f>
        <v>JAN</v>
      </c>
      <c r="F196" s="1307" t="str">
        <f>X!AK196</f>
        <v>FEB</v>
      </c>
      <c r="G196" s="1307" t="str">
        <f>X!AL196</f>
        <v>MAR</v>
      </c>
      <c r="H196" s="1307" t="str">
        <f>X!AM196</f>
        <v>APR</v>
      </c>
      <c r="I196" s="1307" t="str">
        <f>X!AN196</f>
        <v>MAY</v>
      </c>
      <c r="J196" s="1307" t="str">
        <f>X!AO196</f>
        <v>JUN</v>
      </c>
      <c r="K196" s="1307" t="str">
        <f>X!AP196</f>
        <v>JUL</v>
      </c>
      <c r="L196" s="1307" t="str">
        <f>X!AQ196</f>
        <v>AUG</v>
      </c>
      <c r="M196" s="1307" t="str">
        <f>X!AR196</f>
        <v>SEP</v>
      </c>
      <c r="N196" s="1307" t="str">
        <f>X!AS196</f>
        <v>OCT</v>
      </c>
      <c r="O196" s="1308" t="str">
        <f>X!AT196</f>
        <v>NOV</v>
      </c>
      <c r="P196" s="1309" t="str">
        <f>X!AU196</f>
        <v>YEAR</v>
      </c>
      <c r="Q196" s="1290" t="str">
        <f>X!AV196</f>
        <v>Per Month</v>
      </c>
      <c r="S196" s="1658"/>
    </row>
    <row r="197" spans="1:41" s="777" customFormat="1" ht="15.75" customHeight="1" thickTop="1" thickBot="1">
      <c r="A197" s="1310"/>
      <c r="B197" s="1314"/>
      <c r="C197" s="1315" t="str">
        <f>X!AH197</f>
        <v/>
      </c>
      <c r="D197" s="1320" t="str">
        <f>X!AI197</f>
        <v/>
      </c>
      <c r="E197" s="1320" t="str">
        <f>X!AJ197</f>
        <v/>
      </c>
      <c r="F197" s="1320" t="str">
        <f>X!AK197</f>
        <v/>
      </c>
      <c r="G197" s="1320" t="str">
        <f>X!AL197</f>
        <v/>
      </c>
      <c r="H197" s="1320" t="str">
        <f>X!AM197</f>
        <v/>
      </c>
      <c r="I197" s="1320" t="str">
        <f>X!AN197</f>
        <v/>
      </c>
      <c r="J197" s="1320" t="str">
        <f>X!AO197</f>
        <v/>
      </c>
      <c r="K197" s="1320" t="str">
        <f>X!AP197</f>
        <v/>
      </c>
      <c r="L197" s="1320" t="str">
        <f>X!AQ197</f>
        <v/>
      </c>
      <c r="M197" s="1320" t="str">
        <f>X!AR197</f>
        <v/>
      </c>
      <c r="N197" s="1320" t="str">
        <f>X!AS197</f>
        <v/>
      </c>
      <c r="O197" s="1321" t="str">
        <f>X!AT197</f>
        <v/>
      </c>
      <c r="P197" s="1322" t="str">
        <f>X!AU197</f>
        <v/>
      </c>
      <c r="Q197" s="1319" t="str">
        <f>X!AV197</f>
        <v/>
      </c>
      <c r="R197" s="1322"/>
      <c r="S197" s="1658"/>
    </row>
    <row r="198" spans="1:41" s="777" customFormat="1" ht="15.75" customHeight="1">
      <c r="A198" s="1328"/>
      <c r="B198" s="1332"/>
      <c r="C198" s="1333" t="str">
        <f>X!AH198</f>
        <v/>
      </c>
      <c r="D198" s="1338" t="str">
        <f>X!AI198</f>
        <v/>
      </c>
      <c r="E198" s="1338" t="str">
        <f>X!AJ198</f>
        <v/>
      </c>
      <c r="F198" s="1338" t="str">
        <f>X!AK198</f>
        <v/>
      </c>
      <c r="G198" s="1338" t="str">
        <f>X!AL198</f>
        <v/>
      </c>
      <c r="H198" s="1338" t="str">
        <f>X!AM198</f>
        <v/>
      </c>
      <c r="I198" s="1338" t="str">
        <f>X!AN198</f>
        <v/>
      </c>
      <c r="J198" s="1338" t="str">
        <f>X!AO198</f>
        <v/>
      </c>
      <c r="K198" s="1338" t="str">
        <f>X!AP198</f>
        <v/>
      </c>
      <c r="L198" s="1338" t="str">
        <f>X!AQ198</f>
        <v/>
      </c>
      <c r="M198" s="1338" t="str">
        <f>X!AR198</f>
        <v/>
      </c>
      <c r="N198" s="1338" t="str">
        <f>X!AS198</f>
        <v/>
      </c>
      <c r="O198" s="1339" t="str">
        <f>X!AT198</f>
        <v/>
      </c>
      <c r="P198" s="1340" t="str">
        <f>X!AU198</f>
        <v/>
      </c>
      <c r="Q198" s="1337" t="str">
        <f>X!AV198</f>
        <v/>
      </c>
      <c r="R198" s="1340"/>
      <c r="S198" s="1962" t="s">
        <v>102</v>
      </c>
    </row>
    <row r="199" spans="1:41" s="777" customFormat="1" ht="15.75" customHeight="1">
      <c r="A199" s="1345"/>
      <c r="B199" s="1349"/>
      <c r="C199" s="1350" t="str">
        <f>X!AH199</f>
        <v/>
      </c>
      <c r="D199" s="852" t="str">
        <f>X!AI199</f>
        <v/>
      </c>
      <c r="E199" s="852" t="str">
        <f>X!AJ199</f>
        <v/>
      </c>
      <c r="F199" s="852" t="str">
        <f>X!AK199</f>
        <v/>
      </c>
      <c r="G199" s="852" t="str">
        <f>X!AL199</f>
        <v/>
      </c>
      <c r="H199" s="852" t="str">
        <f>X!AM199</f>
        <v/>
      </c>
      <c r="I199" s="852" t="str">
        <f>X!AN199</f>
        <v/>
      </c>
      <c r="J199" s="852" t="str">
        <f>X!AO199</f>
        <v/>
      </c>
      <c r="K199" s="852" t="str">
        <f>X!AP199</f>
        <v/>
      </c>
      <c r="L199" s="852" t="str">
        <f>X!AQ199</f>
        <v/>
      </c>
      <c r="M199" s="852" t="str">
        <f>X!AR199</f>
        <v/>
      </c>
      <c r="N199" s="852" t="str">
        <f>X!AS199</f>
        <v/>
      </c>
      <c r="O199" s="1353" t="str">
        <f>X!AT199</f>
        <v/>
      </c>
      <c r="P199" s="1354" t="str">
        <f>X!AU199</f>
        <v/>
      </c>
      <c r="Q199" s="1337" t="str">
        <f>X!AV199</f>
        <v/>
      </c>
      <c r="R199" s="1354"/>
      <c r="S199" s="1962"/>
    </row>
    <row r="200" spans="1:41" s="777" customFormat="1" ht="15.75" customHeight="1">
      <c r="A200" s="1345"/>
      <c r="B200" s="1349"/>
      <c r="C200" s="1333" t="str">
        <f>X!AH200</f>
        <v/>
      </c>
      <c r="D200" s="1338" t="str">
        <f>X!AI200</f>
        <v/>
      </c>
      <c r="E200" s="1338" t="str">
        <f>X!AJ200</f>
        <v/>
      </c>
      <c r="F200" s="1338" t="str">
        <f>X!AK200</f>
        <v/>
      </c>
      <c r="G200" s="1338" t="str">
        <f>X!AL200</f>
        <v/>
      </c>
      <c r="H200" s="1338" t="str">
        <f>X!AM200</f>
        <v/>
      </c>
      <c r="I200" s="1338" t="str">
        <f>X!AN200</f>
        <v/>
      </c>
      <c r="J200" s="1338" t="str">
        <f>X!AO200</f>
        <v/>
      </c>
      <c r="K200" s="1338" t="str">
        <f>X!AP200</f>
        <v/>
      </c>
      <c r="L200" s="1338" t="str">
        <f>X!AQ200</f>
        <v/>
      </c>
      <c r="M200" s="1338" t="str">
        <f>X!AR200</f>
        <v/>
      </c>
      <c r="N200" s="1338" t="str">
        <f>X!AS200</f>
        <v/>
      </c>
      <c r="O200" s="1339" t="str">
        <f>X!AT200</f>
        <v/>
      </c>
      <c r="P200" s="1340" t="str">
        <f>X!AU200</f>
        <v/>
      </c>
      <c r="Q200" s="1337" t="str">
        <f>X!AV200</f>
        <v/>
      </c>
      <c r="R200" s="1340"/>
      <c r="S200" s="1962"/>
    </row>
    <row r="201" spans="1:41" s="777" customFormat="1" ht="15.75" customHeight="1">
      <c r="A201" s="1345"/>
      <c r="B201" s="1349"/>
      <c r="C201" s="1350" t="str">
        <f>X!AH201</f>
        <v/>
      </c>
      <c r="D201" s="852" t="str">
        <f>X!AI201</f>
        <v/>
      </c>
      <c r="E201" s="852" t="str">
        <f>X!AJ201</f>
        <v/>
      </c>
      <c r="F201" s="852" t="str">
        <f>X!AK201</f>
        <v/>
      </c>
      <c r="G201" s="852" t="str">
        <f>X!AL201</f>
        <v/>
      </c>
      <c r="H201" s="852" t="str">
        <f>X!AM201</f>
        <v/>
      </c>
      <c r="I201" s="852" t="str">
        <f>X!AN201</f>
        <v/>
      </c>
      <c r="J201" s="852" t="str">
        <f>X!AO201</f>
        <v/>
      </c>
      <c r="K201" s="852" t="str">
        <f>X!AP201</f>
        <v/>
      </c>
      <c r="L201" s="852" t="str">
        <f>X!AQ201</f>
        <v/>
      </c>
      <c r="M201" s="852" t="str">
        <f>X!AR201</f>
        <v/>
      </c>
      <c r="N201" s="852" t="str">
        <f>X!AS201</f>
        <v/>
      </c>
      <c r="O201" s="1353" t="str">
        <f>X!AT201</f>
        <v/>
      </c>
      <c r="P201" s="1354" t="str">
        <f>X!AU201</f>
        <v/>
      </c>
      <c r="Q201" s="1337" t="str">
        <f>X!AV201</f>
        <v/>
      </c>
      <c r="R201" s="1354"/>
      <c r="S201" s="1962"/>
    </row>
    <row r="202" spans="1:41" s="777" customFormat="1" ht="15.75" customHeight="1" thickBot="1">
      <c r="A202" s="1356"/>
      <c r="B202" s="1349"/>
      <c r="C202" s="1333" t="str">
        <f>X!AH202</f>
        <v/>
      </c>
      <c r="D202" s="1338" t="str">
        <f>X!AI202</f>
        <v/>
      </c>
      <c r="E202" s="1338" t="str">
        <f>X!AJ202</f>
        <v/>
      </c>
      <c r="F202" s="1338" t="str">
        <f>X!AK202</f>
        <v/>
      </c>
      <c r="G202" s="1338" t="str">
        <f>X!AL202</f>
        <v/>
      </c>
      <c r="H202" s="1338" t="str">
        <f>X!AM202</f>
        <v/>
      </c>
      <c r="I202" s="1338" t="str">
        <f>X!AN202</f>
        <v/>
      </c>
      <c r="J202" s="1338" t="str">
        <f>X!AO202</f>
        <v/>
      </c>
      <c r="K202" s="1338" t="str">
        <f>X!AP202</f>
        <v/>
      </c>
      <c r="L202" s="1338" t="str">
        <f>X!AQ202</f>
        <v/>
      </c>
      <c r="M202" s="1338" t="str">
        <f>X!AR202</f>
        <v/>
      </c>
      <c r="N202" s="1338" t="str">
        <f>X!AS202</f>
        <v/>
      </c>
      <c r="O202" s="1339" t="str">
        <f>X!AT202</f>
        <v/>
      </c>
      <c r="P202" s="1340" t="str">
        <f>X!AU202</f>
        <v/>
      </c>
      <c r="Q202" s="1337" t="str">
        <f>X!AV202</f>
        <v/>
      </c>
      <c r="R202" s="1369"/>
      <c r="S202" s="1963"/>
    </row>
    <row r="203" spans="1:41" s="1070" customFormat="1" ht="14.25" customHeight="1" thickTop="1" thickBot="1">
      <c r="A203" s="1370"/>
      <c r="B203" s="1370"/>
      <c r="C203" s="1370"/>
      <c r="D203" s="1373"/>
      <c r="E203" s="1373"/>
      <c r="F203" s="1373"/>
      <c r="G203" s="1373"/>
      <c r="H203" s="1373"/>
      <c r="I203" s="1373"/>
      <c r="J203" s="1373"/>
      <c r="K203" s="1373"/>
      <c r="L203" s="1373"/>
      <c r="M203" s="1373"/>
      <c r="N203" s="1373"/>
      <c r="O203" s="1373"/>
      <c r="P203" s="1373"/>
      <c r="Q203" s="1372"/>
      <c r="R203" s="1373"/>
      <c r="S203" s="1657"/>
      <c r="T203" s="1080"/>
      <c r="U203" s="1080"/>
      <c r="V203" s="1080"/>
      <c r="W203" s="1080"/>
      <c r="X203" s="1080"/>
      <c r="Y203" s="1080"/>
      <c r="Z203" s="1080"/>
      <c r="AA203" s="1080"/>
      <c r="AB203" s="1080"/>
      <c r="AC203" s="1080"/>
      <c r="AD203" s="1080"/>
      <c r="AE203" s="1080"/>
      <c r="AF203" s="1080"/>
      <c r="AG203" s="1080"/>
      <c r="AH203" s="1080"/>
      <c r="AI203" s="1080"/>
      <c r="AJ203" s="1080"/>
      <c r="AK203" s="1080"/>
      <c r="AL203" s="1080"/>
      <c r="AM203" s="1080"/>
      <c r="AN203" s="1080"/>
      <c r="AO203" s="1080"/>
    </row>
    <row r="204" spans="1:41" s="777" customFormat="1" ht="15.75" customHeight="1" thickTop="1" thickBot="1">
      <c r="A204" s="1377"/>
      <c r="B204" s="1377"/>
      <c r="C204" s="1381" t="str">
        <f>X!AH204</f>
        <v/>
      </c>
      <c r="D204" s="1386" t="str">
        <f>X!AI204</f>
        <v/>
      </c>
      <c r="E204" s="1386" t="str">
        <f>X!AJ204</f>
        <v/>
      </c>
      <c r="F204" s="1386" t="str">
        <f>X!AK204</f>
        <v/>
      </c>
      <c r="G204" s="1386" t="str">
        <f>X!AL204</f>
        <v/>
      </c>
      <c r="H204" s="1386" t="str">
        <f>X!AM204</f>
        <v/>
      </c>
      <c r="I204" s="1386" t="str">
        <f>X!AN204</f>
        <v/>
      </c>
      <c r="J204" s="1386" t="str">
        <f>X!AO204</f>
        <v/>
      </c>
      <c r="K204" s="1386" t="str">
        <f>X!AP204</f>
        <v/>
      </c>
      <c r="L204" s="1386" t="str">
        <f>X!AQ204</f>
        <v/>
      </c>
      <c r="M204" s="1386" t="str">
        <f>X!AR204</f>
        <v/>
      </c>
      <c r="N204" s="1386" t="str">
        <f>X!AS204</f>
        <v/>
      </c>
      <c r="O204" s="1387" t="str">
        <f>X!AT204</f>
        <v/>
      </c>
      <c r="P204" s="1388" t="str">
        <f>X!AU204</f>
        <v/>
      </c>
      <c r="Q204" s="1385" t="str">
        <f>X!AV204</f>
        <v/>
      </c>
      <c r="R204" s="1322"/>
      <c r="S204" s="1658"/>
    </row>
    <row r="205" spans="1:41" s="777" customFormat="1" ht="15.75" customHeight="1">
      <c r="A205" s="1328"/>
      <c r="B205" s="1332"/>
      <c r="C205" s="1333" t="str">
        <f>X!AH205</f>
        <v/>
      </c>
      <c r="D205" s="1338" t="str">
        <f>X!AI205</f>
        <v/>
      </c>
      <c r="E205" s="1338" t="str">
        <f>X!AJ205</f>
        <v/>
      </c>
      <c r="F205" s="1338" t="str">
        <f>X!AK205</f>
        <v/>
      </c>
      <c r="G205" s="1338" t="str">
        <f>X!AL205</f>
        <v/>
      </c>
      <c r="H205" s="1338" t="str">
        <f>X!AM205</f>
        <v/>
      </c>
      <c r="I205" s="1338" t="str">
        <f>X!AN205</f>
        <v/>
      </c>
      <c r="J205" s="1338" t="str">
        <f>X!AO205</f>
        <v/>
      </c>
      <c r="K205" s="1338" t="str">
        <f>X!AP205</f>
        <v/>
      </c>
      <c r="L205" s="1338" t="str">
        <f>X!AQ205</f>
        <v/>
      </c>
      <c r="M205" s="1338" t="str">
        <f>X!AR205</f>
        <v/>
      </c>
      <c r="N205" s="1338" t="str">
        <f>X!AS205</f>
        <v/>
      </c>
      <c r="O205" s="1339" t="str">
        <f>X!AT205</f>
        <v/>
      </c>
      <c r="P205" s="1340" t="str">
        <f>X!AU205</f>
        <v/>
      </c>
      <c r="Q205" s="1337" t="str">
        <f>X!AV205</f>
        <v/>
      </c>
      <c r="R205" s="1340"/>
      <c r="S205" s="1962" t="s">
        <v>102</v>
      </c>
    </row>
    <row r="206" spans="1:41" s="777" customFormat="1" ht="15.75" customHeight="1">
      <c r="A206" s="1345"/>
      <c r="B206" s="1349"/>
      <c r="C206" s="1350" t="str">
        <f>X!AH206</f>
        <v/>
      </c>
      <c r="D206" s="852" t="str">
        <f>X!AI206</f>
        <v/>
      </c>
      <c r="E206" s="852" t="str">
        <f>X!AJ206</f>
        <v/>
      </c>
      <c r="F206" s="852" t="str">
        <f>X!AK206</f>
        <v/>
      </c>
      <c r="G206" s="852" t="str">
        <f>X!AL206</f>
        <v/>
      </c>
      <c r="H206" s="852" t="str">
        <f>X!AM206</f>
        <v/>
      </c>
      <c r="I206" s="852" t="str">
        <f>X!AN206</f>
        <v/>
      </c>
      <c r="J206" s="852" t="str">
        <f>X!AO206</f>
        <v/>
      </c>
      <c r="K206" s="852" t="str">
        <f>X!AP206</f>
        <v/>
      </c>
      <c r="L206" s="852" t="str">
        <f>X!AQ206</f>
        <v/>
      </c>
      <c r="M206" s="852" t="str">
        <f>X!AR206</f>
        <v/>
      </c>
      <c r="N206" s="852" t="str">
        <f>X!AS206</f>
        <v/>
      </c>
      <c r="O206" s="1353" t="str">
        <f>X!AT206</f>
        <v/>
      </c>
      <c r="P206" s="1354" t="str">
        <f>X!AU206</f>
        <v/>
      </c>
      <c r="Q206" s="1337" t="str">
        <f>X!AV206</f>
        <v/>
      </c>
      <c r="R206" s="1354"/>
      <c r="S206" s="1962"/>
    </row>
    <row r="207" spans="1:41" s="777" customFormat="1" ht="15.75" customHeight="1">
      <c r="A207" s="1345"/>
      <c r="B207" s="1349"/>
      <c r="C207" s="1333" t="str">
        <f>X!AH207</f>
        <v/>
      </c>
      <c r="D207" s="1338" t="str">
        <f>X!AI207</f>
        <v/>
      </c>
      <c r="E207" s="1338" t="str">
        <f>X!AJ207</f>
        <v/>
      </c>
      <c r="F207" s="1338" t="str">
        <f>X!AK207</f>
        <v/>
      </c>
      <c r="G207" s="1338" t="str">
        <f>X!AL207</f>
        <v/>
      </c>
      <c r="H207" s="1338" t="str">
        <f>X!AM207</f>
        <v/>
      </c>
      <c r="I207" s="1338" t="str">
        <f>X!AN207</f>
        <v/>
      </c>
      <c r="J207" s="1338" t="str">
        <f>X!AO207</f>
        <v/>
      </c>
      <c r="K207" s="1338" t="str">
        <f>X!AP207</f>
        <v/>
      </c>
      <c r="L207" s="1338" t="str">
        <f>X!AQ207</f>
        <v/>
      </c>
      <c r="M207" s="1338" t="str">
        <f>X!AR207</f>
        <v/>
      </c>
      <c r="N207" s="1338" t="str">
        <f>X!AS207</f>
        <v/>
      </c>
      <c r="O207" s="1339" t="str">
        <f>X!AT207</f>
        <v/>
      </c>
      <c r="P207" s="1340" t="str">
        <f>X!AU207</f>
        <v/>
      </c>
      <c r="Q207" s="1337" t="str">
        <f>X!AV207</f>
        <v/>
      </c>
      <c r="R207" s="1340"/>
      <c r="S207" s="1962"/>
    </row>
    <row r="208" spans="1:41" s="777" customFormat="1" ht="15.75" customHeight="1">
      <c r="A208" s="1345"/>
      <c r="B208" s="1349"/>
      <c r="C208" s="1350" t="str">
        <f>X!AH208</f>
        <v/>
      </c>
      <c r="D208" s="852" t="str">
        <f>X!AI208</f>
        <v/>
      </c>
      <c r="E208" s="852" t="str">
        <f>X!AJ208</f>
        <v/>
      </c>
      <c r="F208" s="852" t="str">
        <f>X!AK208</f>
        <v/>
      </c>
      <c r="G208" s="852" t="str">
        <f>X!AL208</f>
        <v/>
      </c>
      <c r="H208" s="852" t="str">
        <f>X!AM208</f>
        <v/>
      </c>
      <c r="I208" s="852" t="str">
        <f>X!AN208</f>
        <v/>
      </c>
      <c r="J208" s="852" t="str">
        <f>X!AO208</f>
        <v/>
      </c>
      <c r="K208" s="852" t="str">
        <f>X!AP208</f>
        <v/>
      </c>
      <c r="L208" s="852" t="str">
        <f>X!AQ208</f>
        <v/>
      </c>
      <c r="M208" s="852" t="str">
        <f>X!AR208</f>
        <v/>
      </c>
      <c r="N208" s="852" t="str">
        <f>X!AS208</f>
        <v/>
      </c>
      <c r="O208" s="1353" t="str">
        <f>X!AT208</f>
        <v/>
      </c>
      <c r="P208" s="1354" t="str">
        <f>X!AU208</f>
        <v/>
      </c>
      <c r="Q208" s="1337" t="str">
        <f>X!AV208</f>
        <v/>
      </c>
      <c r="R208" s="1354"/>
      <c r="S208" s="1962"/>
    </row>
    <row r="209" spans="1:41" s="881" customFormat="1" ht="15.75" customHeight="1" thickBot="1">
      <c r="A209" s="1390"/>
      <c r="B209" s="1360"/>
      <c r="C209" s="1361" t="str">
        <f>X!AH209</f>
        <v/>
      </c>
      <c r="D209" s="1365" t="str">
        <f>X!AI209</f>
        <v/>
      </c>
      <c r="E209" s="1365" t="str">
        <f>X!AJ209</f>
        <v/>
      </c>
      <c r="F209" s="1365" t="str">
        <f>X!AK209</f>
        <v/>
      </c>
      <c r="G209" s="1365" t="str">
        <f>X!AL209</f>
        <v/>
      </c>
      <c r="H209" s="1365" t="str">
        <f>X!AM209</f>
        <v/>
      </c>
      <c r="I209" s="1365" t="str">
        <f>X!AN209</f>
        <v/>
      </c>
      <c r="J209" s="1365" t="str">
        <f>X!AO209</f>
        <v/>
      </c>
      <c r="K209" s="1365" t="str">
        <f>X!AP209</f>
        <v/>
      </c>
      <c r="L209" s="1365" t="str">
        <f>X!AQ209</f>
        <v/>
      </c>
      <c r="M209" s="1365" t="str">
        <f>X!AR209</f>
        <v/>
      </c>
      <c r="N209" s="1365" t="str">
        <f>X!AS209</f>
        <v/>
      </c>
      <c r="O209" s="1368" t="str">
        <f>X!AT209</f>
        <v/>
      </c>
      <c r="P209" s="1369" t="str">
        <f>X!AU209</f>
        <v/>
      </c>
      <c r="Q209" s="1397" t="str">
        <f>X!AV209</f>
        <v/>
      </c>
      <c r="R209" s="1369"/>
      <c r="S209" s="1963"/>
    </row>
    <row r="210" spans="1:41" s="1218" customFormat="1" ht="15.75" customHeight="1" thickTop="1" thickBot="1">
      <c r="A210" s="1398"/>
      <c r="B210" s="1398"/>
      <c r="C210" s="519"/>
      <c r="D210" s="1402"/>
      <c r="E210" s="1402"/>
      <c r="F210" s="1402"/>
      <c r="G210" s="1402"/>
      <c r="H210" s="1402"/>
      <c r="I210" s="1402"/>
      <c r="J210" s="1402"/>
      <c r="K210" s="1402"/>
      <c r="L210" s="1402"/>
      <c r="M210" s="1402"/>
      <c r="N210" s="1402"/>
      <c r="O210" s="1402"/>
      <c r="P210" s="1402"/>
      <c r="Q210" s="1401"/>
      <c r="R210" s="1402"/>
      <c r="S210" s="1659"/>
      <c r="T210" s="881"/>
      <c r="U210" s="881"/>
      <c r="V210" s="881"/>
      <c r="W210" s="881"/>
      <c r="X210" s="881"/>
      <c r="Y210" s="881"/>
      <c r="Z210" s="881"/>
      <c r="AA210" s="881"/>
      <c r="AB210" s="881"/>
      <c r="AC210" s="881"/>
      <c r="AD210" s="881"/>
      <c r="AE210" s="881"/>
      <c r="AF210" s="881"/>
      <c r="AG210" s="881"/>
      <c r="AH210" s="881"/>
      <c r="AI210" s="881"/>
      <c r="AJ210" s="881"/>
      <c r="AK210" s="881"/>
      <c r="AL210" s="881"/>
      <c r="AM210" s="881"/>
      <c r="AN210" s="881"/>
      <c r="AO210" s="881"/>
    </row>
    <row r="211" spans="1:41" s="777" customFormat="1" ht="15.75" customHeight="1" thickTop="1" thickBot="1">
      <c r="A211" s="1404"/>
      <c r="B211" s="1404"/>
      <c r="C211" s="1405" t="str">
        <f>X!AH211</f>
        <v/>
      </c>
      <c r="D211" s="1386" t="str">
        <f>X!AI211</f>
        <v/>
      </c>
      <c r="E211" s="1386" t="str">
        <f>X!AJ211</f>
        <v/>
      </c>
      <c r="F211" s="1386" t="str">
        <f>X!AK211</f>
        <v/>
      </c>
      <c r="G211" s="1386" t="str">
        <f>X!AL211</f>
        <v/>
      </c>
      <c r="H211" s="1386" t="str">
        <f>X!AM211</f>
        <v/>
      </c>
      <c r="I211" s="1386" t="str">
        <f>X!AN211</f>
        <v/>
      </c>
      <c r="J211" s="1386" t="str">
        <f>X!AO211</f>
        <v/>
      </c>
      <c r="K211" s="1386" t="str">
        <f>X!AP211</f>
        <v/>
      </c>
      <c r="L211" s="1386" t="str">
        <f>X!AQ211</f>
        <v/>
      </c>
      <c r="M211" s="1386" t="str">
        <f>X!AR211</f>
        <v/>
      </c>
      <c r="N211" s="1386" t="str">
        <f>X!AS211</f>
        <v/>
      </c>
      <c r="O211" s="1387" t="str">
        <f>X!AT211</f>
        <v/>
      </c>
      <c r="P211" s="1388" t="str">
        <f>X!AU211</f>
        <v/>
      </c>
      <c r="Q211" s="1406" t="str">
        <f>X!AV211</f>
        <v/>
      </c>
      <c r="R211" s="1322"/>
      <c r="S211" s="1658"/>
    </row>
    <row r="212" spans="1:41" s="777" customFormat="1" ht="15.75" customHeight="1">
      <c r="A212" s="1328"/>
      <c r="B212" s="1332"/>
      <c r="C212" s="1333" t="str">
        <f>X!AH212</f>
        <v/>
      </c>
      <c r="D212" s="1338" t="str">
        <f>X!AI212</f>
        <v/>
      </c>
      <c r="E212" s="1338" t="str">
        <f>X!AJ212</f>
        <v/>
      </c>
      <c r="F212" s="1338" t="str">
        <f>X!AK212</f>
        <v/>
      </c>
      <c r="G212" s="1338" t="str">
        <f>X!AL212</f>
        <v/>
      </c>
      <c r="H212" s="1338" t="str">
        <f>X!AM212</f>
        <v/>
      </c>
      <c r="I212" s="1338" t="str">
        <f>X!AN212</f>
        <v/>
      </c>
      <c r="J212" s="1338" t="str">
        <f>X!AO212</f>
        <v/>
      </c>
      <c r="K212" s="1338" t="str">
        <f>X!AP212</f>
        <v/>
      </c>
      <c r="L212" s="1338" t="str">
        <f>X!AQ212</f>
        <v/>
      </c>
      <c r="M212" s="1338" t="str">
        <f>X!AR212</f>
        <v/>
      </c>
      <c r="N212" s="1338" t="str">
        <f>X!AS212</f>
        <v/>
      </c>
      <c r="O212" s="1339" t="str">
        <f>X!AT212</f>
        <v/>
      </c>
      <c r="P212" s="1340" t="str">
        <f>X!AU212</f>
        <v/>
      </c>
      <c r="Q212" s="1337" t="str">
        <f>X!AV212</f>
        <v/>
      </c>
      <c r="R212" s="1340"/>
      <c r="S212" s="1962" t="s">
        <v>102</v>
      </c>
    </row>
    <row r="213" spans="1:41" s="777" customFormat="1" ht="15.75" customHeight="1">
      <c r="A213" s="1345"/>
      <c r="B213" s="1349"/>
      <c r="C213" s="1350" t="str">
        <f>X!AH213</f>
        <v/>
      </c>
      <c r="D213" s="852" t="str">
        <f>X!AI213</f>
        <v/>
      </c>
      <c r="E213" s="852" t="str">
        <f>X!AJ213</f>
        <v/>
      </c>
      <c r="F213" s="852" t="str">
        <f>X!AK213</f>
        <v/>
      </c>
      <c r="G213" s="852" t="str">
        <f>X!AL213</f>
        <v/>
      </c>
      <c r="H213" s="852" t="str">
        <f>X!AM213</f>
        <v/>
      </c>
      <c r="I213" s="852" t="str">
        <f>X!AN213</f>
        <v/>
      </c>
      <c r="J213" s="852" t="str">
        <f>X!AO213</f>
        <v/>
      </c>
      <c r="K213" s="852" t="str">
        <f>X!AP213</f>
        <v/>
      </c>
      <c r="L213" s="852" t="str">
        <f>X!AQ213</f>
        <v/>
      </c>
      <c r="M213" s="852" t="str">
        <f>X!AR213</f>
        <v/>
      </c>
      <c r="N213" s="852" t="str">
        <f>X!AS213</f>
        <v/>
      </c>
      <c r="O213" s="1353" t="str">
        <f>X!AT213</f>
        <v/>
      </c>
      <c r="P213" s="1354" t="str">
        <f>X!AU213</f>
        <v/>
      </c>
      <c r="Q213" s="1337" t="str">
        <f>X!AV213</f>
        <v/>
      </c>
      <c r="R213" s="1354"/>
      <c r="S213" s="1962"/>
    </row>
    <row r="214" spans="1:41" s="777" customFormat="1" ht="15.75" customHeight="1">
      <c r="A214" s="1345"/>
      <c r="B214" s="1349"/>
      <c r="C214" s="1333" t="str">
        <f>X!AH214</f>
        <v/>
      </c>
      <c r="D214" s="1338" t="str">
        <f>X!AI214</f>
        <v/>
      </c>
      <c r="E214" s="1338" t="str">
        <f>X!AJ214</f>
        <v/>
      </c>
      <c r="F214" s="1338" t="str">
        <f>X!AK214</f>
        <v/>
      </c>
      <c r="G214" s="1338" t="str">
        <f>X!AL214</f>
        <v/>
      </c>
      <c r="H214" s="1338" t="str">
        <f>X!AM214</f>
        <v/>
      </c>
      <c r="I214" s="1338" t="str">
        <f>X!AN214</f>
        <v/>
      </c>
      <c r="J214" s="1338" t="str">
        <f>X!AO214</f>
        <v/>
      </c>
      <c r="K214" s="1338" t="str">
        <f>X!AP214</f>
        <v/>
      </c>
      <c r="L214" s="1338" t="str">
        <f>X!AQ214</f>
        <v/>
      </c>
      <c r="M214" s="1338" t="str">
        <f>X!AR214</f>
        <v/>
      </c>
      <c r="N214" s="1338" t="str">
        <f>X!AS214</f>
        <v/>
      </c>
      <c r="O214" s="1339" t="str">
        <f>X!AT214</f>
        <v/>
      </c>
      <c r="P214" s="1340" t="str">
        <f>X!AU214</f>
        <v/>
      </c>
      <c r="Q214" s="1337" t="str">
        <f>X!AV214</f>
        <v/>
      </c>
      <c r="R214" s="1340"/>
      <c r="S214" s="1962"/>
    </row>
    <row r="215" spans="1:41" s="777" customFormat="1" ht="15.75" customHeight="1">
      <c r="A215" s="1345"/>
      <c r="B215" s="1349"/>
      <c r="C215" s="1350" t="str">
        <f>X!AH215</f>
        <v/>
      </c>
      <c r="D215" s="852" t="str">
        <f>X!AI215</f>
        <v/>
      </c>
      <c r="E215" s="852" t="str">
        <f>X!AJ215</f>
        <v/>
      </c>
      <c r="F215" s="852" t="str">
        <f>X!AK215</f>
        <v/>
      </c>
      <c r="G215" s="852" t="str">
        <f>X!AL215</f>
        <v/>
      </c>
      <c r="H215" s="852" t="str">
        <f>X!AM215</f>
        <v/>
      </c>
      <c r="I215" s="852" t="str">
        <f>X!AN215</f>
        <v/>
      </c>
      <c r="J215" s="852" t="str">
        <f>X!AO215</f>
        <v/>
      </c>
      <c r="K215" s="852" t="str">
        <f>X!AP215</f>
        <v/>
      </c>
      <c r="L215" s="852" t="str">
        <f>X!AQ215</f>
        <v/>
      </c>
      <c r="M215" s="852" t="str">
        <f>X!AR215</f>
        <v/>
      </c>
      <c r="N215" s="852" t="str">
        <f>X!AS215</f>
        <v/>
      </c>
      <c r="O215" s="1353" t="str">
        <f>X!AT215</f>
        <v/>
      </c>
      <c r="P215" s="1354" t="str">
        <f>X!AU215</f>
        <v/>
      </c>
      <c r="Q215" s="1337" t="str">
        <f>X!AV215</f>
        <v/>
      </c>
      <c r="R215" s="1354"/>
      <c r="S215" s="1962"/>
    </row>
    <row r="216" spans="1:41" s="777" customFormat="1" ht="15.75" customHeight="1" thickBot="1">
      <c r="A216" s="1356"/>
      <c r="B216" s="1349"/>
      <c r="C216" s="1333" t="str">
        <f>X!AH216</f>
        <v/>
      </c>
      <c r="D216" s="1338" t="str">
        <f>X!AI216</f>
        <v/>
      </c>
      <c r="E216" s="1338" t="str">
        <f>X!AJ216</f>
        <v/>
      </c>
      <c r="F216" s="1338" t="str">
        <f>X!AK216</f>
        <v/>
      </c>
      <c r="G216" s="1338" t="str">
        <f>X!AL216</f>
        <v/>
      </c>
      <c r="H216" s="1338" t="str">
        <f>X!AM216</f>
        <v/>
      </c>
      <c r="I216" s="1338" t="str">
        <f>X!AN216</f>
        <v/>
      </c>
      <c r="J216" s="1338" t="str">
        <f>X!AO216</f>
        <v/>
      </c>
      <c r="K216" s="1338" t="str">
        <f>X!AP216</f>
        <v/>
      </c>
      <c r="L216" s="1338" t="str">
        <f>X!AQ216</f>
        <v/>
      </c>
      <c r="M216" s="1338" t="str">
        <f>X!AR216</f>
        <v/>
      </c>
      <c r="N216" s="1338" t="str">
        <f>X!AS216</f>
        <v/>
      </c>
      <c r="O216" s="1339" t="str">
        <f>X!AT216</f>
        <v/>
      </c>
      <c r="P216" s="1340" t="str">
        <f>X!AU216</f>
        <v/>
      </c>
      <c r="Q216" s="1337" t="str">
        <f>X!AV216</f>
        <v/>
      </c>
      <c r="R216" s="1369"/>
      <c r="S216" s="1963"/>
    </row>
    <row r="217" spans="1:41" s="1070" customFormat="1" ht="15.75" customHeight="1" thickTop="1" thickBot="1">
      <c r="A217" s="1370"/>
      <c r="B217" s="1370"/>
      <c r="C217" s="1370"/>
      <c r="D217" s="1373"/>
      <c r="E217" s="1373"/>
      <c r="F217" s="1373"/>
      <c r="G217" s="1373"/>
      <c r="H217" s="1373"/>
      <c r="I217" s="1373"/>
      <c r="J217" s="1373"/>
      <c r="K217" s="1373"/>
      <c r="L217" s="1373"/>
      <c r="M217" s="1373"/>
      <c r="N217" s="1373"/>
      <c r="O217" s="1373"/>
      <c r="P217" s="1373"/>
      <c r="Q217" s="1372"/>
      <c r="R217" s="1373"/>
      <c r="S217" s="1657"/>
      <c r="T217" s="1080"/>
      <c r="U217" s="1080"/>
      <c r="V217" s="1080"/>
      <c r="W217" s="1080"/>
      <c r="X217" s="1080"/>
      <c r="Y217" s="1080"/>
      <c r="Z217" s="1080"/>
      <c r="AA217" s="1080"/>
      <c r="AB217" s="1080"/>
      <c r="AC217" s="1080"/>
      <c r="AD217" s="1080"/>
      <c r="AE217" s="1080"/>
      <c r="AF217" s="1080"/>
      <c r="AG217" s="1080"/>
      <c r="AH217" s="1080"/>
      <c r="AI217" s="1080"/>
      <c r="AJ217" s="1080"/>
      <c r="AK217" s="1080"/>
      <c r="AL217" s="1080"/>
      <c r="AM217" s="1080"/>
      <c r="AN217" s="1080"/>
      <c r="AO217" s="1080"/>
    </row>
    <row r="218" spans="1:41" s="808" customFormat="1" ht="19.5" hidden="1" customHeight="1" thickTop="1" thickBot="1">
      <c r="A218" s="1408"/>
      <c r="B218" s="1412"/>
      <c r="C218" s="1413" t="str">
        <f>X!AH218</f>
        <v>CATEGORY</v>
      </c>
      <c r="D218" s="1419" t="str">
        <f>X!AI218</f>
        <v>CATEGORY</v>
      </c>
      <c r="E218" s="1420" t="str">
        <f>X!AJ218</f>
        <v>JAN</v>
      </c>
      <c r="F218" s="1420" t="str">
        <f>X!AK218</f>
        <v>FEB</v>
      </c>
      <c r="G218" s="1420" t="str">
        <f>X!AL218</f>
        <v>MAR</v>
      </c>
      <c r="H218" s="1420" t="str">
        <f>X!AM218</f>
        <v>APR</v>
      </c>
      <c r="I218" s="1420" t="str">
        <f>X!AN218</f>
        <v>MAY</v>
      </c>
      <c r="J218" s="1420" t="str">
        <f>X!AO218</f>
        <v>JUN</v>
      </c>
      <c r="K218" s="1420" t="str">
        <f>X!AP218</f>
        <v>JUL</v>
      </c>
      <c r="L218" s="1420" t="str">
        <f>X!AQ218</f>
        <v>AUG</v>
      </c>
      <c r="M218" s="1420" t="str">
        <f>X!AR218</f>
        <v>SEP</v>
      </c>
      <c r="N218" s="1420" t="str">
        <f>X!AS218</f>
        <v>OCT</v>
      </c>
      <c r="O218" s="1421" t="str">
        <f>X!AT218</f>
        <v>NOV</v>
      </c>
      <c r="P218" s="1422" t="str">
        <f>X!AU218</f>
        <v>YEAR</v>
      </c>
      <c r="Q218" s="1418" t="str">
        <f>X!AV218</f>
        <v>Per Month</v>
      </c>
      <c r="R218" s="1422"/>
      <c r="S218" s="1658"/>
      <c r="T218" s="777"/>
      <c r="U218" s="777"/>
      <c r="V218" s="777"/>
      <c r="W218" s="777"/>
      <c r="X218" s="777"/>
      <c r="Y218" s="777"/>
      <c r="Z218" s="777"/>
      <c r="AA218" s="777"/>
      <c r="AB218" s="777"/>
      <c r="AC218" s="777"/>
      <c r="AD218" s="777"/>
      <c r="AE218" s="777"/>
      <c r="AF218" s="777"/>
      <c r="AG218" s="777"/>
      <c r="AH218" s="777"/>
      <c r="AI218" s="777"/>
      <c r="AJ218" s="777"/>
      <c r="AK218" s="777"/>
      <c r="AL218" s="777"/>
      <c r="AM218" s="777"/>
      <c r="AN218" s="777"/>
      <c r="AO218" s="777"/>
    </row>
    <row r="219" spans="1:41" s="777" customFormat="1" ht="15.75" customHeight="1" thickTop="1" thickBot="1">
      <c r="A219" s="1428"/>
      <c r="B219" s="1428"/>
      <c r="C219" s="1315" t="str">
        <f>X!AH219</f>
        <v/>
      </c>
      <c r="D219" s="1320" t="str">
        <f>X!AI219</f>
        <v/>
      </c>
      <c r="E219" s="1320" t="str">
        <f>X!AJ219</f>
        <v/>
      </c>
      <c r="F219" s="1320" t="str">
        <f>X!AK219</f>
        <v/>
      </c>
      <c r="G219" s="1320" t="str">
        <f>X!AL219</f>
        <v/>
      </c>
      <c r="H219" s="1320" t="str">
        <f>X!AM219</f>
        <v/>
      </c>
      <c r="I219" s="1320" t="str">
        <f>X!AN219</f>
        <v/>
      </c>
      <c r="J219" s="1320" t="str">
        <f>X!AO219</f>
        <v/>
      </c>
      <c r="K219" s="1320" t="str">
        <f>X!AP219</f>
        <v/>
      </c>
      <c r="L219" s="1320" t="str">
        <f>X!AQ219</f>
        <v/>
      </c>
      <c r="M219" s="1320" t="str">
        <f>X!AR219</f>
        <v/>
      </c>
      <c r="N219" s="1320" t="str">
        <f>X!AS219</f>
        <v/>
      </c>
      <c r="O219" s="1321" t="str">
        <f>X!AT219</f>
        <v/>
      </c>
      <c r="P219" s="1322" t="str">
        <f>X!AU219</f>
        <v/>
      </c>
      <c r="Q219" s="1429" t="str">
        <f>X!AV219</f>
        <v/>
      </c>
      <c r="R219" s="1322"/>
      <c r="S219" s="1658"/>
    </row>
    <row r="220" spans="1:41" s="777" customFormat="1" ht="15.75" customHeight="1">
      <c r="A220" s="1328"/>
      <c r="B220" s="1332"/>
      <c r="C220" s="1333" t="str">
        <f>X!AH220</f>
        <v/>
      </c>
      <c r="D220" s="1338" t="str">
        <f>X!AI220</f>
        <v/>
      </c>
      <c r="E220" s="1338" t="str">
        <f>X!AJ220</f>
        <v/>
      </c>
      <c r="F220" s="1338" t="str">
        <f>X!AK220</f>
        <v/>
      </c>
      <c r="G220" s="1338" t="str">
        <f>X!AL220</f>
        <v/>
      </c>
      <c r="H220" s="1338" t="str">
        <f>X!AM220</f>
        <v/>
      </c>
      <c r="I220" s="1338" t="str">
        <f>X!AN220</f>
        <v/>
      </c>
      <c r="J220" s="1338" t="str">
        <f>X!AO220</f>
        <v/>
      </c>
      <c r="K220" s="1338" t="str">
        <f>X!AP220</f>
        <v/>
      </c>
      <c r="L220" s="1338" t="str">
        <f>X!AQ220</f>
        <v/>
      </c>
      <c r="M220" s="1338" t="str">
        <f>X!AR220</f>
        <v/>
      </c>
      <c r="N220" s="1338" t="str">
        <f>X!AS220</f>
        <v/>
      </c>
      <c r="O220" s="1339" t="str">
        <f>X!AT220</f>
        <v/>
      </c>
      <c r="P220" s="1340" t="str">
        <f>X!AU220</f>
        <v/>
      </c>
      <c r="Q220" s="1337" t="str">
        <f>X!AV220</f>
        <v/>
      </c>
      <c r="R220" s="1340"/>
      <c r="S220" s="1962" t="s">
        <v>102</v>
      </c>
    </row>
    <row r="221" spans="1:41" s="777" customFormat="1" ht="15.75" customHeight="1">
      <c r="A221" s="1345"/>
      <c r="B221" s="1349"/>
      <c r="C221" s="1350" t="str">
        <f>X!AH221</f>
        <v/>
      </c>
      <c r="D221" s="852" t="str">
        <f>X!AI221</f>
        <v/>
      </c>
      <c r="E221" s="852" t="str">
        <f>X!AJ221</f>
        <v/>
      </c>
      <c r="F221" s="852" t="str">
        <f>X!AK221</f>
        <v/>
      </c>
      <c r="G221" s="852" t="str">
        <f>X!AL221</f>
        <v/>
      </c>
      <c r="H221" s="852" t="str">
        <f>X!AM221</f>
        <v/>
      </c>
      <c r="I221" s="852" t="str">
        <f>X!AN221</f>
        <v/>
      </c>
      <c r="J221" s="852" t="str">
        <f>X!AO221</f>
        <v/>
      </c>
      <c r="K221" s="852" t="str">
        <f>X!AP221</f>
        <v/>
      </c>
      <c r="L221" s="852" t="str">
        <f>X!AQ221</f>
        <v/>
      </c>
      <c r="M221" s="852" t="str">
        <f>X!AR221</f>
        <v/>
      </c>
      <c r="N221" s="852" t="str">
        <f>X!AS221</f>
        <v/>
      </c>
      <c r="O221" s="1353" t="str">
        <f>X!AT221</f>
        <v/>
      </c>
      <c r="P221" s="1354" t="str">
        <f>X!AU221</f>
        <v/>
      </c>
      <c r="Q221" s="1337" t="str">
        <f>X!AV221</f>
        <v/>
      </c>
      <c r="R221" s="1354"/>
      <c r="S221" s="1962"/>
    </row>
    <row r="222" spans="1:41" s="777" customFormat="1" ht="15.75" customHeight="1">
      <c r="A222" s="1345"/>
      <c r="B222" s="1349"/>
      <c r="C222" s="1333" t="str">
        <f>X!AH222</f>
        <v/>
      </c>
      <c r="D222" s="1338" t="str">
        <f>X!AI222</f>
        <v/>
      </c>
      <c r="E222" s="1338" t="str">
        <f>X!AJ222</f>
        <v/>
      </c>
      <c r="F222" s="1338" t="str">
        <f>X!AK222</f>
        <v/>
      </c>
      <c r="G222" s="1338" t="str">
        <f>X!AL222</f>
        <v/>
      </c>
      <c r="H222" s="1338" t="str">
        <f>X!AM222</f>
        <v/>
      </c>
      <c r="I222" s="1338" t="str">
        <f>X!AN222</f>
        <v/>
      </c>
      <c r="J222" s="1338" t="str">
        <f>X!AO222</f>
        <v/>
      </c>
      <c r="K222" s="1338" t="str">
        <f>X!AP222</f>
        <v/>
      </c>
      <c r="L222" s="1338" t="str">
        <f>X!AQ222</f>
        <v/>
      </c>
      <c r="M222" s="1338" t="str">
        <f>X!AR222</f>
        <v/>
      </c>
      <c r="N222" s="1338" t="str">
        <f>X!AS222</f>
        <v/>
      </c>
      <c r="O222" s="1339" t="str">
        <f>X!AT222</f>
        <v/>
      </c>
      <c r="P222" s="1340" t="str">
        <f>X!AU222</f>
        <v/>
      </c>
      <c r="Q222" s="1337" t="str">
        <f>X!AV222</f>
        <v/>
      </c>
      <c r="R222" s="1340"/>
      <c r="S222" s="1962"/>
    </row>
    <row r="223" spans="1:41" s="777" customFormat="1" ht="15.75" customHeight="1">
      <c r="A223" s="1345"/>
      <c r="B223" s="1349"/>
      <c r="C223" s="1350" t="str">
        <f>X!AH223</f>
        <v/>
      </c>
      <c r="D223" s="852" t="str">
        <f>X!AI223</f>
        <v/>
      </c>
      <c r="E223" s="852" t="str">
        <f>X!AJ223</f>
        <v/>
      </c>
      <c r="F223" s="852" t="str">
        <f>X!AK223</f>
        <v/>
      </c>
      <c r="G223" s="852" t="str">
        <f>X!AL223</f>
        <v/>
      </c>
      <c r="H223" s="852" t="str">
        <f>X!AM223</f>
        <v/>
      </c>
      <c r="I223" s="852" t="str">
        <f>X!AN223</f>
        <v/>
      </c>
      <c r="J223" s="852" t="str">
        <f>X!AO223</f>
        <v/>
      </c>
      <c r="K223" s="852" t="str">
        <f>X!AP223</f>
        <v/>
      </c>
      <c r="L223" s="852" t="str">
        <f>X!AQ223</f>
        <v/>
      </c>
      <c r="M223" s="852" t="str">
        <f>X!AR223</f>
        <v/>
      </c>
      <c r="N223" s="852" t="str">
        <f>X!AS223</f>
        <v/>
      </c>
      <c r="O223" s="1353" t="str">
        <f>X!AT223</f>
        <v/>
      </c>
      <c r="P223" s="1354" t="str">
        <f>X!AU223</f>
        <v/>
      </c>
      <c r="Q223" s="1337" t="str">
        <f>X!AV223</f>
        <v/>
      </c>
      <c r="R223" s="1354"/>
      <c r="S223" s="1962"/>
    </row>
    <row r="224" spans="1:41" s="777" customFormat="1" ht="15.75" customHeight="1" thickBot="1">
      <c r="A224" s="1356"/>
      <c r="B224" s="1349"/>
      <c r="C224" s="1333" t="str">
        <f>X!AH224</f>
        <v/>
      </c>
      <c r="D224" s="1338" t="str">
        <f>X!AI224</f>
        <v/>
      </c>
      <c r="E224" s="1338" t="str">
        <f>X!AJ224</f>
        <v/>
      </c>
      <c r="F224" s="1338" t="str">
        <f>X!AK224</f>
        <v/>
      </c>
      <c r="G224" s="1338" t="str">
        <f>X!AL224</f>
        <v/>
      </c>
      <c r="H224" s="1338" t="str">
        <f>X!AM224</f>
        <v/>
      </c>
      <c r="I224" s="1338" t="str">
        <f>X!AN224</f>
        <v/>
      </c>
      <c r="J224" s="1338" t="str">
        <f>X!AO224</f>
        <v/>
      </c>
      <c r="K224" s="1338" t="str">
        <f>X!AP224</f>
        <v/>
      </c>
      <c r="L224" s="1338" t="str">
        <f>X!AQ224</f>
        <v/>
      </c>
      <c r="M224" s="1338" t="str">
        <f>X!AR224</f>
        <v/>
      </c>
      <c r="N224" s="1338" t="str">
        <f>X!AS224</f>
        <v/>
      </c>
      <c r="O224" s="1339" t="str">
        <f>X!AT224</f>
        <v/>
      </c>
      <c r="P224" s="1340" t="str">
        <f>X!AU224</f>
        <v/>
      </c>
      <c r="Q224" s="1337" t="str">
        <f>X!AV224</f>
        <v/>
      </c>
      <c r="R224" s="1369"/>
      <c r="S224" s="1963"/>
    </row>
    <row r="225" spans="1:41" s="1070" customFormat="1" ht="15.75" customHeight="1" thickTop="1" thickBot="1">
      <c r="A225" s="1370"/>
      <c r="B225" s="1370"/>
      <c r="C225" s="1370"/>
      <c r="D225" s="1373"/>
      <c r="E225" s="1373"/>
      <c r="F225" s="1373"/>
      <c r="G225" s="1373"/>
      <c r="H225" s="1373"/>
      <c r="I225" s="1373"/>
      <c r="J225" s="1373"/>
      <c r="K225" s="1373"/>
      <c r="L225" s="1373"/>
      <c r="M225" s="1373"/>
      <c r="N225" s="1373"/>
      <c r="O225" s="1373"/>
      <c r="P225" s="1373"/>
      <c r="Q225" s="1372"/>
      <c r="R225" s="1373"/>
      <c r="S225" s="1657"/>
      <c r="T225" s="1080"/>
      <c r="U225" s="1080"/>
      <c r="V225" s="1080"/>
      <c r="W225" s="1080"/>
      <c r="X225" s="1080"/>
      <c r="Y225" s="1080"/>
      <c r="Z225" s="1080"/>
      <c r="AA225" s="1080"/>
      <c r="AB225" s="1080"/>
      <c r="AC225" s="1080"/>
      <c r="AD225" s="1080"/>
      <c r="AE225" s="1080"/>
      <c r="AF225" s="1080"/>
      <c r="AG225" s="1080"/>
      <c r="AH225" s="1080"/>
      <c r="AI225" s="1080"/>
      <c r="AJ225" s="1080"/>
      <c r="AK225" s="1080"/>
      <c r="AL225" s="1080"/>
      <c r="AM225" s="1080"/>
      <c r="AN225" s="1080"/>
      <c r="AO225" s="1080"/>
    </row>
    <row r="226" spans="1:41" s="777" customFormat="1" ht="15.75" customHeight="1" thickTop="1" thickBot="1">
      <c r="A226" s="1431"/>
      <c r="B226" s="1431"/>
      <c r="C226" s="1381" t="str">
        <f>X!AH226</f>
        <v/>
      </c>
      <c r="D226" s="1386" t="str">
        <f>X!AI226</f>
        <v/>
      </c>
      <c r="E226" s="1386" t="str">
        <f>X!AJ226</f>
        <v/>
      </c>
      <c r="F226" s="1386" t="str">
        <f>X!AK226</f>
        <v/>
      </c>
      <c r="G226" s="1386" t="str">
        <f>X!AL226</f>
        <v/>
      </c>
      <c r="H226" s="1386" t="str">
        <f>X!AM226</f>
        <v/>
      </c>
      <c r="I226" s="1386" t="str">
        <f>X!AN226</f>
        <v/>
      </c>
      <c r="J226" s="1386" t="str">
        <f>X!AO226</f>
        <v/>
      </c>
      <c r="K226" s="1386" t="str">
        <f>X!AP226</f>
        <v/>
      </c>
      <c r="L226" s="1386" t="str">
        <f>X!AQ226</f>
        <v/>
      </c>
      <c r="M226" s="1386" t="str">
        <f>X!AR226</f>
        <v/>
      </c>
      <c r="N226" s="1386" t="str">
        <f>X!AS226</f>
        <v/>
      </c>
      <c r="O226" s="1387" t="str">
        <f>X!AT226</f>
        <v/>
      </c>
      <c r="P226" s="1388" t="str">
        <f>X!AU226</f>
        <v/>
      </c>
      <c r="Q226" s="1432" t="str">
        <f>X!AV226</f>
        <v/>
      </c>
      <c r="R226" s="1322"/>
      <c r="S226" s="1658"/>
    </row>
    <row r="227" spans="1:41" s="777" customFormat="1" ht="15.75" customHeight="1">
      <c r="A227" s="1328"/>
      <c r="B227" s="1332"/>
      <c r="C227" s="1333" t="str">
        <f>X!AH227</f>
        <v/>
      </c>
      <c r="D227" s="1338" t="str">
        <f>X!AI227</f>
        <v/>
      </c>
      <c r="E227" s="1338" t="str">
        <f>X!AJ227</f>
        <v/>
      </c>
      <c r="F227" s="1338" t="str">
        <f>X!AK227</f>
        <v/>
      </c>
      <c r="G227" s="1338" t="str">
        <f>X!AL227</f>
        <v/>
      </c>
      <c r="H227" s="1338" t="str">
        <f>X!AM227</f>
        <v/>
      </c>
      <c r="I227" s="1338" t="str">
        <f>X!AN227</f>
        <v/>
      </c>
      <c r="J227" s="1338" t="str">
        <f>X!AO227</f>
        <v/>
      </c>
      <c r="K227" s="1338" t="str">
        <f>X!AP227</f>
        <v/>
      </c>
      <c r="L227" s="1338" t="str">
        <f>X!AQ227</f>
        <v/>
      </c>
      <c r="M227" s="1338" t="str">
        <f>X!AR227</f>
        <v/>
      </c>
      <c r="N227" s="1338" t="str">
        <f>X!AS227</f>
        <v/>
      </c>
      <c r="O227" s="1339" t="str">
        <f>X!AT227</f>
        <v/>
      </c>
      <c r="P227" s="1340" t="str">
        <f>X!AU227</f>
        <v/>
      </c>
      <c r="Q227" s="1337" t="str">
        <f>X!AV227</f>
        <v/>
      </c>
      <c r="R227" s="1340"/>
      <c r="S227" s="1962" t="s">
        <v>102</v>
      </c>
    </row>
    <row r="228" spans="1:41" s="777" customFormat="1" ht="15.75" customHeight="1">
      <c r="A228" s="1345"/>
      <c r="B228" s="1349"/>
      <c r="C228" s="1350" t="str">
        <f>X!AH228</f>
        <v/>
      </c>
      <c r="D228" s="852" t="str">
        <f>X!AI228</f>
        <v/>
      </c>
      <c r="E228" s="852" t="str">
        <f>X!AJ228</f>
        <v/>
      </c>
      <c r="F228" s="852" t="str">
        <f>X!AK228</f>
        <v/>
      </c>
      <c r="G228" s="852" t="str">
        <f>X!AL228</f>
        <v/>
      </c>
      <c r="H228" s="852" t="str">
        <f>X!AM228</f>
        <v/>
      </c>
      <c r="I228" s="852" t="str">
        <f>X!AN228</f>
        <v/>
      </c>
      <c r="J228" s="852" t="str">
        <f>X!AO228</f>
        <v/>
      </c>
      <c r="K228" s="852" t="str">
        <f>X!AP228</f>
        <v/>
      </c>
      <c r="L228" s="852" t="str">
        <f>X!AQ228</f>
        <v/>
      </c>
      <c r="M228" s="852" t="str">
        <f>X!AR228</f>
        <v/>
      </c>
      <c r="N228" s="852" t="str">
        <f>X!AS228</f>
        <v/>
      </c>
      <c r="O228" s="1353" t="str">
        <f>X!AT228</f>
        <v/>
      </c>
      <c r="P228" s="1354" t="str">
        <f>X!AU228</f>
        <v/>
      </c>
      <c r="Q228" s="1337" t="str">
        <f>X!AV228</f>
        <v/>
      </c>
      <c r="R228" s="1354"/>
      <c r="S228" s="1962"/>
    </row>
    <row r="229" spans="1:41" s="777" customFormat="1" ht="15.75" customHeight="1">
      <c r="A229" s="1345"/>
      <c r="B229" s="1349"/>
      <c r="C229" s="1333" t="str">
        <f>X!AH229</f>
        <v/>
      </c>
      <c r="D229" s="1338" t="str">
        <f>X!AI229</f>
        <v/>
      </c>
      <c r="E229" s="1338" t="str">
        <f>X!AJ229</f>
        <v/>
      </c>
      <c r="F229" s="1338" t="str">
        <f>X!AK229</f>
        <v/>
      </c>
      <c r="G229" s="1338" t="str">
        <f>X!AL229</f>
        <v/>
      </c>
      <c r="H229" s="1338" t="str">
        <f>X!AM229</f>
        <v/>
      </c>
      <c r="I229" s="1338" t="str">
        <f>X!AN229</f>
        <v/>
      </c>
      <c r="J229" s="1338" t="str">
        <f>X!AO229</f>
        <v/>
      </c>
      <c r="K229" s="1338" t="str">
        <f>X!AP229</f>
        <v/>
      </c>
      <c r="L229" s="1338" t="str">
        <f>X!AQ229</f>
        <v/>
      </c>
      <c r="M229" s="1338" t="str">
        <f>X!AR229</f>
        <v/>
      </c>
      <c r="N229" s="1338" t="str">
        <f>X!AS229</f>
        <v/>
      </c>
      <c r="O229" s="1339" t="str">
        <f>X!AT229</f>
        <v/>
      </c>
      <c r="P229" s="1340" t="str">
        <f>X!AU229</f>
        <v/>
      </c>
      <c r="Q229" s="1337" t="str">
        <f>X!AV229</f>
        <v/>
      </c>
      <c r="R229" s="1340"/>
      <c r="S229" s="1962"/>
    </row>
    <row r="230" spans="1:41" s="777" customFormat="1" ht="15.75" customHeight="1">
      <c r="A230" s="1345"/>
      <c r="B230" s="1349"/>
      <c r="C230" s="1350" t="str">
        <f>X!AH230</f>
        <v/>
      </c>
      <c r="D230" s="852" t="str">
        <f>X!AI230</f>
        <v/>
      </c>
      <c r="E230" s="852" t="str">
        <f>X!AJ230</f>
        <v/>
      </c>
      <c r="F230" s="852" t="str">
        <f>X!AK230</f>
        <v/>
      </c>
      <c r="G230" s="852" t="str">
        <f>X!AL230</f>
        <v/>
      </c>
      <c r="H230" s="852" t="str">
        <f>X!AM230</f>
        <v/>
      </c>
      <c r="I230" s="852" t="str">
        <f>X!AN230</f>
        <v/>
      </c>
      <c r="J230" s="852" t="str">
        <f>X!AO230</f>
        <v/>
      </c>
      <c r="K230" s="852" t="str">
        <f>X!AP230</f>
        <v/>
      </c>
      <c r="L230" s="852" t="str">
        <f>X!AQ230</f>
        <v/>
      </c>
      <c r="M230" s="852" t="str">
        <f>X!AR230</f>
        <v/>
      </c>
      <c r="N230" s="852" t="str">
        <f>X!AS230</f>
        <v/>
      </c>
      <c r="O230" s="1353" t="str">
        <f>X!AT230</f>
        <v/>
      </c>
      <c r="P230" s="1354" t="str">
        <f>X!AU230</f>
        <v/>
      </c>
      <c r="Q230" s="1337" t="str">
        <f>X!AV230</f>
        <v/>
      </c>
      <c r="R230" s="1354"/>
      <c r="S230" s="1962"/>
    </row>
    <row r="231" spans="1:41" s="777" customFormat="1" ht="15.75" customHeight="1" thickBot="1">
      <c r="A231" s="1356"/>
      <c r="B231" s="1349"/>
      <c r="C231" s="1333" t="str">
        <f>X!AH231</f>
        <v/>
      </c>
      <c r="D231" s="1338" t="str">
        <f>X!AI231</f>
        <v/>
      </c>
      <c r="E231" s="1338" t="str">
        <f>X!AJ231</f>
        <v/>
      </c>
      <c r="F231" s="1338" t="str">
        <f>X!AK231</f>
        <v/>
      </c>
      <c r="G231" s="1338" t="str">
        <f>X!AL231</f>
        <v/>
      </c>
      <c r="H231" s="1338" t="str">
        <f>X!AM231</f>
        <v/>
      </c>
      <c r="I231" s="1338" t="str">
        <f>X!AN231</f>
        <v/>
      </c>
      <c r="J231" s="1338" t="str">
        <f>X!AO231</f>
        <v/>
      </c>
      <c r="K231" s="1338" t="str">
        <f>X!AP231</f>
        <v/>
      </c>
      <c r="L231" s="1338" t="str">
        <f>X!AQ231</f>
        <v/>
      </c>
      <c r="M231" s="1338" t="str">
        <f>X!AR231</f>
        <v/>
      </c>
      <c r="N231" s="1338" t="str">
        <f>X!AS231</f>
        <v/>
      </c>
      <c r="O231" s="1339" t="str">
        <f>X!AT231</f>
        <v/>
      </c>
      <c r="P231" s="1340" t="str">
        <f>X!AU231</f>
        <v/>
      </c>
      <c r="Q231" s="1337" t="str">
        <f>X!AV231</f>
        <v/>
      </c>
      <c r="R231" s="1369"/>
      <c r="S231" s="1963"/>
    </row>
    <row r="232" spans="1:41" s="1070" customFormat="1" ht="15.75" customHeight="1" thickTop="1" thickBot="1">
      <c r="A232" s="1370"/>
      <c r="B232" s="1370"/>
      <c r="C232" s="1370"/>
      <c r="D232" s="1373"/>
      <c r="E232" s="1373"/>
      <c r="F232" s="1373"/>
      <c r="G232" s="1373"/>
      <c r="H232" s="1373"/>
      <c r="I232" s="1373"/>
      <c r="J232" s="1373"/>
      <c r="K232" s="1373"/>
      <c r="L232" s="1373"/>
      <c r="M232" s="1373"/>
      <c r="N232" s="1373"/>
      <c r="O232" s="1373"/>
      <c r="P232" s="1373"/>
      <c r="Q232" s="1372"/>
      <c r="R232" s="1373"/>
      <c r="S232" s="1657"/>
      <c r="T232" s="1080"/>
      <c r="U232" s="1080"/>
      <c r="V232" s="1080"/>
      <c r="W232" s="1080"/>
      <c r="X232" s="1080"/>
      <c r="Y232" s="1080"/>
      <c r="Z232" s="1080"/>
      <c r="AA232" s="1080"/>
      <c r="AB232" s="1080"/>
      <c r="AC232" s="1080"/>
      <c r="AD232" s="1080"/>
      <c r="AE232" s="1080"/>
      <c r="AF232" s="1080"/>
      <c r="AG232" s="1080"/>
      <c r="AH232" s="1080"/>
      <c r="AI232" s="1080"/>
      <c r="AJ232" s="1080"/>
      <c r="AK232" s="1080"/>
      <c r="AL232" s="1080"/>
      <c r="AM232" s="1080"/>
      <c r="AN232" s="1080"/>
      <c r="AO232" s="1080"/>
    </row>
    <row r="233" spans="1:41" s="777" customFormat="1" ht="15.75" customHeight="1" thickTop="1" thickBot="1">
      <c r="A233" s="1434"/>
      <c r="B233" s="1438"/>
      <c r="C233" s="1439" t="str">
        <f>X!AH233</f>
        <v/>
      </c>
      <c r="D233" s="1444" t="str">
        <f>X!AI233</f>
        <v/>
      </c>
      <c r="E233" s="1444" t="str">
        <f>X!AJ233</f>
        <v/>
      </c>
      <c r="F233" s="1444" t="str">
        <f>X!AK233</f>
        <v/>
      </c>
      <c r="G233" s="1444" t="str">
        <f>X!AL233</f>
        <v/>
      </c>
      <c r="H233" s="1444" t="str">
        <f>X!AM233</f>
        <v/>
      </c>
      <c r="I233" s="1444" t="str">
        <f>X!AN233</f>
        <v/>
      </c>
      <c r="J233" s="1444" t="str">
        <f>X!AO233</f>
        <v/>
      </c>
      <c r="K233" s="1444" t="str">
        <f>X!AP233</f>
        <v/>
      </c>
      <c r="L233" s="1444" t="str">
        <f>X!AQ233</f>
        <v/>
      </c>
      <c r="M233" s="1444" t="str">
        <f>X!AR233</f>
        <v/>
      </c>
      <c r="N233" s="1444" t="str">
        <f>X!AS233</f>
        <v/>
      </c>
      <c r="O233" s="1445" t="str">
        <f>X!AT233</f>
        <v/>
      </c>
      <c r="P233" s="1446" t="str">
        <f>X!AU233</f>
        <v/>
      </c>
      <c r="Q233" s="1443" t="str">
        <f>X!AV233</f>
        <v/>
      </c>
      <c r="R233" s="1456"/>
      <c r="S233" s="1964" t="s">
        <v>102</v>
      </c>
    </row>
    <row r="234" spans="1:41" s="777" customFormat="1" ht="15.75" customHeight="1">
      <c r="A234" s="1457"/>
      <c r="B234" s="1458"/>
      <c r="C234" s="1459" t="str">
        <f>X!AH234</f>
        <v/>
      </c>
      <c r="D234" s="1464" t="str">
        <f>X!AI234</f>
        <v/>
      </c>
      <c r="E234" s="1464" t="str">
        <f>X!AJ234</f>
        <v/>
      </c>
      <c r="F234" s="1464" t="str">
        <f>X!AK234</f>
        <v/>
      </c>
      <c r="G234" s="1464" t="str">
        <f>X!AL234</f>
        <v/>
      </c>
      <c r="H234" s="1464" t="str">
        <f>X!AM234</f>
        <v/>
      </c>
      <c r="I234" s="1464" t="str">
        <f>X!AN234</f>
        <v/>
      </c>
      <c r="J234" s="1464" t="str">
        <f>X!AO234</f>
        <v/>
      </c>
      <c r="K234" s="1464" t="str">
        <f>X!AP234</f>
        <v/>
      </c>
      <c r="L234" s="1464" t="str">
        <f>X!AQ234</f>
        <v/>
      </c>
      <c r="M234" s="1464" t="str">
        <f>X!AR234</f>
        <v/>
      </c>
      <c r="N234" s="1464" t="str">
        <f>X!AS234</f>
        <v/>
      </c>
      <c r="O234" s="1465" t="str">
        <f>X!AT234</f>
        <v/>
      </c>
      <c r="P234" s="1466" t="str">
        <f>X!AU234</f>
        <v/>
      </c>
      <c r="Q234" s="1463" t="str">
        <f>X!AV234</f>
        <v/>
      </c>
      <c r="R234" s="1466"/>
      <c r="S234" s="1960"/>
    </row>
    <row r="235" spans="1:41" s="777" customFormat="1" ht="15.75" customHeight="1">
      <c r="A235" s="1471"/>
      <c r="B235" s="1472"/>
      <c r="C235" s="1473" t="str">
        <f>X!AH235</f>
        <v/>
      </c>
      <c r="D235" s="852" t="str">
        <f>X!AI235</f>
        <v/>
      </c>
      <c r="E235" s="852" t="str">
        <f>X!AJ235</f>
        <v/>
      </c>
      <c r="F235" s="852" t="str">
        <f>X!AK235</f>
        <v/>
      </c>
      <c r="G235" s="852" t="str">
        <f>X!AL235</f>
        <v/>
      </c>
      <c r="H235" s="852" t="str">
        <f>X!AM235</f>
        <v/>
      </c>
      <c r="I235" s="852" t="str">
        <f>X!AN235</f>
        <v/>
      </c>
      <c r="J235" s="852" t="str">
        <f>X!AO235</f>
        <v/>
      </c>
      <c r="K235" s="852" t="str">
        <f>X!AP235</f>
        <v/>
      </c>
      <c r="L235" s="852" t="str">
        <f>X!AQ235</f>
        <v/>
      </c>
      <c r="M235" s="852" t="str">
        <f>X!AR235</f>
        <v/>
      </c>
      <c r="N235" s="852" t="str">
        <f>X!AS235</f>
        <v/>
      </c>
      <c r="O235" s="1353" t="str">
        <f>X!AT235</f>
        <v/>
      </c>
      <c r="P235" s="1354" t="str">
        <f>X!AU235</f>
        <v/>
      </c>
      <c r="Q235" s="1463" t="str">
        <f>X!AV235</f>
        <v/>
      </c>
      <c r="R235" s="1354"/>
      <c r="S235" s="1960"/>
    </row>
    <row r="236" spans="1:41" s="777" customFormat="1" ht="15.75" customHeight="1">
      <c r="A236" s="1471"/>
      <c r="B236" s="1472"/>
      <c r="C236" s="1474" t="str">
        <f>X!AH236</f>
        <v/>
      </c>
      <c r="D236" s="1338" t="str">
        <f>X!AI236</f>
        <v/>
      </c>
      <c r="E236" s="1338" t="str">
        <f>X!AJ236</f>
        <v/>
      </c>
      <c r="F236" s="1338" t="str">
        <f>X!AK236</f>
        <v/>
      </c>
      <c r="G236" s="1338" t="str">
        <f>X!AL236</f>
        <v/>
      </c>
      <c r="H236" s="1338" t="str">
        <f>X!AM236</f>
        <v/>
      </c>
      <c r="I236" s="1338" t="str">
        <f>X!AN236</f>
        <v/>
      </c>
      <c r="J236" s="1338" t="str">
        <f>X!AO236</f>
        <v/>
      </c>
      <c r="K236" s="1338" t="str">
        <f>X!AP236</f>
        <v/>
      </c>
      <c r="L236" s="1338" t="str">
        <f>X!AQ236</f>
        <v/>
      </c>
      <c r="M236" s="1338" t="str">
        <f>X!AR236</f>
        <v/>
      </c>
      <c r="N236" s="1338" t="str">
        <f>X!AS236</f>
        <v/>
      </c>
      <c r="O236" s="1339" t="str">
        <f>X!AT236</f>
        <v/>
      </c>
      <c r="P236" s="1340" t="str">
        <f>X!AU236</f>
        <v/>
      </c>
      <c r="Q236" s="1463" t="str">
        <f>X!AV236</f>
        <v/>
      </c>
      <c r="R236" s="1340"/>
      <c r="S236" s="1960"/>
    </row>
    <row r="237" spans="1:41" s="777" customFormat="1" ht="15.75" customHeight="1" thickBot="1">
      <c r="A237" s="1475"/>
      <c r="B237" s="1472"/>
      <c r="C237" s="1473" t="str">
        <f>X!AH237</f>
        <v/>
      </c>
      <c r="D237" s="852" t="str">
        <f>X!AI237</f>
        <v/>
      </c>
      <c r="E237" s="852" t="str">
        <f>X!AJ237</f>
        <v/>
      </c>
      <c r="F237" s="852" t="str">
        <f>X!AK237</f>
        <v/>
      </c>
      <c r="G237" s="852" t="str">
        <f>X!AL237</f>
        <v/>
      </c>
      <c r="H237" s="852" t="str">
        <f>X!AM237</f>
        <v/>
      </c>
      <c r="I237" s="852" t="str">
        <f>X!AN237</f>
        <v/>
      </c>
      <c r="J237" s="852" t="str">
        <f>X!AO237</f>
        <v/>
      </c>
      <c r="K237" s="852" t="str">
        <f>X!AP237</f>
        <v/>
      </c>
      <c r="L237" s="852" t="str">
        <f>X!AQ237</f>
        <v/>
      </c>
      <c r="M237" s="852" t="str">
        <f>X!AR237</f>
        <v/>
      </c>
      <c r="N237" s="852" t="str">
        <f>X!AS237</f>
        <v/>
      </c>
      <c r="O237" s="1353" t="str">
        <f>X!AT237</f>
        <v/>
      </c>
      <c r="P237" s="1354" t="str">
        <f>X!AU237</f>
        <v/>
      </c>
      <c r="Q237" s="1463" t="str">
        <f>X!AV237</f>
        <v/>
      </c>
      <c r="R237" s="1485"/>
      <c r="S237" s="1961"/>
    </row>
    <row r="238" spans="1:41" s="1070" customFormat="1" ht="15.75" customHeight="1" thickTop="1" thickBot="1">
      <c r="A238" s="1370"/>
      <c r="B238" s="1370"/>
      <c r="C238" s="1370"/>
      <c r="D238" s="1373"/>
      <c r="E238" s="1373"/>
      <c r="F238" s="1373"/>
      <c r="G238" s="1373"/>
      <c r="H238" s="1373"/>
      <c r="I238" s="1373"/>
      <c r="J238" s="1373"/>
      <c r="K238" s="1373"/>
      <c r="L238" s="1373"/>
      <c r="M238" s="1373"/>
      <c r="N238" s="1373"/>
      <c r="O238" s="1373"/>
      <c r="P238" s="1373"/>
      <c r="Q238" s="1372"/>
      <c r="R238" s="1373"/>
      <c r="S238" s="1657"/>
      <c r="T238" s="1080"/>
      <c r="U238" s="1080"/>
      <c r="V238" s="1080"/>
      <c r="W238" s="1080"/>
      <c r="X238" s="1080"/>
      <c r="Y238" s="1080"/>
      <c r="Z238" s="1080"/>
      <c r="AA238" s="1080"/>
      <c r="AB238" s="1080"/>
      <c r="AC238" s="1080"/>
      <c r="AD238" s="1080"/>
      <c r="AE238" s="1080"/>
      <c r="AF238" s="1080"/>
      <c r="AG238" s="1080"/>
      <c r="AH238" s="1080"/>
      <c r="AI238" s="1080"/>
      <c r="AJ238" s="1080"/>
      <c r="AK238" s="1080"/>
      <c r="AL238" s="1080"/>
      <c r="AM238" s="1080"/>
      <c r="AN238" s="1080"/>
      <c r="AO238" s="1080"/>
    </row>
    <row r="239" spans="1:41" s="777" customFormat="1" ht="15.75" customHeight="1" thickTop="1" thickBot="1">
      <c r="A239" s="1486"/>
      <c r="B239" s="1487"/>
      <c r="C239" s="1439" t="str">
        <f>X!AH239</f>
        <v/>
      </c>
      <c r="D239" s="1444" t="str">
        <f>X!AI239</f>
        <v/>
      </c>
      <c r="E239" s="1444" t="str">
        <f>X!AJ239</f>
        <v/>
      </c>
      <c r="F239" s="1444" t="str">
        <f>X!AK239</f>
        <v/>
      </c>
      <c r="G239" s="1444" t="str">
        <f>X!AL239</f>
        <v/>
      </c>
      <c r="H239" s="1444" t="str">
        <f>X!AM239</f>
        <v/>
      </c>
      <c r="I239" s="1444" t="str">
        <f>X!AN239</f>
        <v/>
      </c>
      <c r="J239" s="1444" t="str">
        <f>X!AO239</f>
        <v/>
      </c>
      <c r="K239" s="1444" t="str">
        <f>X!AP239</f>
        <v/>
      </c>
      <c r="L239" s="1444" t="str">
        <f>X!AQ239</f>
        <v/>
      </c>
      <c r="M239" s="1444" t="str">
        <f>X!AR239</f>
        <v/>
      </c>
      <c r="N239" s="1444" t="str">
        <f>X!AS239</f>
        <v/>
      </c>
      <c r="O239" s="1445" t="str">
        <f>X!AT239</f>
        <v/>
      </c>
      <c r="P239" s="1446" t="str">
        <f>X!AU239</f>
        <v/>
      </c>
      <c r="Q239" s="1385" t="str">
        <f>X!AV239</f>
        <v/>
      </c>
      <c r="R239" s="1456"/>
      <c r="S239" s="1964" t="s">
        <v>102</v>
      </c>
    </row>
    <row r="240" spans="1:41" s="777" customFormat="1" ht="15.75" customHeight="1">
      <c r="A240" s="1457"/>
      <c r="B240" s="1458"/>
      <c r="C240" s="1459" t="str">
        <f>X!AH240</f>
        <v/>
      </c>
      <c r="D240" s="1464" t="str">
        <f>X!AI240</f>
        <v/>
      </c>
      <c r="E240" s="1464" t="str">
        <f>X!AJ240</f>
        <v/>
      </c>
      <c r="F240" s="1464" t="str">
        <f>X!AK240</f>
        <v/>
      </c>
      <c r="G240" s="1464" t="str">
        <f>X!AL240</f>
        <v/>
      </c>
      <c r="H240" s="1464" t="str">
        <f>X!AM240</f>
        <v/>
      </c>
      <c r="I240" s="1464" t="str">
        <f>X!AN240</f>
        <v/>
      </c>
      <c r="J240" s="1464" t="str">
        <f>X!AO240</f>
        <v/>
      </c>
      <c r="K240" s="1464" t="str">
        <f>X!AP240</f>
        <v/>
      </c>
      <c r="L240" s="1464" t="str">
        <f>X!AQ240</f>
        <v/>
      </c>
      <c r="M240" s="1464" t="str">
        <f>X!AR240</f>
        <v/>
      </c>
      <c r="N240" s="1464" t="str">
        <f>X!AS240</f>
        <v/>
      </c>
      <c r="O240" s="1465" t="str">
        <f>X!AT240</f>
        <v/>
      </c>
      <c r="P240" s="1466" t="str">
        <f>X!AU240</f>
        <v/>
      </c>
      <c r="Q240" s="1463" t="str">
        <f>X!AV240</f>
        <v/>
      </c>
      <c r="R240" s="1466"/>
      <c r="S240" s="1960"/>
    </row>
    <row r="241" spans="1:41" s="777" customFormat="1" ht="15.75" customHeight="1">
      <c r="A241" s="1471"/>
      <c r="B241" s="1472"/>
      <c r="C241" s="1473" t="str">
        <f>X!AH241</f>
        <v/>
      </c>
      <c r="D241" s="852" t="str">
        <f>X!AI241</f>
        <v/>
      </c>
      <c r="E241" s="852" t="str">
        <f>X!AJ241</f>
        <v/>
      </c>
      <c r="F241" s="852" t="str">
        <f>X!AK241</f>
        <v/>
      </c>
      <c r="G241" s="852" t="str">
        <f>X!AL241</f>
        <v/>
      </c>
      <c r="H241" s="852" t="str">
        <f>X!AM241</f>
        <v/>
      </c>
      <c r="I241" s="852" t="str">
        <f>X!AN241</f>
        <v/>
      </c>
      <c r="J241" s="852" t="str">
        <f>X!AO241</f>
        <v/>
      </c>
      <c r="K241" s="852" t="str">
        <f>X!AP241</f>
        <v/>
      </c>
      <c r="L241" s="852" t="str">
        <f>X!AQ241</f>
        <v/>
      </c>
      <c r="M241" s="852" t="str">
        <f>X!AR241</f>
        <v/>
      </c>
      <c r="N241" s="852" t="str">
        <f>X!AS241</f>
        <v/>
      </c>
      <c r="O241" s="1353" t="str">
        <f>X!AT241</f>
        <v/>
      </c>
      <c r="P241" s="1354" t="str">
        <f>X!AU241</f>
        <v/>
      </c>
      <c r="Q241" s="1463" t="str">
        <f>X!AV241</f>
        <v/>
      </c>
      <c r="R241" s="1354"/>
      <c r="S241" s="1960"/>
    </row>
    <row r="242" spans="1:41" s="777" customFormat="1" ht="15.75" customHeight="1">
      <c r="A242" s="1471"/>
      <c r="B242" s="1472"/>
      <c r="C242" s="1474" t="str">
        <f>X!AH242</f>
        <v/>
      </c>
      <c r="D242" s="1338" t="str">
        <f>X!AI242</f>
        <v/>
      </c>
      <c r="E242" s="1338" t="str">
        <f>X!AJ242</f>
        <v/>
      </c>
      <c r="F242" s="1338" t="str">
        <f>X!AK242</f>
        <v/>
      </c>
      <c r="G242" s="1338" t="str">
        <f>X!AL242</f>
        <v/>
      </c>
      <c r="H242" s="1338" t="str">
        <f>X!AM242</f>
        <v/>
      </c>
      <c r="I242" s="1338" t="str">
        <f>X!AN242</f>
        <v/>
      </c>
      <c r="J242" s="1338" t="str">
        <f>X!AO242</f>
        <v/>
      </c>
      <c r="K242" s="1338" t="str">
        <f>X!AP242</f>
        <v/>
      </c>
      <c r="L242" s="1338" t="str">
        <f>X!AQ242</f>
        <v/>
      </c>
      <c r="M242" s="1338" t="str">
        <f>X!AR242</f>
        <v/>
      </c>
      <c r="N242" s="1338" t="str">
        <f>X!AS242</f>
        <v/>
      </c>
      <c r="O242" s="1339" t="str">
        <f>X!AT242</f>
        <v/>
      </c>
      <c r="P242" s="1340" t="str">
        <f>X!AU242</f>
        <v/>
      </c>
      <c r="Q242" s="1463" t="str">
        <f>X!AV242</f>
        <v/>
      </c>
      <c r="R242" s="1340"/>
      <c r="S242" s="1960"/>
    </row>
    <row r="243" spans="1:41" s="777" customFormat="1" ht="15.75" customHeight="1" thickBot="1">
      <c r="A243" s="1475"/>
      <c r="B243" s="1472"/>
      <c r="C243" s="1473" t="str">
        <f>X!AH243</f>
        <v/>
      </c>
      <c r="D243" s="852" t="str">
        <f>X!AI243</f>
        <v/>
      </c>
      <c r="E243" s="852" t="str">
        <f>X!AJ243</f>
        <v/>
      </c>
      <c r="F243" s="852" t="str">
        <f>X!AK243</f>
        <v/>
      </c>
      <c r="G243" s="852" t="str">
        <f>X!AL243</f>
        <v/>
      </c>
      <c r="H243" s="852" t="str">
        <f>X!AM243</f>
        <v/>
      </c>
      <c r="I243" s="852" t="str">
        <f>X!AN243</f>
        <v/>
      </c>
      <c r="J243" s="852" t="str">
        <f>X!AO243</f>
        <v/>
      </c>
      <c r="K243" s="852" t="str">
        <f>X!AP243</f>
        <v/>
      </c>
      <c r="L243" s="852" t="str">
        <f>X!AQ243</f>
        <v/>
      </c>
      <c r="M243" s="852" t="str">
        <f>X!AR243</f>
        <v/>
      </c>
      <c r="N243" s="852" t="str">
        <f>X!AS243</f>
        <v/>
      </c>
      <c r="O243" s="1353" t="str">
        <f>X!AT243</f>
        <v/>
      </c>
      <c r="P243" s="1354" t="str">
        <f>X!AU243</f>
        <v/>
      </c>
      <c r="Q243" s="1463" t="str">
        <f>X!AV243</f>
        <v/>
      </c>
      <c r="R243" s="1485"/>
      <c r="S243" s="1961"/>
    </row>
    <row r="244" spans="1:41" s="989" customFormat="1" ht="15.75" customHeight="1" thickTop="1">
      <c r="A244" s="1488"/>
      <c r="B244" s="1488"/>
      <c r="C244" s="517"/>
      <c r="D244" s="1491"/>
      <c r="E244" s="1491"/>
      <c r="F244" s="1491"/>
      <c r="G244" s="1491"/>
      <c r="H244" s="1491"/>
      <c r="I244" s="1491"/>
      <c r="J244" s="1491"/>
      <c r="K244" s="1491"/>
      <c r="L244" s="1491"/>
      <c r="M244" s="1491"/>
      <c r="N244" s="1491"/>
      <c r="O244" s="1491"/>
      <c r="P244" s="1491"/>
      <c r="Q244" s="1490"/>
      <c r="R244" s="1491"/>
      <c r="S244" s="1646"/>
      <c r="T244" s="757"/>
      <c r="U244" s="757"/>
      <c r="V244" s="757"/>
      <c r="W244" s="757"/>
      <c r="X244" s="757"/>
      <c r="Y244" s="757"/>
      <c r="Z244" s="757"/>
      <c r="AA244" s="757"/>
      <c r="AB244" s="757"/>
      <c r="AC244" s="757"/>
      <c r="AD244" s="757"/>
      <c r="AE244" s="757"/>
      <c r="AF244" s="757"/>
      <c r="AG244" s="757"/>
      <c r="AH244" s="757"/>
      <c r="AI244" s="757"/>
      <c r="AJ244" s="757"/>
      <c r="AK244" s="757"/>
      <c r="AL244" s="757"/>
      <c r="AM244" s="757"/>
      <c r="AN244" s="757"/>
      <c r="AO244" s="757"/>
    </row>
    <row r="245" spans="1:41" s="810" customFormat="1" ht="15.75" customHeight="1">
      <c r="A245" s="1493"/>
      <c r="B245" s="1493"/>
      <c r="C245" s="1493"/>
      <c r="D245" s="1375"/>
      <c r="E245" s="1375"/>
      <c r="F245" s="1375"/>
      <c r="G245" s="1375"/>
      <c r="H245" s="1375"/>
      <c r="I245" s="1375"/>
      <c r="J245" s="1375"/>
      <c r="K245" s="1375"/>
      <c r="L245" s="1375"/>
      <c r="M245" s="1375"/>
      <c r="N245" s="1375"/>
      <c r="O245" s="1375"/>
      <c r="P245" s="1375"/>
      <c r="Q245" s="895"/>
      <c r="R245" s="1375"/>
      <c r="S245" s="1656"/>
      <c r="T245" s="809"/>
      <c r="U245" s="809"/>
      <c r="V245" s="809"/>
      <c r="W245" s="809"/>
      <c r="X245" s="809"/>
      <c r="Y245" s="809"/>
      <c r="Z245" s="809"/>
      <c r="AA245" s="809"/>
      <c r="AB245" s="809"/>
      <c r="AC245" s="809"/>
      <c r="AD245" s="809"/>
      <c r="AE245" s="809"/>
      <c r="AF245" s="809"/>
      <c r="AG245" s="809"/>
      <c r="AH245" s="809"/>
      <c r="AI245" s="809"/>
      <c r="AJ245" s="809"/>
      <c r="AK245" s="809"/>
      <c r="AL245" s="809"/>
      <c r="AM245" s="809"/>
      <c r="AN245" s="809"/>
      <c r="AO245" s="809"/>
    </row>
    <row r="246" spans="1:41" s="810" customFormat="1" ht="15.75" customHeight="1" thickBot="1">
      <c r="A246" s="1493"/>
      <c r="B246" s="1493"/>
      <c r="C246" s="1493"/>
      <c r="D246" s="1375"/>
      <c r="E246" s="1375"/>
      <c r="F246" s="1375"/>
      <c r="G246" s="1375"/>
      <c r="H246" s="1375"/>
      <c r="I246" s="1375"/>
      <c r="J246" s="1375"/>
      <c r="K246" s="1375"/>
      <c r="L246" s="1375"/>
      <c r="M246" s="1375"/>
      <c r="N246" s="1375"/>
      <c r="O246" s="1375"/>
      <c r="P246" s="1375"/>
      <c r="Q246" s="895"/>
      <c r="R246" s="1375"/>
      <c r="S246" s="1656"/>
      <c r="T246" s="809"/>
      <c r="U246" s="809"/>
      <c r="V246" s="809"/>
      <c r="W246" s="809"/>
      <c r="X246" s="809"/>
      <c r="Y246" s="809"/>
      <c r="Z246" s="809"/>
      <c r="AA246" s="809"/>
      <c r="AB246" s="809"/>
      <c r="AC246" s="809"/>
      <c r="AD246" s="809"/>
      <c r="AE246" s="809"/>
      <c r="AF246" s="809"/>
      <c r="AG246" s="809"/>
      <c r="AH246" s="809"/>
      <c r="AI246" s="809"/>
      <c r="AJ246" s="809"/>
      <c r="AK246" s="809"/>
      <c r="AL246" s="809"/>
      <c r="AM246" s="809"/>
      <c r="AN246" s="809"/>
      <c r="AO246" s="809"/>
    </row>
    <row r="247" spans="1:41" s="757" customFormat="1" ht="15.75" customHeight="1" thickTop="1" thickBot="1">
      <c r="A247" s="1495"/>
      <c r="B247" s="1500"/>
      <c r="C247" s="1448" t="str">
        <f>X!AH247</f>
        <v/>
      </c>
      <c r="D247" s="1452" t="str">
        <f>X!AI247</f>
        <v/>
      </c>
      <c r="E247" s="1452" t="str">
        <f>X!AJ247</f>
        <v/>
      </c>
      <c r="F247" s="1452" t="str">
        <f>X!AK247</f>
        <v/>
      </c>
      <c r="G247" s="1452" t="str">
        <f>X!AL247</f>
        <v/>
      </c>
      <c r="H247" s="1452" t="str">
        <f>X!AM247</f>
        <v/>
      </c>
      <c r="I247" s="1452" t="str">
        <f>X!AN247</f>
        <v/>
      </c>
      <c r="J247" s="1452" t="str">
        <f>X!AO247</f>
        <v/>
      </c>
      <c r="K247" s="1452" t="str">
        <f>X!AP247</f>
        <v/>
      </c>
      <c r="L247" s="1452" t="str">
        <f>X!AQ247</f>
        <v/>
      </c>
      <c r="M247" s="1452" t="str">
        <f>X!AR247</f>
        <v/>
      </c>
      <c r="N247" s="1452" t="str">
        <f>X!AS247</f>
        <v/>
      </c>
      <c r="O247" s="1455" t="str">
        <f>X!AT247</f>
        <v/>
      </c>
      <c r="P247" s="1456" t="str">
        <f>X!AU247</f>
        <v/>
      </c>
      <c r="Q247" s="1503" t="str">
        <f>X!AV247</f>
        <v/>
      </c>
      <c r="R247" s="1456"/>
      <c r="S247" s="1960" t="s">
        <v>102</v>
      </c>
    </row>
    <row r="248" spans="1:41" s="777" customFormat="1" ht="15.75" customHeight="1">
      <c r="A248" s="1457"/>
      <c r="B248" s="1458"/>
      <c r="C248" s="1459" t="str">
        <f>X!AH248</f>
        <v/>
      </c>
      <c r="D248" s="1464" t="str">
        <f>X!AI248</f>
        <v/>
      </c>
      <c r="E248" s="1464" t="str">
        <f>X!AJ248</f>
        <v/>
      </c>
      <c r="F248" s="1464" t="str">
        <f>X!AK248</f>
        <v/>
      </c>
      <c r="G248" s="1464" t="str">
        <f>X!AL248</f>
        <v/>
      </c>
      <c r="H248" s="1464" t="str">
        <f>X!AM248</f>
        <v/>
      </c>
      <c r="I248" s="1464" t="str">
        <f>X!AN248</f>
        <v/>
      </c>
      <c r="J248" s="1464" t="str">
        <f>X!AO248</f>
        <v/>
      </c>
      <c r="K248" s="1464" t="str">
        <f>X!AP248</f>
        <v/>
      </c>
      <c r="L248" s="1464" t="str">
        <f>X!AQ248</f>
        <v/>
      </c>
      <c r="M248" s="1464" t="str">
        <f>X!AR248</f>
        <v/>
      </c>
      <c r="N248" s="1464" t="str">
        <f>X!AS248</f>
        <v/>
      </c>
      <c r="O248" s="1465" t="str">
        <f>X!AT248</f>
        <v/>
      </c>
      <c r="P248" s="1466" t="str">
        <f>X!AU248</f>
        <v/>
      </c>
      <c r="Q248" s="1463" t="str">
        <f>X!AV248</f>
        <v/>
      </c>
      <c r="R248" s="1466"/>
      <c r="S248" s="1960"/>
    </row>
    <row r="249" spans="1:41" s="777" customFormat="1" ht="15.75" customHeight="1">
      <c r="A249" s="1471"/>
      <c r="B249" s="1472"/>
      <c r="C249" s="1473" t="str">
        <f>X!AH249</f>
        <v/>
      </c>
      <c r="D249" s="852" t="str">
        <f>X!AI249</f>
        <v/>
      </c>
      <c r="E249" s="852" t="str">
        <f>X!AJ249</f>
        <v/>
      </c>
      <c r="F249" s="852" t="str">
        <f>X!AK249</f>
        <v/>
      </c>
      <c r="G249" s="852" t="str">
        <f>X!AL249</f>
        <v/>
      </c>
      <c r="H249" s="852" t="str">
        <f>X!AM249</f>
        <v/>
      </c>
      <c r="I249" s="852" t="str">
        <f>X!AN249</f>
        <v/>
      </c>
      <c r="J249" s="852" t="str">
        <f>X!AO249</f>
        <v/>
      </c>
      <c r="K249" s="852" t="str">
        <f>X!AP249</f>
        <v/>
      </c>
      <c r="L249" s="852" t="str">
        <f>X!AQ249</f>
        <v/>
      </c>
      <c r="M249" s="852" t="str">
        <f>X!AR249</f>
        <v/>
      </c>
      <c r="N249" s="852" t="str">
        <f>X!AS249</f>
        <v/>
      </c>
      <c r="O249" s="1353" t="str">
        <f>X!AT249</f>
        <v/>
      </c>
      <c r="P249" s="1354" t="str">
        <f>X!AU249</f>
        <v/>
      </c>
      <c r="Q249" s="1463" t="str">
        <f>X!AV249</f>
        <v/>
      </c>
      <c r="R249" s="1354"/>
      <c r="S249" s="1960"/>
    </row>
    <row r="250" spans="1:41" s="777" customFormat="1" ht="15.75" customHeight="1">
      <c r="A250" s="1471"/>
      <c r="B250" s="1472"/>
      <c r="C250" s="1474" t="str">
        <f>X!AH250</f>
        <v/>
      </c>
      <c r="D250" s="1338" t="str">
        <f>X!AI250</f>
        <v/>
      </c>
      <c r="E250" s="1338" t="str">
        <f>X!AJ250</f>
        <v/>
      </c>
      <c r="F250" s="1338" t="str">
        <f>X!AK250</f>
        <v/>
      </c>
      <c r="G250" s="1338" t="str">
        <f>X!AL250</f>
        <v/>
      </c>
      <c r="H250" s="1338" t="str">
        <f>X!AM250</f>
        <v/>
      </c>
      <c r="I250" s="1338" t="str">
        <f>X!AN250</f>
        <v/>
      </c>
      <c r="J250" s="1338" t="str">
        <f>X!AO250</f>
        <v/>
      </c>
      <c r="K250" s="1338" t="str">
        <f>X!AP250</f>
        <v/>
      </c>
      <c r="L250" s="1338" t="str">
        <f>X!AQ250</f>
        <v/>
      </c>
      <c r="M250" s="1338" t="str">
        <f>X!AR250</f>
        <v/>
      </c>
      <c r="N250" s="1338" t="str">
        <f>X!AS250</f>
        <v/>
      </c>
      <c r="O250" s="1339" t="str">
        <f>X!AT250</f>
        <v/>
      </c>
      <c r="P250" s="1340" t="str">
        <f>X!AU250</f>
        <v/>
      </c>
      <c r="Q250" s="1463" t="str">
        <f>X!AV250</f>
        <v/>
      </c>
      <c r="R250" s="1340"/>
      <c r="S250" s="1960"/>
    </row>
    <row r="251" spans="1:41" s="777" customFormat="1" ht="15.75" customHeight="1" thickBot="1">
      <c r="A251" s="1504"/>
      <c r="B251" s="1476"/>
      <c r="C251" s="1477" t="str">
        <f>X!AH251</f>
        <v/>
      </c>
      <c r="D251" s="1481" t="str">
        <f>X!AI251</f>
        <v/>
      </c>
      <c r="E251" s="1481" t="str">
        <f>X!AJ251</f>
        <v/>
      </c>
      <c r="F251" s="1481" t="str">
        <f>X!AK251</f>
        <v/>
      </c>
      <c r="G251" s="1481" t="str">
        <f>X!AL251</f>
        <v/>
      </c>
      <c r="H251" s="1481" t="str">
        <f>X!AM251</f>
        <v/>
      </c>
      <c r="I251" s="1481" t="str">
        <f>X!AN251</f>
        <v/>
      </c>
      <c r="J251" s="1481" t="str">
        <f>X!AO251</f>
        <v/>
      </c>
      <c r="K251" s="1481" t="str">
        <f>X!AP251</f>
        <v/>
      </c>
      <c r="L251" s="1481" t="str">
        <f>X!AQ251</f>
        <v/>
      </c>
      <c r="M251" s="1481" t="str">
        <f>X!AR251</f>
        <v/>
      </c>
      <c r="N251" s="1481" t="str">
        <f>X!AS251</f>
        <v/>
      </c>
      <c r="O251" s="1484" t="str">
        <f>X!AT251</f>
        <v/>
      </c>
      <c r="P251" s="1485" t="str">
        <f>X!AU251</f>
        <v/>
      </c>
      <c r="Q251" s="1510" t="str">
        <f>X!AV251</f>
        <v/>
      </c>
      <c r="R251" s="1485"/>
      <c r="S251" s="1961"/>
    </row>
    <row r="252" spans="1:41" s="808" customFormat="1" ht="19.5" hidden="1" customHeight="1" thickBot="1">
      <c r="A252" s="1493"/>
      <c r="B252" s="1511"/>
      <c r="C252" s="1512" t="str">
        <f>X!AH252</f>
        <v>CATEGORY</v>
      </c>
      <c r="D252" s="1518" t="str">
        <f>X!AI252</f>
        <v>CATEGORY</v>
      </c>
      <c r="E252" s="1519" t="str">
        <f>X!AJ252</f>
        <v>JAN</v>
      </c>
      <c r="F252" s="1519" t="str">
        <f>X!AK252</f>
        <v>FEB</v>
      </c>
      <c r="G252" s="1519" t="str">
        <f>X!AL252</f>
        <v>MAR</v>
      </c>
      <c r="H252" s="1519" t="str">
        <f>X!AM252</f>
        <v>APR</v>
      </c>
      <c r="I252" s="1519" t="str">
        <f>X!AN252</f>
        <v>MAY</v>
      </c>
      <c r="J252" s="1519" t="str">
        <f>X!AO252</f>
        <v>JUN</v>
      </c>
      <c r="K252" s="1519" t="str">
        <f>X!AP252</f>
        <v>JUL</v>
      </c>
      <c r="L252" s="1519" t="str">
        <f>X!AQ252</f>
        <v>AUG</v>
      </c>
      <c r="M252" s="1519" t="str">
        <f>X!AR252</f>
        <v>SEP</v>
      </c>
      <c r="N252" s="1519" t="str">
        <f>X!AS252</f>
        <v>OCT</v>
      </c>
      <c r="O252" s="1520" t="str">
        <f>X!AT252</f>
        <v>NOV</v>
      </c>
      <c r="P252" s="1521" t="str">
        <f>X!AU252</f>
        <v>YEAR</v>
      </c>
      <c r="Q252" s="1517" t="str">
        <f>X!AV252</f>
        <v>Per Month</v>
      </c>
      <c r="R252" s="1521"/>
      <c r="S252" s="1658"/>
      <c r="T252" s="777"/>
      <c r="U252" s="777"/>
      <c r="V252" s="777"/>
      <c r="W252" s="777"/>
      <c r="X252" s="777"/>
      <c r="Y252" s="777"/>
      <c r="Z252" s="777"/>
      <c r="AA252" s="777"/>
      <c r="AB252" s="777"/>
      <c r="AC252" s="777"/>
      <c r="AD252" s="777"/>
      <c r="AE252" s="777"/>
      <c r="AF252" s="777"/>
      <c r="AG252" s="777"/>
      <c r="AH252" s="777"/>
      <c r="AI252" s="777"/>
      <c r="AJ252" s="777"/>
      <c r="AK252" s="777"/>
      <c r="AL252" s="777"/>
      <c r="AM252" s="777"/>
      <c r="AN252" s="777"/>
      <c r="AO252" s="777"/>
    </row>
    <row r="253" spans="1:41" s="1070" customFormat="1" ht="15.75" customHeight="1" thickTop="1" thickBot="1">
      <c r="A253" s="1370"/>
      <c r="B253" s="1370"/>
      <c r="C253" s="1370"/>
      <c r="D253" s="1373"/>
      <c r="E253" s="1373"/>
      <c r="F253" s="1373"/>
      <c r="G253" s="1373"/>
      <c r="H253" s="1373"/>
      <c r="I253" s="1373"/>
      <c r="J253" s="1373"/>
      <c r="K253" s="1373"/>
      <c r="L253" s="1373"/>
      <c r="M253" s="1373"/>
      <c r="N253" s="1373"/>
      <c r="O253" s="1373"/>
      <c r="P253" s="1373"/>
      <c r="Q253" s="1372"/>
      <c r="R253" s="1373"/>
      <c r="S253" s="1657"/>
      <c r="T253" s="1080"/>
      <c r="U253" s="1080"/>
      <c r="V253" s="1080"/>
      <c r="W253" s="1080"/>
      <c r="X253" s="1080"/>
      <c r="Y253" s="1080"/>
      <c r="Z253" s="1080"/>
      <c r="AA253" s="1080"/>
      <c r="AB253" s="1080"/>
      <c r="AC253" s="1080"/>
      <c r="AD253" s="1080"/>
      <c r="AE253" s="1080"/>
      <c r="AF253" s="1080"/>
      <c r="AG253" s="1080"/>
      <c r="AH253" s="1080"/>
      <c r="AI253" s="1080"/>
      <c r="AJ253" s="1080"/>
      <c r="AK253" s="1080"/>
      <c r="AL253" s="1080"/>
      <c r="AM253" s="1080"/>
      <c r="AN253" s="1080"/>
      <c r="AO253" s="1080"/>
    </row>
    <row r="254" spans="1:41" s="808" customFormat="1" ht="15.75" hidden="1" customHeight="1" thickBot="1">
      <c r="A254" s="1493"/>
      <c r="B254" s="1525"/>
      <c r="C254" s="1493" t="str">
        <f>X!AH254</f>
        <v/>
      </c>
      <c r="D254" s="1375">
        <f>X!AI254</f>
        <v>0</v>
      </c>
      <c r="E254" s="1375">
        <f>X!AJ254</f>
        <v>0</v>
      </c>
      <c r="F254" s="1375">
        <f>X!AK254</f>
        <v>0</v>
      </c>
      <c r="G254" s="1375">
        <f>X!AL254</f>
        <v>0</v>
      </c>
      <c r="H254" s="1375">
        <f>X!AM254</f>
        <v>0</v>
      </c>
      <c r="I254" s="1375">
        <f>X!AN254</f>
        <v>0</v>
      </c>
      <c r="J254" s="1375">
        <f>X!AO254</f>
        <v>0</v>
      </c>
      <c r="K254" s="1375">
        <f>X!AP254</f>
        <v>0</v>
      </c>
      <c r="L254" s="1375">
        <f>X!AQ254</f>
        <v>0</v>
      </c>
      <c r="M254" s="1375">
        <f>X!AR254</f>
        <v>0</v>
      </c>
      <c r="N254" s="1375">
        <f>X!AS254</f>
        <v>0</v>
      </c>
      <c r="O254" s="1375">
        <f>X!AT254</f>
        <v>0</v>
      </c>
      <c r="P254" s="1375">
        <f>X!AU254</f>
        <v>0</v>
      </c>
      <c r="Q254" s="895">
        <f>X!AV254</f>
        <v>0</v>
      </c>
      <c r="R254" s="1375"/>
      <c r="S254" s="1658"/>
      <c r="T254" s="777"/>
      <c r="U254" s="777"/>
      <c r="V254" s="777"/>
      <c r="W254" s="777"/>
      <c r="X254" s="777"/>
      <c r="Y254" s="777"/>
      <c r="Z254" s="777"/>
      <c r="AA254" s="777"/>
      <c r="AB254" s="777"/>
      <c r="AC254" s="777"/>
      <c r="AD254" s="777"/>
      <c r="AE254" s="777"/>
      <c r="AF254" s="777"/>
      <c r="AG254" s="777"/>
      <c r="AH254" s="777"/>
      <c r="AI254" s="777"/>
      <c r="AJ254" s="777"/>
      <c r="AK254" s="777"/>
      <c r="AL254" s="777"/>
      <c r="AM254" s="777"/>
      <c r="AN254" s="777"/>
      <c r="AO254" s="777"/>
    </row>
    <row r="255" spans="1:41" s="808" customFormat="1" ht="15.75" hidden="1" customHeight="1" thickBot="1">
      <c r="A255" s="1493"/>
      <c r="B255" s="1525"/>
      <c r="C255" s="1493" t="str">
        <f>X!AH255</f>
        <v/>
      </c>
      <c r="D255" s="1375">
        <f>X!AI255</f>
        <v>0</v>
      </c>
      <c r="E255" s="1375">
        <f>X!AJ255</f>
        <v>0</v>
      </c>
      <c r="F255" s="1375">
        <f>X!AK255</f>
        <v>0</v>
      </c>
      <c r="G255" s="1375">
        <f>X!AL255</f>
        <v>0</v>
      </c>
      <c r="H255" s="1375">
        <f>X!AM255</f>
        <v>0</v>
      </c>
      <c r="I255" s="1375">
        <f>X!AN255</f>
        <v>0</v>
      </c>
      <c r="J255" s="1375">
        <f>X!AO255</f>
        <v>0</v>
      </c>
      <c r="K255" s="1375">
        <f>X!AP255</f>
        <v>0</v>
      </c>
      <c r="L255" s="1375">
        <f>X!AQ255</f>
        <v>0</v>
      </c>
      <c r="M255" s="1375">
        <f>X!AR255</f>
        <v>0</v>
      </c>
      <c r="N255" s="1375">
        <f>X!AS255</f>
        <v>0</v>
      </c>
      <c r="O255" s="1375">
        <f>X!AT255</f>
        <v>0</v>
      </c>
      <c r="P255" s="1375">
        <f>X!AU255</f>
        <v>0</v>
      </c>
      <c r="Q255" s="895">
        <f>X!AV255</f>
        <v>0</v>
      </c>
      <c r="R255" s="1375"/>
      <c r="S255" s="1658"/>
      <c r="T255" s="777"/>
      <c r="U255" s="777"/>
      <c r="V255" s="777"/>
      <c r="W255" s="777"/>
      <c r="X255" s="777"/>
      <c r="Y255" s="777"/>
      <c r="Z255" s="777"/>
      <c r="AA255" s="777"/>
      <c r="AB255" s="777"/>
      <c r="AC255" s="777"/>
      <c r="AD255" s="777"/>
      <c r="AE255" s="777"/>
      <c r="AF255" s="777"/>
      <c r="AG255" s="777"/>
      <c r="AH255" s="777"/>
      <c r="AI255" s="777"/>
      <c r="AJ255" s="777"/>
      <c r="AK255" s="777"/>
      <c r="AL255" s="777"/>
      <c r="AM255" s="777"/>
      <c r="AN255" s="777"/>
      <c r="AO255" s="777"/>
    </row>
    <row r="256" spans="1:41" s="808" customFormat="1" ht="19.5" hidden="1" customHeight="1" thickTop="1" thickBot="1">
      <c r="A256" s="1493"/>
      <c r="B256" s="741"/>
      <c r="C256" s="1285" t="str">
        <f>X!AH256</f>
        <v>CATEGORY</v>
      </c>
      <c r="D256" s="1530" t="str">
        <f>X!AI256</f>
        <v>CATEGORY</v>
      </c>
      <c r="E256" s="1531" t="str">
        <f>X!AJ256</f>
        <v>JAN</v>
      </c>
      <c r="F256" s="1531" t="str">
        <f>X!AK256</f>
        <v>FEB</v>
      </c>
      <c r="G256" s="1531" t="str">
        <f>X!AL256</f>
        <v>MAR</v>
      </c>
      <c r="H256" s="1531" t="str">
        <f>X!AM256</f>
        <v>APR</v>
      </c>
      <c r="I256" s="1531" t="str">
        <f>X!AN256</f>
        <v>MAY</v>
      </c>
      <c r="J256" s="1531" t="str">
        <f>X!AO256</f>
        <v>JUN</v>
      </c>
      <c r="K256" s="1531" t="str">
        <f>X!AP256</f>
        <v>JUL</v>
      </c>
      <c r="L256" s="1531" t="str">
        <f>X!AQ256</f>
        <v>AUG</v>
      </c>
      <c r="M256" s="1531" t="str">
        <f>X!AR256</f>
        <v>SEP</v>
      </c>
      <c r="N256" s="1531" t="str">
        <f>X!AS256</f>
        <v>OCT</v>
      </c>
      <c r="O256" s="1532" t="str">
        <f>X!AT256</f>
        <v>NOV</v>
      </c>
      <c r="P256" s="1533" t="str">
        <f>X!AU256</f>
        <v>YEAR</v>
      </c>
      <c r="Q256" s="1290" t="str">
        <f>X!AV256</f>
        <v>Per Month</v>
      </c>
      <c r="R256" s="1533"/>
      <c r="S256" s="1658"/>
      <c r="T256" s="777"/>
      <c r="U256" s="777"/>
      <c r="V256" s="777"/>
      <c r="W256" s="777"/>
      <c r="X256" s="777"/>
      <c r="Y256" s="777"/>
      <c r="Z256" s="777"/>
      <c r="AA256" s="777"/>
      <c r="AB256" s="777"/>
      <c r="AC256" s="777"/>
      <c r="AD256" s="777"/>
      <c r="AE256" s="777"/>
      <c r="AF256" s="777"/>
      <c r="AG256" s="777"/>
      <c r="AH256" s="777"/>
      <c r="AI256" s="777"/>
      <c r="AJ256" s="777"/>
      <c r="AK256" s="777"/>
      <c r="AL256" s="777"/>
      <c r="AM256" s="777"/>
      <c r="AN256" s="777"/>
      <c r="AO256" s="777"/>
    </row>
    <row r="257" spans="1:41" s="777" customFormat="1" ht="15.75" customHeight="1" thickTop="1" thickBot="1">
      <c r="A257" s="1535"/>
      <c r="B257" s="1539"/>
      <c r="C257" s="1540" t="str">
        <f>X!AH257</f>
        <v/>
      </c>
      <c r="D257" s="1545" t="str">
        <f>X!AI257</f>
        <v/>
      </c>
      <c r="E257" s="1545" t="str">
        <f>X!AJ257</f>
        <v/>
      </c>
      <c r="F257" s="1545" t="str">
        <f>X!AK257</f>
        <v/>
      </c>
      <c r="G257" s="1545" t="str">
        <f>X!AL257</f>
        <v/>
      </c>
      <c r="H257" s="1545" t="str">
        <f>X!AM257</f>
        <v/>
      </c>
      <c r="I257" s="1545" t="str">
        <f>X!AN257</f>
        <v/>
      </c>
      <c r="J257" s="1545" t="str">
        <f>X!AO257</f>
        <v/>
      </c>
      <c r="K257" s="1545" t="str">
        <f>X!AP257</f>
        <v/>
      </c>
      <c r="L257" s="1545" t="str">
        <f>X!AQ257</f>
        <v/>
      </c>
      <c r="M257" s="1545" t="str">
        <f>X!AR257</f>
        <v/>
      </c>
      <c r="N257" s="1545" t="str">
        <f>X!AS257</f>
        <v/>
      </c>
      <c r="O257" s="1546" t="str">
        <f>X!AT257</f>
        <v/>
      </c>
      <c r="P257" s="1547" t="str">
        <f>X!AU257</f>
        <v/>
      </c>
      <c r="Q257" s="1544" t="str">
        <f>X!AV257</f>
        <v/>
      </c>
      <c r="R257" s="1547"/>
      <c r="S257" s="1658"/>
    </row>
    <row r="258" spans="1:41" s="777" customFormat="1" ht="15.75" customHeight="1">
      <c r="A258" s="1552"/>
      <c r="B258" s="1553"/>
      <c r="C258" s="1554" t="str">
        <f>X!AH258</f>
        <v/>
      </c>
      <c r="D258" s="1464" t="str">
        <f>X!AI258</f>
        <v/>
      </c>
      <c r="E258" s="1464" t="str">
        <f>X!AJ258</f>
        <v/>
      </c>
      <c r="F258" s="1464" t="str">
        <f>X!AK258</f>
        <v/>
      </c>
      <c r="G258" s="1464" t="str">
        <f>X!AL258</f>
        <v/>
      </c>
      <c r="H258" s="1464" t="str">
        <f>X!AM258</f>
        <v/>
      </c>
      <c r="I258" s="1464" t="str">
        <f>X!AN258</f>
        <v/>
      </c>
      <c r="J258" s="1464" t="str">
        <f>X!AO258</f>
        <v/>
      </c>
      <c r="K258" s="1464" t="str">
        <f>X!AP258</f>
        <v/>
      </c>
      <c r="L258" s="1464" t="str">
        <f>X!AQ258</f>
        <v/>
      </c>
      <c r="M258" s="1464" t="str">
        <f>X!AR258</f>
        <v/>
      </c>
      <c r="N258" s="1464" t="str">
        <f>X!AS258</f>
        <v/>
      </c>
      <c r="O258" s="1465" t="str">
        <f>X!AT258</f>
        <v/>
      </c>
      <c r="P258" s="1466" t="str">
        <f>X!AU258</f>
        <v/>
      </c>
      <c r="Q258" s="1555" t="str">
        <f>X!AV258</f>
        <v/>
      </c>
      <c r="R258" s="1466"/>
      <c r="S258" s="1962" t="s">
        <v>102</v>
      </c>
    </row>
    <row r="259" spans="1:41" s="777" customFormat="1" ht="15.75" customHeight="1">
      <c r="A259" s="1556"/>
      <c r="B259" s="1557"/>
      <c r="C259" s="1350" t="str">
        <f>X!AH259</f>
        <v/>
      </c>
      <c r="D259" s="852" t="str">
        <f>X!AI259</f>
        <v/>
      </c>
      <c r="E259" s="852" t="str">
        <f>X!AJ259</f>
        <v/>
      </c>
      <c r="F259" s="852" t="str">
        <f>X!AK259</f>
        <v/>
      </c>
      <c r="G259" s="852" t="str">
        <f>X!AL259</f>
        <v/>
      </c>
      <c r="H259" s="852" t="str">
        <f>X!AM259</f>
        <v/>
      </c>
      <c r="I259" s="852" t="str">
        <f>X!AN259</f>
        <v/>
      </c>
      <c r="J259" s="852" t="str">
        <f>X!AO259</f>
        <v/>
      </c>
      <c r="K259" s="852" t="str">
        <f>X!AP259</f>
        <v/>
      </c>
      <c r="L259" s="852" t="str">
        <f>X!AQ259</f>
        <v/>
      </c>
      <c r="M259" s="852" t="str">
        <f>X!AR259</f>
        <v/>
      </c>
      <c r="N259" s="852" t="str">
        <f>X!AS259</f>
        <v/>
      </c>
      <c r="O259" s="1353" t="str">
        <f>X!AT259</f>
        <v/>
      </c>
      <c r="P259" s="1354" t="str">
        <f>X!AU259</f>
        <v/>
      </c>
      <c r="Q259" s="1555" t="str">
        <f>X!AV259</f>
        <v/>
      </c>
      <c r="R259" s="1354"/>
      <c r="S259" s="1962"/>
    </row>
    <row r="260" spans="1:41" s="777" customFormat="1" ht="15.75" customHeight="1">
      <c r="A260" s="1556"/>
      <c r="B260" s="1557"/>
      <c r="C260" s="1333" t="str">
        <f>X!AH260</f>
        <v/>
      </c>
      <c r="D260" s="1338" t="str">
        <f>X!AI260</f>
        <v/>
      </c>
      <c r="E260" s="1338" t="str">
        <f>X!AJ260</f>
        <v/>
      </c>
      <c r="F260" s="1338" t="str">
        <f>X!AK260</f>
        <v/>
      </c>
      <c r="G260" s="1338" t="str">
        <f>X!AL260</f>
        <v/>
      </c>
      <c r="H260" s="1338" t="str">
        <f>X!AM260</f>
        <v/>
      </c>
      <c r="I260" s="1338" t="str">
        <f>X!AN260</f>
        <v/>
      </c>
      <c r="J260" s="1338" t="str">
        <f>X!AO260</f>
        <v/>
      </c>
      <c r="K260" s="1338" t="str">
        <f>X!AP260</f>
        <v/>
      </c>
      <c r="L260" s="1338" t="str">
        <f>X!AQ260</f>
        <v/>
      </c>
      <c r="M260" s="1338" t="str">
        <f>X!AR260</f>
        <v/>
      </c>
      <c r="N260" s="1338" t="str">
        <f>X!AS260</f>
        <v/>
      </c>
      <c r="O260" s="1339" t="str">
        <f>X!AT260</f>
        <v/>
      </c>
      <c r="P260" s="1340" t="str">
        <f>X!AU260</f>
        <v/>
      </c>
      <c r="Q260" s="1555" t="str">
        <f>X!AV260</f>
        <v/>
      </c>
      <c r="R260" s="1340"/>
      <c r="S260" s="1962"/>
    </row>
    <row r="261" spans="1:41" s="777" customFormat="1" ht="15.75" customHeight="1">
      <c r="A261" s="1556"/>
      <c r="B261" s="1557"/>
      <c r="C261" s="1350" t="str">
        <f>X!AH261</f>
        <v/>
      </c>
      <c r="D261" s="852" t="str">
        <f>X!AI261</f>
        <v/>
      </c>
      <c r="E261" s="852" t="str">
        <f>X!AJ261</f>
        <v/>
      </c>
      <c r="F261" s="852" t="str">
        <f>X!AK261</f>
        <v/>
      </c>
      <c r="G261" s="852" t="str">
        <f>X!AL261</f>
        <v/>
      </c>
      <c r="H261" s="852" t="str">
        <f>X!AM261</f>
        <v/>
      </c>
      <c r="I261" s="852" t="str">
        <f>X!AN261</f>
        <v/>
      </c>
      <c r="J261" s="852" t="str">
        <f>X!AO261</f>
        <v/>
      </c>
      <c r="K261" s="852" t="str">
        <f>X!AP261</f>
        <v/>
      </c>
      <c r="L261" s="852" t="str">
        <f>X!AQ261</f>
        <v/>
      </c>
      <c r="M261" s="852" t="str">
        <f>X!AR261</f>
        <v/>
      </c>
      <c r="N261" s="852" t="str">
        <f>X!AS261</f>
        <v/>
      </c>
      <c r="O261" s="1353" t="str">
        <f>X!AT261</f>
        <v/>
      </c>
      <c r="P261" s="1354" t="str">
        <f>X!AU261</f>
        <v/>
      </c>
      <c r="Q261" s="1555" t="str">
        <f>X!AV261</f>
        <v/>
      </c>
      <c r="R261" s="1354"/>
      <c r="S261" s="1962"/>
    </row>
    <row r="262" spans="1:41" s="777" customFormat="1" ht="15.75" customHeight="1" thickBot="1">
      <c r="A262" s="1558"/>
      <c r="B262" s="1557"/>
      <c r="C262" s="1333" t="str">
        <f>X!AH262</f>
        <v/>
      </c>
      <c r="D262" s="1338" t="str">
        <f>X!AI262</f>
        <v/>
      </c>
      <c r="E262" s="1338" t="str">
        <f>X!AJ262</f>
        <v/>
      </c>
      <c r="F262" s="1338" t="str">
        <f>X!AK262</f>
        <v/>
      </c>
      <c r="G262" s="1338" t="str">
        <f>X!AL262</f>
        <v/>
      </c>
      <c r="H262" s="1338" t="str">
        <f>X!AM262</f>
        <v/>
      </c>
      <c r="I262" s="1338" t="str">
        <f>X!AN262</f>
        <v/>
      </c>
      <c r="J262" s="1338" t="str">
        <f>X!AO262</f>
        <v/>
      </c>
      <c r="K262" s="1338" t="str">
        <f>X!AP262</f>
        <v/>
      </c>
      <c r="L262" s="1338" t="str">
        <f>X!AQ262</f>
        <v/>
      </c>
      <c r="M262" s="1338" t="str">
        <f>X!AR262</f>
        <v/>
      </c>
      <c r="N262" s="1338" t="str">
        <f>X!AS262</f>
        <v/>
      </c>
      <c r="O262" s="1339" t="str">
        <f>X!AT262</f>
        <v/>
      </c>
      <c r="P262" s="1340" t="str">
        <f>X!AU262</f>
        <v/>
      </c>
      <c r="Q262" s="1555" t="str">
        <f>X!AV262</f>
        <v/>
      </c>
      <c r="R262" s="1369"/>
      <c r="S262" s="1963"/>
    </row>
    <row r="263" spans="1:41" s="1070" customFormat="1" ht="15.75" customHeight="1" thickTop="1" thickBot="1">
      <c r="A263" s="1370"/>
      <c r="B263" s="1370"/>
      <c r="C263" s="1370"/>
      <c r="D263" s="1373"/>
      <c r="E263" s="1373"/>
      <c r="F263" s="1373"/>
      <c r="G263" s="1373"/>
      <c r="H263" s="1373"/>
      <c r="I263" s="1373"/>
      <c r="J263" s="1373"/>
      <c r="K263" s="1373"/>
      <c r="L263" s="1373"/>
      <c r="M263" s="1373"/>
      <c r="N263" s="1373"/>
      <c r="O263" s="1373"/>
      <c r="P263" s="1373"/>
      <c r="Q263" s="1372"/>
      <c r="R263" s="1373"/>
      <c r="S263" s="1657"/>
      <c r="T263" s="1080"/>
      <c r="U263" s="1080"/>
      <c r="V263" s="1080"/>
      <c r="W263" s="1080"/>
      <c r="X263" s="1080"/>
      <c r="Y263" s="1080"/>
      <c r="Z263" s="1080"/>
      <c r="AA263" s="1080"/>
      <c r="AB263" s="1080"/>
      <c r="AC263" s="1080"/>
      <c r="AD263" s="1080"/>
      <c r="AE263" s="1080"/>
      <c r="AF263" s="1080"/>
      <c r="AG263" s="1080"/>
      <c r="AH263" s="1080"/>
      <c r="AI263" s="1080"/>
      <c r="AJ263" s="1080"/>
      <c r="AK263" s="1080"/>
      <c r="AL263" s="1080"/>
      <c r="AM263" s="1080"/>
      <c r="AN263" s="1080"/>
      <c r="AO263" s="1080"/>
    </row>
    <row r="264" spans="1:41" s="777" customFormat="1" ht="15.75" customHeight="1" thickTop="1" thickBot="1">
      <c r="A264" s="1560"/>
      <c r="B264" s="1564"/>
      <c r="C264" s="1565" t="str">
        <f>X!AH264</f>
        <v/>
      </c>
      <c r="D264" s="1570" t="str">
        <f>X!AI264</f>
        <v/>
      </c>
      <c r="E264" s="1570" t="str">
        <f>X!AJ264</f>
        <v/>
      </c>
      <c r="F264" s="1570" t="str">
        <f>X!AK264</f>
        <v/>
      </c>
      <c r="G264" s="1570" t="str">
        <f>X!AL264</f>
        <v/>
      </c>
      <c r="H264" s="1570" t="str">
        <f>X!AM264</f>
        <v/>
      </c>
      <c r="I264" s="1570" t="str">
        <f>X!AN264</f>
        <v/>
      </c>
      <c r="J264" s="1570" t="str">
        <f>X!AO264</f>
        <v/>
      </c>
      <c r="K264" s="1570" t="str">
        <f>X!AP264</f>
        <v/>
      </c>
      <c r="L264" s="1570" t="str">
        <f>X!AQ264</f>
        <v/>
      </c>
      <c r="M264" s="1570" t="str">
        <f>X!AR264</f>
        <v/>
      </c>
      <c r="N264" s="1570" t="str">
        <f>X!AS264</f>
        <v/>
      </c>
      <c r="O264" s="1571" t="str">
        <f>X!AT264</f>
        <v/>
      </c>
      <c r="P264" s="1572" t="str">
        <f>X!AU264</f>
        <v/>
      </c>
      <c r="Q264" s="1569" t="str">
        <f>X!AV264</f>
        <v/>
      </c>
      <c r="R264" s="1547"/>
      <c r="S264" s="1658"/>
    </row>
    <row r="265" spans="1:41" s="777" customFormat="1" ht="15.75" customHeight="1">
      <c r="A265" s="1552"/>
      <c r="B265" s="1553"/>
      <c r="C265" s="1554" t="str">
        <f>X!AH265</f>
        <v/>
      </c>
      <c r="D265" s="1464" t="str">
        <f>X!AI265</f>
        <v/>
      </c>
      <c r="E265" s="1464" t="str">
        <f>X!AJ265</f>
        <v/>
      </c>
      <c r="F265" s="1464" t="str">
        <f>X!AK265</f>
        <v/>
      </c>
      <c r="G265" s="1464" t="str">
        <f>X!AL265</f>
        <v/>
      </c>
      <c r="H265" s="1464" t="str">
        <f>X!AM265</f>
        <v/>
      </c>
      <c r="I265" s="1464" t="str">
        <f>X!AN265</f>
        <v/>
      </c>
      <c r="J265" s="1464" t="str">
        <f>X!AO265</f>
        <v/>
      </c>
      <c r="K265" s="1464" t="str">
        <f>X!AP265</f>
        <v/>
      </c>
      <c r="L265" s="1464" t="str">
        <f>X!AQ265</f>
        <v/>
      </c>
      <c r="M265" s="1464" t="str">
        <f>X!AR265</f>
        <v/>
      </c>
      <c r="N265" s="1464" t="str">
        <f>X!AS265</f>
        <v/>
      </c>
      <c r="O265" s="1465" t="str">
        <f>X!AT265</f>
        <v/>
      </c>
      <c r="P265" s="1466" t="str">
        <f>X!AU265</f>
        <v/>
      </c>
      <c r="Q265" s="1555" t="str">
        <f>X!AV265</f>
        <v/>
      </c>
      <c r="R265" s="1466"/>
      <c r="S265" s="1962" t="s">
        <v>102</v>
      </c>
    </row>
    <row r="266" spans="1:41" s="777" customFormat="1" ht="15.75" customHeight="1">
      <c r="A266" s="1556"/>
      <c r="B266" s="1557"/>
      <c r="C266" s="1350" t="str">
        <f>X!AH266</f>
        <v/>
      </c>
      <c r="D266" s="852" t="str">
        <f>X!AI266</f>
        <v/>
      </c>
      <c r="E266" s="852" t="str">
        <f>X!AJ266</f>
        <v/>
      </c>
      <c r="F266" s="852" t="str">
        <f>X!AK266</f>
        <v/>
      </c>
      <c r="G266" s="852" t="str">
        <f>X!AL266</f>
        <v/>
      </c>
      <c r="H266" s="852" t="str">
        <f>X!AM266</f>
        <v/>
      </c>
      <c r="I266" s="852" t="str">
        <f>X!AN266</f>
        <v/>
      </c>
      <c r="J266" s="852" t="str">
        <f>X!AO266</f>
        <v/>
      </c>
      <c r="K266" s="852" t="str">
        <f>X!AP266</f>
        <v/>
      </c>
      <c r="L266" s="852" t="str">
        <f>X!AQ266</f>
        <v/>
      </c>
      <c r="M266" s="852" t="str">
        <f>X!AR266</f>
        <v/>
      </c>
      <c r="N266" s="852" t="str">
        <f>X!AS266</f>
        <v/>
      </c>
      <c r="O266" s="1353" t="str">
        <f>X!AT266</f>
        <v/>
      </c>
      <c r="P266" s="1354" t="str">
        <f>X!AU266</f>
        <v/>
      </c>
      <c r="Q266" s="1555" t="str">
        <f>X!AV266</f>
        <v/>
      </c>
      <c r="R266" s="1354"/>
      <c r="S266" s="1962"/>
    </row>
    <row r="267" spans="1:41" s="777" customFormat="1" ht="15.75" customHeight="1">
      <c r="A267" s="1556"/>
      <c r="B267" s="1557"/>
      <c r="C267" s="1333" t="str">
        <f>X!AH267</f>
        <v/>
      </c>
      <c r="D267" s="1338" t="str">
        <f>X!AI267</f>
        <v/>
      </c>
      <c r="E267" s="1338" t="str">
        <f>X!AJ267</f>
        <v/>
      </c>
      <c r="F267" s="1338" t="str">
        <f>X!AK267</f>
        <v/>
      </c>
      <c r="G267" s="1338" t="str">
        <f>X!AL267</f>
        <v/>
      </c>
      <c r="H267" s="1338" t="str">
        <f>X!AM267</f>
        <v/>
      </c>
      <c r="I267" s="1338" t="str">
        <f>X!AN267</f>
        <v/>
      </c>
      <c r="J267" s="1338" t="str">
        <f>X!AO267</f>
        <v/>
      </c>
      <c r="K267" s="1338" t="str">
        <f>X!AP267</f>
        <v/>
      </c>
      <c r="L267" s="1338" t="str">
        <f>X!AQ267</f>
        <v/>
      </c>
      <c r="M267" s="1338" t="str">
        <f>X!AR267</f>
        <v/>
      </c>
      <c r="N267" s="1338" t="str">
        <f>X!AS267</f>
        <v/>
      </c>
      <c r="O267" s="1339" t="str">
        <f>X!AT267</f>
        <v/>
      </c>
      <c r="P267" s="1340" t="str">
        <f>X!AU267</f>
        <v/>
      </c>
      <c r="Q267" s="1555" t="str">
        <f>X!AV267</f>
        <v/>
      </c>
      <c r="R267" s="1340"/>
      <c r="S267" s="1962"/>
    </row>
    <row r="268" spans="1:41" s="777" customFormat="1" ht="15.75" customHeight="1">
      <c r="A268" s="1556"/>
      <c r="B268" s="1557"/>
      <c r="C268" s="1350" t="str">
        <f>X!AH268</f>
        <v/>
      </c>
      <c r="D268" s="852" t="str">
        <f>X!AI268</f>
        <v/>
      </c>
      <c r="E268" s="852" t="str">
        <f>X!AJ268</f>
        <v/>
      </c>
      <c r="F268" s="852" t="str">
        <f>X!AK268</f>
        <v/>
      </c>
      <c r="G268" s="852" t="str">
        <f>X!AL268</f>
        <v/>
      </c>
      <c r="H268" s="852" t="str">
        <f>X!AM268</f>
        <v/>
      </c>
      <c r="I268" s="852" t="str">
        <f>X!AN268</f>
        <v/>
      </c>
      <c r="J268" s="852" t="str">
        <f>X!AO268</f>
        <v/>
      </c>
      <c r="K268" s="852" t="str">
        <f>X!AP268</f>
        <v/>
      </c>
      <c r="L268" s="852" t="str">
        <f>X!AQ268</f>
        <v/>
      </c>
      <c r="M268" s="852" t="str">
        <f>X!AR268</f>
        <v/>
      </c>
      <c r="N268" s="852" t="str">
        <f>X!AS268</f>
        <v/>
      </c>
      <c r="O268" s="1353" t="str">
        <f>X!AT268</f>
        <v/>
      </c>
      <c r="P268" s="1354" t="str">
        <f>X!AU268</f>
        <v/>
      </c>
      <c r="Q268" s="1555" t="str">
        <f>X!AV268</f>
        <v/>
      </c>
      <c r="R268" s="1354"/>
      <c r="S268" s="1962"/>
    </row>
    <row r="269" spans="1:41" s="777" customFormat="1" ht="15.75" customHeight="1" thickBot="1">
      <c r="A269" s="1558"/>
      <c r="B269" s="1557"/>
      <c r="C269" s="1333" t="str">
        <f>X!AH269</f>
        <v/>
      </c>
      <c r="D269" s="1338" t="str">
        <f>X!AI269</f>
        <v/>
      </c>
      <c r="E269" s="1338" t="str">
        <f>X!AJ269</f>
        <v/>
      </c>
      <c r="F269" s="1338" t="str">
        <f>X!AK269</f>
        <v/>
      </c>
      <c r="G269" s="1338" t="str">
        <f>X!AL269</f>
        <v/>
      </c>
      <c r="H269" s="1338" t="str">
        <f>X!AM269</f>
        <v/>
      </c>
      <c r="I269" s="1338" t="str">
        <f>X!AN269</f>
        <v/>
      </c>
      <c r="J269" s="1338" t="str">
        <f>X!AO269</f>
        <v/>
      </c>
      <c r="K269" s="1338" t="str">
        <f>X!AP269</f>
        <v/>
      </c>
      <c r="L269" s="1338" t="str">
        <f>X!AQ269</f>
        <v/>
      </c>
      <c r="M269" s="1338" t="str">
        <f>X!AR269</f>
        <v/>
      </c>
      <c r="N269" s="1338" t="str">
        <f>X!AS269</f>
        <v/>
      </c>
      <c r="O269" s="1339" t="str">
        <f>X!AT269</f>
        <v/>
      </c>
      <c r="P269" s="1340" t="str">
        <f>X!AU269</f>
        <v/>
      </c>
      <c r="Q269" s="1555" t="str">
        <f>X!AV269</f>
        <v/>
      </c>
      <c r="R269" s="1369"/>
      <c r="S269" s="1963"/>
    </row>
    <row r="270" spans="1:41" s="1070" customFormat="1" ht="15.75" customHeight="1" thickTop="1" thickBot="1">
      <c r="A270" s="1370"/>
      <c r="B270" s="1370"/>
      <c r="C270" s="1370"/>
      <c r="D270" s="1373"/>
      <c r="E270" s="1373"/>
      <c r="F270" s="1373"/>
      <c r="G270" s="1373"/>
      <c r="H270" s="1373"/>
      <c r="I270" s="1373"/>
      <c r="J270" s="1373"/>
      <c r="K270" s="1373"/>
      <c r="L270" s="1373"/>
      <c r="M270" s="1373"/>
      <c r="N270" s="1373"/>
      <c r="O270" s="1373"/>
      <c r="P270" s="1373"/>
      <c r="Q270" s="1372"/>
      <c r="R270" s="1373"/>
      <c r="S270" s="1657"/>
      <c r="T270" s="1080"/>
      <c r="U270" s="1080"/>
      <c r="V270" s="1080"/>
      <c r="W270" s="1080"/>
      <c r="X270" s="1080"/>
      <c r="Y270" s="1080"/>
      <c r="Z270" s="1080"/>
      <c r="AA270" s="1080"/>
      <c r="AB270" s="1080"/>
      <c r="AC270" s="1080"/>
      <c r="AD270" s="1080"/>
      <c r="AE270" s="1080"/>
      <c r="AF270" s="1080"/>
      <c r="AG270" s="1080"/>
      <c r="AH270" s="1080"/>
      <c r="AI270" s="1080"/>
      <c r="AJ270" s="1080"/>
      <c r="AK270" s="1080"/>
      <c r="AL270" s="1080"/>
      <c r="AM270" s="1080"/>
      <c r="AN270" s="1080"/>
      <c r="AO270" s="1080"/>
    </row>
    <row r="271" spans="1:41" s="777" customFormat="1" ht="15.75" customHeight="1" thickTop="1" thickBot="1">
      <c r="A271" s="1574"/>
      <c r="B271" s="1575"/>
      <c r="C271" s="1565" t="str">
        <f>X!AH271</f>
        <v/>
      </c>
      <c r="D271" s="1570" t="str">
        <f>X!AI271</f>
        <v/>
      </c>
      <c r="E271" s="1570" t="str">
        <f>X!AJ271</f>
        <v/>
      </c>
      <c r="F271" s="1570" t="str">
        <f>X!AK271</f>
        <v/>
      </c>
      <c r="G271" s="1570" t="str">
        <f>X!AL271</f>
        <v/>
      </c>
      <c r="H271" s="1570" t="str">
        <f>X!AM271</f>
        <v/>
      </c>
      <c r="I271" s="1570" t="str">
        <f>X!AN271</f>
        <v/>
      </c>
      <c r="J271" s="1570" t="str">
        <f>X!AO271</f>
        <v/>
      </c>
      <c r="K271" s="1570" t="str">
        <f>X!AP271</f>
        <v/>
      </c>
      <c r="L271" s="1570" t="str">
        <f>X!AQ271</f>
        <v/>
      </c>
      <c r="M271" s="1570" t="str">
        <f>X!AR271</f>
        <v/>
      </c>
      <c r="N271" s="1570" t="str">
        <f>X!AS271</f>
        <v/>
      </c>
      <c r="O271" s="1571" t="str">
        <f>X!AT271</f>
        <v/>
      </c>
      <c r="P271" s="1572" t="str">
        <f>X!AU271</f>
        <v/>
      </c>
      <c r="Q271" s="1432" t="str">
        <f>X!AV271</f>
        <v/>
      </c>
      <c r="R271" s="1547"/>
      <c r="S271" s="1658"/>
    </row>
    <row r="272" spans="1:41" s="777" customFormat="1" ht="15.75" customHeight="1">
      <c r="A272" s="1552"/>
      <c r="B272" s="1553"/>
      <c r="C272" s="1554" t="str">
        <f>X!AH272</f>
        <v/>
      </c>
      <c r="D272" s="1464" t="str">
        <f>X!AI272</f>
        <v/>
      </c>
      <c r="E272" s="1464" t="str">
        <f>X!AJ272</f>
        <v/>
      </c>
      <c r="F272" s="1464" t="str">
        <f>X!AK272</f>
        <v/>
      </c>
      <c r="G272" s="1464" t="str">
        <f>X!AL272</f>
        <v/>
      </c>
      <c r="H272" s="1464" t="str">
        <f>X!AM272</f>
        <v/>
      </c>
      <c r="I272" s="1464" t="str">
        <f>X!AN272</f>
        <v/>
      </c>
      <c r="J272" s="1464" t="str">
        <f>X!AO272</f>
        <v/>
      </c>
      <c r="K272" s="1464" t="str">
        <f>X!AP272</f>
        <v/>
      </c>
      <c r="L272" s="1464" t="str">
        <f>X!AQ272</f>
        <v/>
      </c>
      <c r="M272" s="1464" t="str">
        <f>X!AR272</f>
        <v/>
      </c>
      <c r="N272" s="1464" t="str">
        <f>X!AS272</f>
        <v/>
      </c>
      <c r="O272" s="1465" t="str">
        <f>X!AT272</f>
        <v/>
      </c>
      <c r="P272" s="1466" t="str">
        <f>X!AU272</f>
        <v/>
      </c>
      <c r="Q272" s="1555" t="str">
        <f>X!AV272</f>
        <v/>
      </c>
      <c r="R272" s="1466"/>
      <c r="S272" s="1962" t="s">
        <v>102</v>
      </c>
    </row>
    <row r="273" spans="1:30" s="777" customFormat="1" ht="15.75" customHeight="1">
      <c r="A273" s="1556"/>
      <c r="B273" s="1557"/>
      <c r="C273" s="1350" t="str">
        <f>X!AH273</f>
        <v/>
      </c>
      <c r="D273" s="852" t="str">
        <f>X!AI273</f>
        <v/>
      </c>
      <c r="E273" s="852" t="str">
        <f>X!AJ273</f>
        <v/>
      </c>
      <c r="F273" s="852" t="str">
        <f>X!AK273</f>
        <v/>
      </c>
      <c r="G273" s="852" t="str">
        <f>X!AL273</f>
        <v/>
      </c>
      <c r="H273" s="852" t="str">
        <f>X!AM273</f>
        <v/>
      </c>
      <c r="I273" s="852" t="str">
        <f>X!AN273</f>
        <v/>
      </c>
      <c r="J273" s="852" t="str">
        <f>X!AO273</f>
        <v/>
      </c>
      <c r="K273" s="852" t="str">
        <f>X!AP273</f>
        <v/>
      </c>
      <c r="L273" s="852" t="str">
        <f>X!AQ273</f>
        <v/>
      </c>
      <c r="M273" s="852" t="str">
        <f>X!AR273</f>
        <v/>
      </c>
      <c r="N273" s="852" t="str">
        <f>X!AS273</f>
        <v/>
      </c>
      <c r="O273" s="1353" t="str">
        <f>X!AT273</f>
        <v/>
      </c>
      <c r="P273" s="1354" t="str">
        <f>X!AU273</f>
        <v/>
      </c>
      <c r="Q273" s="1555" t="str">
        <f>X!AV273</f>
        <v/>
      </c>
      <c r="R273" s="1354"/>
      <c r="S273" s="1962"/>
    </row>
    <row r="274" spans="1:30" s="777" customFormat="1" ht="15.75" customHeight="1">
      <c r="A274" s="1556"/>
      <c r="B274" s="1557"/>
      <c r="C274" s="1333" t="str">
        <f>X!AH274</f>
        <v/>
      </c>
      <c r="D274" s="1338" t="str">
        <f>X!AI274</f>
        <v/>
      </c>
      <c r="E274" s="1338" t="str">
        <f>X!AJ274</f>
        <v/>
      </c>
      <c r="F274" s="1338" t="str">
        <f>X!AK274</f>
        <v/>
      </c>
      <c r="G274" s="1338" t="str">
        <f>X!AL274</f>
        <v/>
      </c>
      <c r="H274" s="1338" t="str">
        <f>X!AM274</f>
        <v/>
      </c>
      <c r="I274" s="1338" t="str">
        <f>X!AN274</f>
        <v/>
      </c>
      <c r="J274" s="1338" t="str">
        <f>X!AO274</f>
        <v/>
      </c>
      <c r="K274" s="1338" t="str">
        <f>X!AP274</f>
        <v/>
      </c>
      <c r="L274" s="1338" t="str">
        <f>X!AQ274</f>
        <v/>
      </c>
      <c r="M274" s="1338" t="str">
        <f>X!AR274</f>
        <v/>
      </c>
      <c r="N274" s="1338" t="str">
        <f>X!AS274</f>
        <v/>
      </c>
      <c r="O274" s="1339" t="str">
        <f>X!AT274</f>
        <v/>
      </c>
      <c r="P274" s="1340" t="str">
        <f>X!AU274</f>
        <v/>
      </c>
      <c r="Q274" s="1555" t="str">
        <f>X!AV274</f>
        <v/>
      </c>
      <c r="R274" s="1340"/>
      <c r="S274" s="1962"/>
    </row>
    <row r="275" spans="1:30" s="777" customFormat="1" ht="15.75" customHeight="1">
      <c r="A275" s="1556"/>
      <c r="B275" s="1557"/>
      <c r="C275" s="1350" t="str">
        <f>X!AH275</f>
        <v/>
      </c>
      <c r="D275" s="852" t="str">
        <f>X!AI275</f>
        <v/>
      </c>
      <c r="E275" s="852" t="str">
        <f>X!AJ275</f>
        <v/>
      </c>
      <c r="F275" s="852" t="str">
        <f>X!AK275</f>
        <v/>
      </c>
      <c r="G275" s="852" t="str">
        <f>X!AL275</f>
        <v/>
      </c>
      <c r="H275" s="852" t="str">
        <f>X!AM275</f>
        <v/>
      </c>
      <c r="I275" s="852" t="str">
        <f>X!AN275</f>
        <v/>
      </c>
      <c r="J275" s="852" t="str">
        <f>X!AO275</f>
        <v/>
      </c>
      <c r="K275" s="852" t="str">
        <f>X!AP275</f>
        <v/>
      </c>
      <c r="L275" s="852" t="str">
        <f>X!AQ275</f>
        <v/>
      </c>
      <c r="M275" s="852" t="str">
        <f>X!AR275</f>
        <v/>
      </c>
      <c r="N275" s="852" t="str">
        <f>X!AS275</f>
        <v/>
      </c>
      <c r="O275" s="1353" t="str">
        <f>X!AT275</f>
        <v/>
      </c>
      <c r="P275" s="1354" t="str">
        <f>X!AU275</f>
        <v/>
      </c>
      <c r="Q275" s="1555" t="str">
        <f>X!AV275</f>
        <v/>
      </c>
      <c r="R275" s="1354"/>
      <c r="S275" s="1962"/>
    </row>
    <row r="276" spans="1:30" s="881" customFormat="1" ht="15.75" customHeight="1" thickBot="1">
      <c r="A276" s="1577"/>
      <c r="B276" s="1559"/>
      <c r="C276" s="1361" t="str">
        <f>X!AH276</f>
        <v/>
      </c>
      <c r="D276" s="1365" t="str">
        <f>X!AI276</f>
        <v/>
      </c>
      <c r="E276" s="1365" t="str">
        <f>X!AJ276</f>
        <v/>
      </c>
      <c r="F276" s="1365" t="str">
        <f>X!AK276</f>
        <v/>
      </c>
      <c r="G276" s="1365" t="str">
        <f>X!AL276</f>
        <v/>
      </c>
      <c r="H276" s="1365" t="str">
        <f>X!AM276</f>
        <v/>
      </c>
      <c r="I276" s="1365" t="str">
        <f>X!AN276</f>
        <v/>
      </c>
      <c r="J276" s="1365" t="str">
        <f>X!AO276</f>
        <v/>
      </c>
      <c r="K276" s="1365" t="str">
        <f>X!AP276</f>
        <v/>
      </c>
      <c r="L276" s="1365" t="str">
        <f>X!AQ276</f>
        <v/>
      </c>
      <c r="M276" s="1365" t="str">
        <f>X!AR276</f>
        <v/>
      </c>
      <c r="N276" s="1365" t="str">
        <f>X!AS276</f>
        <v/>
      </c>
      <c r="O276" s="1368" t="str">
        <f>X!AT276</f>
        <v/>
      </c>
      <c r="P276" s="1369" t="str">
        <f>X!AU276</f>
        <v/>
      </c>
      <c r="Q276" s="1578" t="str">
        <f>X!AV276</f>
        <v/>
      </c>
      <c r="R276" s="1369"/>
      <c r="S276" s="1963"/>
    </row>
    <row r="277" spans="1:30" s="1579" customFormat="1" ht="15.75" customHeight="1" thickTop="1">
      <c r="C277" s="520"/>
      <c r="N277" s="1582" t="s">
        <v>73</v>
      </c>
      <c r="S277" s="1660"/>
      <c r="T277" s="730"/>
      <c r="U277" s="730"/>
      <c r="V277" s="730"/>
      <c r="W277" s="730"/>
      <c r="X277" s="730"/>
      <c r="Y277" s="730"/>
      <c r="Z277" s="730"/>
      <c r="AA277" s="730"/>
      <c r="AB277" s="730"/>
      <c r="AC277" s="730"/>
      <c r="AD277" s="730"/>
    </row>
    <row r="278" spans="1:30" s="777" customFormat="1" ht="15.75" customHeight="1">
      <c r="A278" s="809"/>
      <c r="S278" s="1658"/>
    </row>
    <row r="279" spans="1:30" s="777" customFormat="1" ht="15.75" customHeight="1">
      <c r="A279" s="809"/>
      <c r="S279" s="1658"/>
    </row>
    <row r="280" spans="1:30" s="777" customFormat="1" ht="15.75" customHeight="1">
      <c r="A280" s="809"/>
      <c r="S280" s="1658"/>
    </row>
    <row r="281" spans="1:30" s="777" customFormat="1" ht="15.75" customHeight="1">
      <c r="A281" s="809"/>
      <c r="S281" s="1658"/>
    </row>
    <row r="282" spans="1:30" s="777" customFormat="1" ht="15.75" customHeight="1">
      <c r="A282" s="809"/>
      <c r="S282" s="1658"/>
    </row>
    <row r="283" spans="1:30" s="777" customFormat="1" ht="15.75" customHeight="1">
      <c r="A283" s="809"/>
      <c r="S283" s="1658"/>
    </row>
    <row r="284" spans="1:30" s="777" customFormat="1" ht="15.75" customHeight="1">
      <c r="S284" s="1658"/>
    </row>
    <row r="285" spans="1:30" s="777" customFormat="1" ht="15.75" customHeight="1">
      <c r="S285" s="1658"/>
    </row>
    <row r="286" spans="1:30" s="777" customFormat="1" ht="15.75" customHeight="1">
      <c r="S286" s="1658"/>
    </row>
    <row r="287" spans="1:30" s="777" customFormat="1" ht="15.75" customHeight="1">
      <c r="S287" s="1658"/>
    </row>
    <row r="288" spans="1:30" s="777" customFormat="1" ht="15.75" customHeight="1">
      <c r="S288" s="1658"/>
    </row>
    <row r="289" spans="19:19" s="777" customFormat="1" ht="15.75" customHeight="1">
      <c r="S289" s="1658"/>
    </row>
    <row r="290" spans="19:19" s="777" customFormat="1" ht="15.75" customHeight="1">
      <c r="S290" s="1658"/>
    </row>
    <row r="291" spans="19:19" s="777" customFormat="1" ht="15.75" customHeight="1">
      <c r="S291" s="1658"/>
    </row>
    <row r="292" spans="19:19" s="777" customFormat="1" ht="15.75" customHeight="1">
      <c r="S292" s="1658"/>
    </row>
    <row r="293" spans="19:19" s="777" customFormat="1" ht="15.75" customHeight="1">
      <c r="S293" s="1658"/>
    </row>
    <row r="294" spans="19:19" s="777" customFormat="1" ht="15.75" customHeight="1">
      <c r="S294" s="1658"/>
    </row>
    <row r="295" spans="19:19" s="777" customFormat="1" ht="15.75" customHeight="1">
      <c r="S295" s="1658"/>
    </row>
    <row r="296" spans="19:19" s="777" customFormat="1" ht="15.75" customHeight="1">
      <c r="S296" s="1658"/>
    </row>
    <row r="297" spans="19:19" s="777" customFormat="1" ht="15.75" customHeight="1">
      <c r="S297" s="1658"/>
    </row>
    <row r="298" spans="19:19" s="777" customFormat="1" ht="15.75" customHeight="1">
      <c r="S298" s="1658"/>
    </row>
    <row r="299" spans="19:19" s="777" customFormat="1" ht="15.75" customHeight="1">
      <c r="S299" s="1658"/>
    </row>
    <row r="300" spans="19:19" s="777" customFormat="1" ht="15.75" customHeight="1">
      <c r="S300" s="1658"/>
    </row>
    <row r="301" spans="19:19" s="777" customFormat="1" ht="15.75" customHeight="1">
      <c r="S301" s="1658"/>
    </row>
    <row r="302" spans="19:19" s="777" customFormat="1" ht="15.75" customHeight="1">
      <c r="S302" s="1658"/>
    </row>
    <row r="303" spans="19:19" s="777" customFormat="1" ht="15.75" customHeight="1">
      <c r="S303" s="1658"/>
    </row>
    <row r="304" spans="19:19" s="777" customFormat="1" ht="15.75" customHeight="1">
      <c r="S304" s="1658"/>
    </row>
    <row r="305" spans="19:19" s="777" customFormat="1" ht="15.75" customHeight="1">
      <c r="S305" s="1658"/>
    </row>
    <row r="306" spans="19:19" s="777" customFormat="1" ht="15.75" customHeight="1">
      <c r="S306" s="1658"/>
    </row>
    <row r="307" spans="19:19" s="777" customFormat="1" ht="15.75" customHeight="1">
      <c r="S307" s="1658"/>
    </row>
    <row r="308" spans="19:19" s="777" customFormat="1" ht="15.75" customHeight="1">
      <c r="S308" s="1658"/>
    </row>
    <row r="309" spans="19:19" s="777" customFormat="1" ht="15.75" customHeight="1">
      <c r="S309" s="1658"/>
    </row>
    <row r="310" spans="19:19" s="777" customFormat="1" ht="15.75" customHeight="1">
      <c r="S310" s="1658"/>
    </row>
    <row r="311" spans="19:19" s="777" customFormat="1" ht="15.75" customHeight="1">
      <c r="S311" s="1658"/>
    </row>
    <row r="312" spans="19:19" s="777" customFormat="1" ht="15.75" customHeight="1">
      <c r="S312" s="1658"/>
    </row>
    <row r="313" spans="19:19" s="777" customFormat="1" ht="15.75" customHeight="1">
      <c r="S313" s="1658"/>
    </row>
    <row r="314" spans="19:19" s="777" customFormat="1" ht="15.75" customHeight="1">
      <c r="S314" s="1658"/>
    </row>
    <row r="315" spans="19:19" s="777" customFormat="1" ht="15.75" customHeight="1">
      <c r="S315" s="1658"/>
    </row>
    <row r="316" spans="19:19" s="777" customFormat="1" ht="15.75" customHeight="1">
      <c r="S316" s="1658"/>
    </row>
    <row r="317" spans="19:19" s="777" customFormat="1" ht="15.75" customHeight="1">
      <c r="S317" s="1658"/>
    </row>
    <row r="318" spans="19:19" s="777" customFormat="1" ht="15.75" customHeight="1">
      <c r="S318" s="1658"/>
    </row>
    <row r="319" spans="19:19" s="777" customFormat="1" ht="15.75" customHeight="1">
      <c r="S319" s="1658"/>
    </row>
    <row r="320" spans="19:19" s="777" customFormat="1" ht="15.75" customHeight="1">
      <c r="S320" s="1658"/>
    </row>
    <row r="321" spans="19:19" s="777" customFormat="1" ht="15.75" customHeight="1">
      <c r="S321" s="1658"/>
    </row>
    <row r="322" spans="19:19" s="777" customFormat="1" ht="15.75" customHeight="1">
      <c r="S322" s="1658"/>
    </row>
    <row r="323" spans="19:19" s="777" customFormat="1" ht="15.75" customHeight="1">
      <c r="S323" s="1658"/>
    </row>
    <row r="324" spans="19:19" s="777" customFormat="1" ht="15.75" customHeight="1">
      <c r="S324" s="1658"/>
    </row>
    <row r="325" spans="19:19" s="777" customFormat="1" ht="15.75" customHeight="1">
      <c r="S325" s="1658"/>
    </row>
    <row r="326" spans="19:19" s="777" customFormat="1" ht="15.75" customHeight="1">
      <c r="S326" s="1658"/>
    </row>
    <row r="327" spans="19:19" s="777" customFormat="1" ht="15.75" customHeight="1">
      <c r="S327" s="1658"/>
    </row>
    <row r="328" spans="19:19" s="777" customFormat="1" ht="15.75" customHeight="1">
      <c r="S328" s="1658"/>
    </row>
    <row r="329" spans="19:19" s="777" customFormat="1" ht="15.75" customHeight="1">
      <c r="S329" s="1658"/>
    </row>
    <row r="330" spans="19:19" s="777" customFormat="1" ht="15.75" customHeight="1">
      <c r="S330" s="1658"/>
    </row>
    <row r="331" spans="19:19" s="777" customFormat="1" ht="15.75" customHeight="1">
      <c r="S331" s="1658"/>
    </row>
    <row r="332" spans="19:19" s="777" customFormat="1" ht="15.75" customHeight="1">
      <c r="S332" s="1658"/>
    </row>
    <row r="333" spans="19:19" s="777" customFormat="1" ht="15.75" customHeight="1">
      <c r="S333" s="1658"/>
    </row>
    <row r="334" spans="19:19" s="777" customFormat="1" ht="15.75" customHeight="1">
      <c r="S334" s="1658"/>
    </row>
    <row r="335" spans="19:19" s="777" customFormat="1" ht="15.75" customHeight="1">
      <c r="S335" s="1658"/>
    </row>
    <row r="336" spans="19:19" s="777" customFormat="1" ht="15.75" customHeight="1">
      <c r="S336" s="1658"/>
    </row>
    <row r="337" spans="19:19" s="777" customFormat="1" ht="15.75" customHeight="1">
      <c r="S337" s="1658"/>
    </row>
    <row r="338" spans="19:19" s="777" customFormat="1" ht="15.75" customHeight="1">
      <c r="S338" s="1658"/>
    </row>
    <row r="339" spans="19:19" s="777" customFormat="1" ht="15.75" customHeight="1">
      <c r="S339" s="1658"/>
    </row>
    <row r="340" spans="19:19" s="777" customFormat="1" ht="15.75" customHeight="1">
      <c r="S340" s="1658"/>
    </row>
    <row r="341" spans="19:19" s="777" customFormat="1" ht="15.75" customHeight="1">
      <c r="S341" s="1658"/>
    </row>
    <row r="342" spans="19:19" s="777" customFormat="1" ht="15.75" customHeight="1">
      <c r="S342" s="1658"/>
    </row>
    <row r="343" spans="19:19" s="777" customFormat="1" ht="15.75" customHeight="1">
      <c r="S343" s="1658"/>
    </row>
    <row r="344" spans="19:19" s="777" customFormat="1" ht="15.75" customHeight="1">
      <c r="S344" s="1658"/>
    </row>
    <row r="345" spans="19:19" s="777" customFormat="1" ht="15.75" customHeight="1">
      <c r="S345" s="1658"/>
    </row>
    <row r="346" spans="19:19" s="777" customFormat="1" ht="15.75" customHeight="1">
      <c r="S346" s="1658"/>
    </row>
    <row r="347" spans="19:19" s="777" customFormat="1" ht="15.75" customHeight="1">
      <c r="S347" s="1658"/>
    </row>
    <row r="348" spans="19:19" s="777" customFormat="1" ht="15.75" customHeight="1">
      <c r="S348" s="1658"/>
    </row>
    <row r="349" spans="19:19" s="777" customFormat="1" ht="15.75" customHeight="1">
      <c r="S349" s="1658"/>
    </row>
    <row r="350" spans="19:19" s="777" customFormat="1" ht="15.75" customHeight="1">
      <c r="S350" s="1658"/>
    </row>
    <row r="351" spans="19:19" s="777" customFormat="1" ht="15.75" customHeight="1">
      <c r="S351" s="1658"/>
    </row>
    <row r="352" spans="19:19" s="777" customFormat="1" ht="15.75" customHeight="1">
      <c r="S352" s="1658"/>
    </row>
    <row r="353" spans="1:19" s="1600" customFormat="1" ht="15.75" customHeight="1">
      <c r="S353" s="1661"/>
    </row>
    <row r="354" spans="1:19" s="1600" customFormat="1" ht="15.75" customHeight="1">
      <c r="S354" s="1661"/>
    </row>
    <row r="355" spans="1:19" s="1600" customFormat="1" ht="15.75" customHeight="1">
      <c r="S355" s="1661"/>
    </row>
    <row r="356" spans="1:19" s="1600" customFormat="1" ht="15.75" customHeight="1">
      <c r="S356" s="1661"/>
    </row>
    <row r="357" spans="1:19" s="1600" customFormat="1" ht="15.75" customHeight="1">
      <c r="S357" s="1661"/>
    </row>
    <row r="358" spans="1:19" s="1600" customFormat="1" ht="15.75" customHeight="1">
      <c r="S358" s="1661"/>
    </row>
    <row r="359" spans="1:19" s="1600" customFormat="1" ht="15.75" customHeight="1">
      <c r="S359" s="1661"/>
    </row>
    <row r="360" spans="1:19" s="1600" customFormat="1" ht="15.75" customHeight="1">
      <c r="S360" s="1661"/>
    </row>
    <row r="361" spans="1:19" s="1600" customFormat="1" ht="15.75" customHeight="1">
      <c r="S361" s="1661"/>
    </row>
    <row r="362" spans="1:19" s="1600" customFormat="1" ht="15.75" customHeight="1">
      <c r="S362" s="1661"/>
    </row>
    <row r="363" spans="1:19" s="1600" customFormat="1" ht="15.75" customHeight="1">
      <c r="S363" s="1661"/>
    </row>
    <row r="364" spans="1:19" s="1600" customFormat="1" ht="15.75" customHeight="1">
      <c r="S364" s="1661"/>
    </row>
    <row r="365" spans="1:19" s="1600" customFormat="1" ht="15.75" customHeight="1">
      <c r="S365" s="1661"/>
    </row>
    <row r="366" spans="1:19" s="1600" customFormat="1" ht="15.75" customHeight="1">
      <c r="S366" s="1661"/>
    </row>
    <row r="367" spans="1:19" s="1600" customFormat="1" ht="15.75" customHeight="1">
      <c r="S367" s="1661"/>
    </row>
    <row r="368" spans="1:19" s="1600" customFormat="1" ht="15.75" customHeight="1">
      <c r="A368" s="1602"/>
      <c r="S368" s="1661"/>
    </row>
    <row r="369" spans="1:19" s="1600" customFormat="1" ht="15.75" customHeight="1">
      <c r="A369" s="1602"/>
      <c r="S369" s="1661"/>
    </row>
    <row r="370" spans="1:19" s="1600" customFormat="1" ht="15.75" customHeight="1">
      <c r="A370" s="1602"/>
      <c r="S370" s="1661"/>
    </row>
    <row r="371" spans="1:19" s="1600" customFormat="1" ht="15.75" customHeight="1">
      <c r="A371" s="1602"/>
      <c r="S371" s="1661"/>
    </row>
    <row r="372" spans="1:19" s="1600" customFormat="1" ht="15.75" customHeight="1">
      <c r="A372" s="1602"/>
      <c r="S372" s="1661"/>
    </row>
    <row r="373" spans="1:19" s="1600" customFormat="1" ht="15.75" customHeight="1">
      <c r="A373" s="1602"/>
      <c r="S373" s="1661"/>
    </row>
    <row r="374" spans="1:19" s="1600" customFormat="1" ht="15.75" customHeight="1">
      <c r="A374" s="1602"/>
      <c r="S374" s="1661"/>
    </row>
    <row r="375" spans="1:19" s="1600" customFormat="1" ht="15.75" customHeight="1">
      <c r="A375" s="1602"/>
      <c r="S375" s="1661"/>
    </row>
    <row r="376" spans="1:19" s="1600" customFormat="1" ht="15.75" customHeight="1">
      <c r="A376" s="1602"/>
      <c r="S376" s="1661"/>
    </row>
    <row r="377" spans="1:19" s="1600" customFormat="1" ht="15.75" customHeight="1">
      <c r="A377" s="1602"/>
      <c r="S377" s="1661"/>
    </row>
    <row r="378" spans="1:19" s="1600" customFormat="1" ht="15.75" customHeight="1">
      <c r="A378" s="1602"/>
      <c r="S378" s="1661"/>
    </row>
    <row r="379" spans="1:19" s="1600" customFormat="1" ht="15.75" customHeight="1">
      <c r="A379" s="1602"/>
      <c r="S379" s="1661"/>
    </row>
    <row r="380" spans="1:19" s="1600" customFormat="1" ht="15.75" customHeight="1">
      <c r="A380" s="1602"/>
      <c r="S380" s="1661"/>
    </row>
    <row r="381" spans="1:19" s="1600" customFormat="1" ht="15.75" customHeight="1">
      <c r="A381" s="1602"/>
      <c r="S381" s="1661"/>
    </row>
    <row r="382" spans="1:19" s="1600" customFormat="1" ht="15.75" customHeight="1">
      <c r="A382" s="1602"/>
      <c r="S382" s="1661"/>
    </row>
    <row r="383" spans="1:19" s="1600" customFormat="1" ht="15.75" customHeight="1">
      <c r="A383" s="1602"/>
      <c r="S383" s="1661"/>
    </row>
    <row r="384" spans="1:19" s="1600" customFormat="1" ht="15.75" customHeight="1">
      <c r="A384" s="1602"/>
      <c r="S384" s="1661"/>
    </row>
    <row r="385" spans="1:19" s="1600" customFormat="1" ht="15.75" customHeight="1">
      <c r="A385" s="1602"/>
      <c r="S385" s="1661"/>
    </row>
    <row r="386" spans="1:19" s="1600" customFormat="1" ht="15.75" customHeight="1">
      <c r="A386" s="1602"/>
      <c r="S386" s="1661"/>
    </row>
    <row r="387" spans="1:19" s="1600" customFormat="1" ht="15.75" customHeight="1">
      <c r="A387" s="1602"/>
      <c r="S387" s="1661"/>
    </row>
    <row r="388" spans="1:19" s="1600" customFormat="1" ht="15.75" customHeight="1">
      <c r="A388" s="1602"/>
      <c r="S388" s="1661"/>
    </row>
    <row r="389" spans="1:19" s="1600" customFormat="1" ht="15.75" customHeight="1">
      <c r="A389" s="1602"/>
      <c r="S389" s="1661"/>
    </row>
    <row r="390" spans="1:19" s="1600" customFormat="1" ht="15.75" customHeight="1">
      <c r="A390" s="1602"/>
      <c r="S390" s="1661"/>
    </row>
    <row r="391" spans="1:19" s="1600" customFormat="1" ht="15.75" customHeight="1">
      <c r="A391" s="1602"/>
      <c r="S391" s="1661"/>
    </row>
    <row r="392" spans="1:19" s="1600" customFormat="1" ht="15.75" customHeight="1">
      <c r="A392" s="1602"/>
      <c r="S392" s="1661"/>
    </row>
    <row r="393" spans="1:19" s="1600" customFormat="1" ht="15.75" customHeight="1">
      <c r="A393" s="1602"/>
      <c r="S393" s="1661"/>
    </row>
    <row r="394" spans="1:19" s="1600" customFormat="1" ht="15.75" customHeight="1">
      <c r="A394" s="1602"/>
      <c r="S394" s="1661"/>
    </row>
    <row r="395" spans="1:19" s="1600" customFormat="1" ht="15.75" customHeight="1">
      <c r="A395" s="1602"/>
      <c r="S395" s="1661"/>
    </row>
    <row r="396" spans="1:19" s="1600" customFormat="1" ht="15.75" customHeight="1">
      <c r="A396" s="1602"/>
      <c r="S396" s="1661"/>
    </row>
    <row r="397" spans="1:19" s="1600" customFormat="1" ht="15.75" customHeight="1">
      <c r="A397" s="1602"/>
      <c r="S397" s="1661"/>
    </row>
    <row r="398" spans="1:19" s="1600" customFormat="1" ht="15.75" customHeight="1">
      <c r="A398" s="1602"/>
      <c r="S398" s="1661"/>
    </row>
    <row r="399" spans="1:19" s="1600" customFormat="1" ht="15.75" customHeight="1">
      <c r="A399" s="1602"/>
      <c r="S399" s="1661"/>
    </row>
    <row r="400" spans="1:19" s="1600" customFormat="1" ht="15.75" customHeight="1">
      <c r="A400" s="1602"/>
      <c r="S400" s="1661"/>
    </row>
    <row r="401" spans="1:19" s="1600" customFormat="1" ht="15.75" customHeight="1">
      <c r="A401" s="1602"/>
      <c r="S401" s="1661"/>
    </row>
    <row r="402" spans="1:19" s="1600" customFormat="1" ht="15.75" customHeight="1">
      <c r="A402" s="1602"/>
      <c r="S402" s="1661"/>
    </row>
    <row r="403" spans="1:19" s="1600" customFormat="1" ht="15.75" customHeight="1">
      <c r="A403" s="1602"/>
      <c r="S403" s="1661"/>
    </row>
    <row r="404" spans="1:19" s="1600" customFormat="1" ht="15.75" customHeight="1">
      <c r="A404" s="1602"/>
      <c r="S404" s="1661"/>
    </row>
    <row r="405" spans="1:19" s="1600" customFormat="1" ht="15.75" customHeight="1">
      <c r="A405" s="1602"/>
      <c r="S405" s="1661"/>
    </row>
    <row r="406" spans="1:19" s="1600" customFormat="1" ht="15.75" customHeight="1">
      <c r="A406" s="1602"/>
      <c r="S406" s="1661"/>
    </row>
    <row r="407" spans="1:19" s="1600" customFormat="1" ht="15.75" customHeight="1">
      <c r="A407" s="1602"/>
      <c r="S407" s="1661"/>
    </row>
    <row r="408" spans="1:19" s="1600" customFormat="1" ht="15.75" customHeight="1">
      <c r="A408" s="1602"/>
      <c r="S408" s="1661"/>
    </row>
    <row r="409" spans="1:19" s="1600" customFormat="1" ht="15.75" customHeight="1">
      <c r="A409" s="1602"/>
      <c r="S409" s="1661"/>
    </row>
    <row r="410" spans="1:19" s="1600" customFormat="1" ht="15.75" customHeight="1">
      <c r="A410" s="1602"/>
      <c r="S410" s="1661"/>
    </row>
    <row r="411" spans="1:19" s="1600" customFormat="1" ht="15.75" customHeight="1">
      <c r="A411" s="1602"/>
      <c r="S411" s="1661"/>
    </row>
    <row r="412" spans="1:19" s="1600" customFormat="1" ht="15.75" customHeight="1">
      <c r="A412" s="1602"/>
      <c r="S412" s="1661"/>
    </row>
    <row r="413" spans="1:19" s="1600" customFormat="1" ht="15.75" customHeight="1">
      <c r="A413" s="1602"/>
      <c r="S413" s="1661"/>
    </row>
    <row r="414" spans="1:19" s="1600" customFormat="1" ht="15.75" customHeight="1">
      <c r="A414" s="1602"/>
      <c r="S414" s="1661"/>
    </row>
    <row r="415" spans="1:19" s="1600" customFormat="1" ht="15.75" customHeight="1">
      <c r="A415" s="1602"/>
      <c r="S415" s="1661"/>
    </row>
    <row r="416" spans="1:19" s="1600" customFormat="1" ht="15.75" customHeight="1">
      <c r="A416" s="1602"/>
      <c r="S416" s="1661"/>
    </row>
    <row r="417" spans="1:19" s="1600" customFormat="1" ht="15.75" customHeight="1">
      <c r="A417" s="1602"/>
      <c r="S417" s="1661"/>
    </row>
    <row r="418" spans="1:19" s="1600" customFormat="1" ht="15.75" customHeight="1">
      <c r="A418" s="1602"/>
      <c r="S418" s="1661"/>
    </row>
    <row r="419" spans="1:19" s="1600" customFormat="1" ht="15.75" customHeight="1">
      <c r="A419" s="1602"/>
      <c r="S419" s="1661"/>
    </row>
    <row r="420" spans="1:19" s="1600" customFormat="1" ht="15.75" customHeight="1">
      <c r="A420" s="1602"/>
      <c r="S420" s="1661"/>
    </row>
    <row r="421" spans="1:19" s="1600" customFormat="1" ht="15.75" customHeight="1">
      <c r="A421" s="1602"/>
      <c r="S421" s="1661"/>
    </row>
    <row r="422" spans="1:19" s="1600" customFormat="1" ht="15.75" customHeight="1">
      <c r="A422" s="1602"/>
      <c r="S422" s="1661"/>
    </row>
    <row r="423" spans="1:19" s="1600" customFormat="1" ht="15.75" customHeight="1">
      <c r="A423" s="1602"/>
      <c r="S423" s="1661"/>
    </row>
    <row r="424" spans="1:19" s="1600" customFormat="1" ht="15.75" customHeight="1">
      <c r="A424" s="1602"/>
      <c r="S424" s="1661"/>
    </row>
    <row r="425" spans="1:19" s="1600" customFormat="1" ht="15.75" customHeight="1">
      <c r="A425" s="1602"/>
      <c r="S425" s="1661"/>
    </row>
    <row r="426" spans="1:19" s="1600" customFormat="1" ht="15.75" customHeight="1">
      <c r="A426" s="1602"/>
      <c r="S426" s="1661"/>
    </row>
    <row r="427" spans="1:19" s="1600" customFormat="1" ht="15.75" customHeight="1">
      <c r="A427" s="1602"/>
      <c r="S427" s="1661"/>
    </row>
    <row r="428" spans="1:19" s="1600" customFormat="1" ht="15.75" customHeight="1">
      <c r="A428" s="1602"/>
      <c r="S428" s="1661"/>
    </row>
    <row r="429" spans="1:19" s="1600" customFormat="1" ht="15.75" customHeight="1">
      <c r="A429" s="1602"/>
      <c r="S429" s="1661"/>
    </row>
    <row r="430" spans="1:19" s="1600" customFormat="1" ht="15.75" customHeight="1">
      <c r="A430" s="1602"/>
      <c r="S430" s="1661"/>
    </row>
    <row r="431" spans="1:19" s="1600" customFormat="1" ht="15.75" customHeight="1">
      <c r="A431" s="1602"/>
      <c r="S431" s="1661"/>
    </row>
    <row r="432" spans="1:19" s="1600" customFormat="1" ht="15.75" customHeight="1">
      <c r="A432" s="1602"/>
      <c r="S432" s="1661"/>
    </row>
    <row r="433" spans="1:19" s="1600" customFormat="1" ht="15.75" customHeight="1">
      <c r="A433" s="1602"/>
      <c r="S433" s="1661"/>
    </row>
    <row r="434" spans="1:19" s="1600" customFormat="1" ht="15.75" customHeight="1">
      <c r="A434" s="1602"/>
      <c r="S434" s="1661"/>
    </row>
    <row r="435" spans="1:19" s="1600" customFormat="1" ht="15.75" customHeight="1">
      <c r="A435" s="1602"/>
      <c r="S435" s="1661"/>
    </row>
    <row r="436" spans="1:19" s="1600" customFormat="1" ht="15.75" customHeight="1">
      <c r="A436" s="1602"/>
      <c r="S436" s="1661"/>
    </row>
    <row r="437" spans="1:19" s="1600" customFormat="1" ht="15.75" customHeight="1">
      <c r="A437" s="1602"/>
      <c r="S437" s="1661"/>
    </row>
    <row r="438" spans="1:19" s="1600" customFormat="1" ht="15.75" customHeight="1">
      <c r="A438" s="1602"/>
      <c r="S438" s="1661"/>
    </row>
    <row r="439" spans="1:19" s="1600" customFormat="1" ht="15.75" customHeight="1">
      <c r="A439" s="1602"/>
      <c r="S439" s="1661"/>
    </row>
    <row r="440" spans="1:19" s="1600" customFormat="1" ht="15.75" customHeight="1">
      <c r="A440" s="1602"/>
      <c r="S440" s="1661"/>
    </row>
    <row r="441" spans="1:19" s="1600" customFormat="1" ht="15.75" customHeight="1">
      <c r="A441" s="1602"/>
      <c r="S441" s="1661"/>
    </row>
    <row r="442" spans="1:19" s="1600" customFormat="1" ht="15.75" customHeight="1">
      <c r="A442" s="1602"/>
      <c r="S442" s="1661"/>
    </row>
    <row r="443" spans="1:19" s="1600" customFormat="1" ht="15.75" customHeight="1">
      <c r="A443" s="1602"/>
      <c r="S443" s="1661"/>
    </row>
    <row r="444" spans="1:19" s="1600" customFormat="1" ht="15.75" customHeight="1">
      <c r="A444" s="1602"/>
      <c r="S444" s="1661"/>
    </row>
    <row r="445" spans="1:19" s="1600" customFormat="1" ht="15.75" customHeight="1">
      <c r="A445" s="1602"/>
      <c r="S445" s="1661"/>
    </row>
    <row r="446" spans="1:19" s="1600" customFormat="1" ht="15.75" customHeight="1">
      <c r="A446" s="1602"/>
      <c r="S446" s="1661"/>
    </row>
    <row r="447" spans="1:19" s="1600" customFormat="1" ht="15.75" customHeight="1">
      <c r="A447" s="1602"/>
      <c r="S447" s="1661"/>
    </row>
    <row r="448" spans="1:19" s="1600" customFormat="1" ht="15.75" customHeight="1">
      <c r="A448" s="1602"/>
      <c r="S448" s="1661"/>
    </row>
    <row r="449" spans="1:19" s="1600" customFormat="1" ht="15.75" customHeight="1">
      <c r="A449" s="1602"/>
      <c r="S449" s="1661"/>
    </row>
    <row r="450" spans="1:19" s="1600" customFormat="1" ht="15.75" customHeight="1">
      <c r="A450" s="1602"/>
      <c r="S450" s="1661"/>
    </row>
    <row r="451" spans="1:19" s="1600" customFormat="1" ht="15.75" customHeight="1">
      <c r="A451" s="1602"/>
      <c r="S451" s="1661"/>
    </row>
    <row r="452" spans="1:19" s="1600" customFormat="1" ht="15.75" customHeight="1">
      <c r="A452" s="1602"/>
      <c r="S452" s="1661"/>
    </row>
    <row r="453" spans="1:19" s="1600" customFormat="1" ht="15.75" customHeight="1">
      <c r="A453" s="1602"/>
      <c r="S453" s="1661"/>
    </row>
    <row r="454" spans="1:19" s="1600" customFormat="1" ht="15.75" customHeight="1">
      <c r="A454" s="1602"/>
      <c r="S454" s="1661"/>
    </row>
    <row r="455" spans="1:19" s="1600" customFormat="1" ht="15.75" customHeight="1">
      <c r="A455" s="1602"/>
      <c r="S455" s="1661"/>
    </row>
    <row r="456" spans="1:19" s="1600" customFormat="1" ht="15.75" customHeight="1">
      <c r="A456" s="1602"/>
      <c r="S456" s="1661"/>
    </row>
    <row r="457" spans="1:19" s="1600" customFormat="1" ht="15.75" customHeight="1">
      <c r="A457" s="1602"/>
      <c r="S457" s="1661"/>
    </row>
    <row r="458" spans="1:19" s="1600" customFormat="1" ht="15.75" customHeight="1">
      <c r="A458" s="1602"/>
      <c r="S458" s="1661"/>
    </row>
    <row r="459" spans="1:19" s="1600" customFormat="1" ht="15.75" customHeight="1">
      <c r="A459" s="1602"/>
      <c r="S459" s="1661"/>
    </row>
    <row r="460" spans="1:19" s="1600" customFormat="1" ht="15.75" customHeight="1">
      <c r="A460" s="1602"/>
      <c r="S460" s="1661"/>
    </row>
    <row r="461" spans="1:19" s="1600" customFormat="1" ht="15.75" customHeight="1">
      <c r="A461" s="1602"/>
      <c r="S461" s="1661"/>
    </row>
    <row r="462" spans="1:19" s="1600" customFormat="1" ht="15.75" customHeight="1">
      <c r="A462" s="1602"/>
      <c r="S462" s="1661"/>
    </row>
    <row r="463" spans="1:19" s="1600" customFormat="1" ht="15.75" customHeight="1">
      <c r="A463" s="1602"/>
      <c r="S463" s="1661"/>
    </row>
    <row r="464" spans="1:19" s="1600" customFormat="1" ht="15.75" customHeight="1">
      <c r="A464" s="1602"/>
      <c r="S464" s="1661"/>
    </row>
    <row r="465" spans="1:19" s="1600" customFormat="1" ht="15.75" customHeight="1">
      <c r="A465" s="1602"/>
      <c r="S465" s="1661"/>
    </row>
    <row r="466" spans="1:19" s="1600" customFormat="1" ht="15.75" customHeight="1">
      <c r="A466" s="1602"/>
      <c r="S466" s="1661"/>
    </row>
    <row r="467" spans="1:19" s="1600" customFormat="1" ht="15.75" customHeight="1">
      <c r="A467" s="1602"/>
      <c r="S467" s="1661"/>
    </row>
    <row r="468" spans="1:19" s="1600" customFormat="1" ht="15.75" customHeight="1">
      <c r="A468" s="1602"/>
      <c r="S468" s="1661"/>
    </row>
    <row r="469" spans="1:19" s="1600" customFormat="1" ht="15.75" customHeight="1">
      <c r="A469" s="1602"/>
      <c r="S469" s="1661"/>
    </row>
    <row r="470" spans="1:19" s="1600" customFormat="1" ht="15.75" customHeight="1">
      <c r="A470" s="1602"/>
      <c r="S470" s="1661"/>
    </row>
    <row r="471" spans="1:19" s="1600" customFormat="1" ht="15.75" customHeight="1">
      <c r="A471" s="1602"/>
      <c r="S471" s="1661"/>
    </row>
    <row r="472" spans="1:19" s="1600" customFormat="1" ht="15.75" customHeight="1">
      <c r="A472" s="1602"/>
      <c r="S472" s="1661"/>
    </row>
    <row r="473" spans="1:19" s="1600" customFormat="1" ht="15.75" customHeight="1">
      <c r="A473" s="1602"/>
      <c r="S473" s="1661"/>
    </row>
    <row r="474" spans="1:19" s="1600" customFormat="1" ht="15.75" customHeight="1">
      <c r="A474" s="1602"/>
      <c r="S474" s="1661"/>
    </row>
    <row r="475" spans="1:19" s="1600" customFormat="1" ht="15.75" customHeight="1">
      <c r="A475" s="1602"/>
      <c r="S475" s="1661"/>
    </row>
    <row r="476" spans="1:19" s="1600" customFormat="1" ht="15.75" customHeight="1">
      <c r="A476" s="1602"/>
      <c r="S476" s="1661"/>
    </row>
    <row r="477" spans="1:19" s="1600" customFormat="1" ht="15.75" customHeight="1">
      <c r="A477" s="1602"/>
      <c r="S477" s="1661"/>
    </row>
    <row r="478" spans="1:19" s="1600" customFormat="1" ht="15.75" customHeight="1">
      <c r="A478" s="1602"/>
      <c r="S478" s="1661"/>
    </row>
    <row r="479" spans="1:19" s="1600" customFormat="1" ht="15.75" customHeight="1">
      <c r="A479" s="1602"/>
      <c r="S479" s="1661"/>
    </row>
    <row r="480" spans="1:19" s="1600" customFormat="1" ht="15.75" customHeight="1">
      <c r="A480" s="1602"/>
      <c r="S480" s="1661"/>
    </row>
    <row r="481" spans="1:19" s="1600" customFormat="1" ht="15.75" customHeight="1">
      <c r="A481" s="1602"/>
      <c r="S481" s="1661"/>
    </row>
    <row r="482" spans="1:19" s="1600" customFormat="1" ht="15.75" customHeight="1">
      <c r="A482" s="1602"/>
      <c r="S482" s="1661"/>
    </row>
    <row r="483" spans="1:19" s="1600" customFormat="1" ht="15.75" customHeight="1">
      <c r="A483" s="1602"/>
      <c r="S483" s="1661"/>
    </row>
    <row r="484" spans="1:19" s="1600" customFormat="1" ht="15.75" customHeight="1">
      <c r="A484" s="1602"/>
      <c r="S484" s="1661"/>
    </row>
    <row r="485" spans="1:19" s="1600" customFormat="1" ht="15.75" customHeight="1">
      <c r="A485" s="1602"/>
      <c r="S485" s="1661"/>
    </row>
    <row r="486" spans="1:19" s="1600" customFormat="1" ht="15.75" customHeight="1">
      <c r="A486" s="1602"/>
      <c r="S486" s="1661"/>
    </row>
    <row r="487" spans="1:19" s="1600" customFormat="1" ht="15.75" customHeight="1">
      <c r="A487" s="1602"/>
      <c r="S487" s="1661"/>
    </row>
    <row r="488" spans="1:19" s="1600" customFormat="1" ht="15.75" customHeight="1">
      <c r="A488" s="1602"/>
      <c r="S488" s="1661"/>
    </row>
    <row r="489" spans="1:19" s="1600" customFormat="1" ht="15.75" customHeight="1">
      <c r="A489" s="1602"/>
      <c r="S489" s="1661"/>
    </row>
    <row r="490" spans="1:19" s="1600" customFormat="1" ht="15.75" customHeight="1">
      <c r="A490" s="1602"/>
      <c r="S490" s="1661"/>
    </row>
    <row r="491" spans="1:19" s="1600" customFormat="1" ht="15.75" customHeight="1">
      <c r="A491" s="1602"/>
      <c r="S491" s="1661"/>
    </row>
    <row r="492" spans="1:19" s="1600" customFormat="1" ht="15.75" customHeight="1">
      <c r="A492" s="1602"/>
      <c r="S492" s="1661"/>
    </row>
    <row r="493" spans="1:19" s="1600" customFormat="1" ht="15.75" customHeight="1">
      <c r="A493" s="1602"/>
      <c r="S493" s="1661"/>
    </row>
    <row r="494" spans="1:19" s="1600" customFormat="1" ht="15.75" customHeight="1">
      <c r="A494" s="1602"/>
      <c r="S494" s="1661"/>
    </row>
    <row r="495" spans="1:19" s="1600" customFormat="1" ht="15.75" customHeight="1">
      <c r="A495" s="1602"/>
      <c r="S495" s="1661"/>
    </row>
    <row r="496" spans="1:19" s="1600" customFormat="1" ht="15.75" customHeight="1">
      <c r="A496" s="1602"/>
      <c r="S496" s="1661"/>
    </row>
    <row r="497" spans="1:19" s="1600" customFormat="1" ht="15.75" customHeight="1">
      <c r="A497" s="1602"/>
      <c r="S497" s="1661"/>
    </row>
    <row r="498" spans="1:19" s="1600" customFormat="1" ht="15.75" customHeight="1">
      <c r="A498" s="1602"/>
      <c r="S498" s="1661"/>
    </row>
    <row r="499" spans="1:19" s="1600" customFormat="1" ht="15.75" customHeight="1">
      <c r="A499" s="1602"/>
      <c r="S499" s="1661"/>
    </row>
    <row r="500" spans="1:19" s="1600" customFormat="1" ht="15.75" customHeight="1">
      <c r="A500" s="1602"/>
      <c r="S500" s="1661"/>
    </row>
    <row r="501" spans="1:19" s="1600" customFormat="1" ht="15.75" customHeight="1">
      <c r="A501" s="1602"/>
      <c r="S501" s="1661"/>
    </row>
    <row r="502" spans="1:19" s="1600" customFormat="1" ht="15.75" customHeight="1">
      <c r="A502" s="1602"/>
      <c r="S502" s="1661"/>
    </row>
    <row r="503" spans="1:19" s="1600" customFormat="1" ht="15.75" customHeight="1">
      <c r="A503" s="1602"/>
      <c r="S503" s="1661"/>
    </row>
    <row r="504" spans="1:19" s="1600" customFormat="1" ht="15.75" customHeight="1">
      <c r="A504" s="1602"/>
      <c r="S504" s="1661"/>
    </row>
    <row r="505" spans="1:19" s="1600" customFormat="1" ht="15.75" customHeight="1">
      <c r="A505" s="1602"/>
      <c r="S505" s="1661"/>
    </row>
    <row r="506" spans="1:19" s="1600" customFormat="1" ht="15.75" customHeight="1">
      <c r="A506" s="1602"/>
      <c r="S506" s="1661"/>
    </row>
    <row r="507" spans="1:19" s="1600" customFormat="1" ht="15.75" customHeight="1">
      <c r="A507" s="1602"/>
      <c r="S507" s="1661"/>
    </row>
    <row r="508" spans="1:19" s="1600" customFormat="1" ht="15.75" customHeight="1">
      <c r="A508" s="1602"/>
      <c r="S508" s="1661"/>
    </row>
    <row r="509" spans="1:19" s="1600" customFormat="1" ht="15.75" customHeight="1">
      <c r="A509" s="1602"/>
      <c r="S509" s="1661"/>
    </row>
    <row r="510" spans="1:19" s="1600" customFormat="1" ht="15.75" customHeight="1">
      <c r="A510" s="1602"/>
      <c r="S510" s="1661"/>
    </row>
    <row r="511" spans="1:19" s="1600" customFormat="1" ht="15.75" customHeight="1">
      <c r="A511" s="1602"/>
      <c r="S511" s="1661"/>
    </row>
    <row r="512" spans="1:19" s="1600" customFormat="1" ht="15.75" customHeight="1">
      <c r="A512" s="1602"/>
      <c r="S512" s="1661"/>
    </row>
    <row r="513" spans="1:19" s="1600" customFormat="1" ht="15.75" customHeight="1">
      <c r="A513" s="1602"/>
      <c r="S513" s="1661"/>
    </row>
    <row r="514" spans="1:19" s="1600" customFormat="1" ht="15.75" customHeight="1">
      <c r="A514" s="1602"/>
      <c r="S514" s="1661"/>
    </row>
    <row r="515" spans="1:19" s="1600" customFormat="1" ht="15.75" customHeight="1">
      <c r="A515" s="1602"/>
      <c r="S515" s="1661"/>
    </row>
    <row r="516" spans="1:19" s="1600" customFormat="1" ht="15.75" customHeight="1">
      <c r="A516" s="1602"/>
      <c r="S516" s="1661"/>
    </row>
    <row r="517" spans="1:19" s="1600" customFormat="1" ht="15.75" customHeight="1">
      <c r="A517" s="1602"/>
      <c r="S517" s="1661"/>
    </row>
    <row r="518" spans="1:19" s="1600" customFormat="1" ht="15.75" customHeight="1">
      <c r="A518" s="1602"/>
      <c r="S518" s="1661"/>
    </row>
    <row r="519" spans="1:19" s="1600" customFormat="1" ht="15.75" customHeight="1">
      <c r="A519" s="1602"/>
      <c r="S519" s="1661"/>
    </row>
    <row r="520" spans="1:19" s="1600" customFormat="1" ht="15.75" customHeight="1">
      <c r="A520" s="1602"/>
      <c r="S520" s="1661"/>
    </row>
    <row r="521" spans="1:19" s="1600" customFormat="1" ht="15.75" customHeight="1">
      <c r="A521" s="1602"/>
      <c r="S521" s="1661"/>
    </row>
    <row r="522" spans="1:19" s="1600" customFormat="1" ht="15.75" customHeight="1">
      <c r="A522" s="1602"/>
      <c r="S522" s="1661"/>
    </row>
    <row r="523" spans="1:19" s="1600" customFormat="1" ht="15.75" customHeight="1">
      <c r="A523" s="1602"/>
      <c r="S523" s="1661"/>
    </row>
    <row r="524" spans="1:19" s="1600" customFormat="1" ht="15.75" customHeight="1">
      <c r="A524" s="1602"/>
      <c r="S524" s="1661"/>
    </row>
    <row r="525" spans="1:19" s="1600" customFormat="1" ht="15.75" customHeight="1">
      <c r="A525" s="1602"/>
      <c r="S525" s="1661"/>
    </row>
    <row r="526" spans="1:19" s="1600" customFormat="1" ht="15.75" customHeight="1">
      <c r="A526" s="1602"/>
      <c r="S526" s="1661"/>
    </row>
    <row r="527" spans="1:19" s="1600" customFormat="1" ht="15.75" customHeight="1">
      <c r="A527" s="1602"/>
      <c r="S527" s="1661"/>
    </row>
    <row r="528" spans="1:19" s="1600" customFormat="1" ht="15.75" customHeight="1">
      <c r="A528" s="1602"/>
      <c r="S528" s="1661"/>
    </row>
    <row r="529" spans="1:19" s="1600" customFormat="1" ht="15.75" customHeight="1">
      <c r="A529" s="1602"/>
      <c r="S529" s="1661"/>
    </row>
    <row r="530" spans="1:19" s="1600" customFormat="1" ht="15.75" customHeight="1">
      <c r="A530" s="1602"/>
      <c r="S530" s="1661"/>
    </row>
    <row r="531" spans="1:19" s="1600" customFormat="1" ht="15.75" customHeight="1">
      <c r="A531" s="1602"/>
      <c r="S531" s="1661"/>
    </row>
    <row r="532" spans="1:19" s="1600" customFormat="1" ht="15.75" customHeight="1">
      <c r="A532" s="1602"/>
      <c r="S532" s="1661"/>
    </row>
    <row r="533" spans="1:19" s="1600" customFormat="1" ht="15.75" customHeight="1">
      <c r="A533" s="1602"/>
      <c r="S533" s="1661"/>
    </row>
    <row r="534" spans="1:19" s="1600" customFormat="1" ht="15.75" customHeight="1">
      <c r="A534" s="1602"/>
      <c r="S534" s="1661"/>
    </row>
    <row r="535" spans="1:19" s="1600" customFormat="1" ht="15.75" customHeight="1">
      <c r="A535" s="1602"/>
      <c r="S535" s="1661"/>
    </row>
    <row r="536" spans="1:19" s="1600" customFormat="1" ht="15.75" customHeight="1">
      <c r="A536" s="1602"/>
      <c r="S536" s="1661"/>
    </row>
    <row r="537" spans="1:19" s="1600" customFormat="1" ht="15.75" customHeight="1">
      <c r="A537" s="1602"/>
      <c r="S537" s="1661"/>
    </row>
    <row r="538" spans="1:19" s="1600" customFormat="1" ht="15.75" customHeight="1">
      <c r="A538" s="1602"/>
      <c r="S538" s="1661"/>
    </row>
    <row r="539" spans="1:19" s="1600" customFormat="1" ht="15.75" customHeight="1">
      <c r="A539" s="1602"/>
      <c r="S539" s="1661"/>
    </row>
    <row r="540" spans="1:19" s="1600" customFormat="1" ht="15.75" customHeight="1">
      <c r="A540" s="1602"/>
      <c r="S540" s="1661"/>
    </row>
    <row r="541" spans="1:19" s="1600" customFormat="1" ht="15.75" customHeight="1">
      <c r="A541" s="1602"/>
      <c r="S541" s="1661"/>
    </row>
    <row r="542" spans="1:19" s="1600" customFormat="1" ht="15.75" customHeight="1">
      <c r="A542" s="1602"/>
      <c r="S542" s="1661"/>
    </row>
    <row r="543" spans="1:19" s="1600" customFormat="1" ht="15.75" customHeight="1">
      <c r="A543" s="1602"/>
      <c r="S543" s="1661"/>
    </row>
    <row r="544" spans="1:19" s="1600" customFormat="1" ht="15.75" customHeight="1">
      <c r="A544" s="1602"/>
      <c r="S544" s="1661"/>
    </row>
    <row r="545" spans="1:19" s="1600" customFormat="1" ht="15.75" customHeight="1">
      <c r="A545" s="1602"/>
      <c r="S545" s="1661"/>
    </row>
    <row r="546" spans="1:19" s="1600" customFormat="1" ht="15.75" customHeight="1">
      <c r="A546" s="1602"/>
      <c r="S546" s="1661"/>
    </row>
    <row r="547" spans="1:19" s="1600" customFormat="1" ht="15.75" customHeight="1">
      <c r="A547" s="1608"/>
      <c r="S547" s="1661"/>
    </row>
    <row r="548" spans="1:19" s="1600" customFormat="1" ht="15.75" customHeight="1">
      <c r="A548" s="1608"/>
      <c r="S548" s="1661"/>
    </row>
    <row r="549" spans="1:19" s="1600" customFormat="1" ht="15.75" customHeight="1">
      <c r="A549" s="1608"/>
      <c r="S549" s="1661"/>
    </row>
    <row r="550" spans="1:19" s="1600" customFormat="1" ht="15.75" customHeight="1">
      <c r="A550" s="1608"/>
      <c r="S550" s="1661"/>
    </row>
    <row r="551" spans="1:19" s="1600" customFormat="1" ht="15.75" customHeight="1">
      <c r="A551" s="1608"/>
      <c r="S551" s="1661"/>
    </row>
    <row r="552" spans="1:19" s="1600" customFormat="1" ht="15.75" customHeight="1">
      <c r="A552" s="1608"/>
      <c r="S552" s="1661"/>
    </row>
    <row r="553" spans="1:19" s="1600" customFormat="1" ht="15.75" customHeight="1">
      <c r="A553" s="1608"/>
      <c r="S553" s="1661"/>
    </row>
    <row r="554" spans="1:19" s="1600" customFormat="1" ht="15.75" customHeight="1">
      <c r="A554" s="1608"/>
      <c r="S554" s="1661"/>
    </row>
    <row r="555" spans="1:19" s="1600" customFormat="1" ht="15.75" customHeight="1">
      <c r="A555" s="1608"/>
      <c r="S555" s="1661"/>
    </row>
    <row r="556" spans="1:19" s="1600" customFormat="1" ht="15.75" customHeight="1">
      <c r="A556" s="1608"/>
      <c r="S556" s="1661"/>
    </row>
    <row r="557" spans="1:19" s="1600" customFormat="1" ht="15.75" customHeight="1">
      <c r="A557" s="1608"/>
      <c r="S557" s="1661"/>
    </row>
    <row r="558" spans="1:19" s="1600" customFormat="1" ht="15.75" customHeight="1">
      <c r="A558" s="1608"/>
      <c r="S558" s="1661"/>
    </row>
    <row r="559" spans="1:19" s="1600" customFormat="1" ht="15.75" customHeight="1">
      <c r="A559" s="1608"/>
      <c r="S559" s="1661"/>
    </row>
    <row r="560" spans="1:19" s="1600" customFormat="1" ht="15.75" customHeight="1">
      <c r="A560" s="1608"/>
      <c r="S560" s="1661"/>
    </row>
    <row r="561" spans="2:41" s="1608" customFormat="1" ht="15.75" customHeight="1">
      <c r="B561" s="1600"/>
      <c r="C561" s="1600"/>
      <c r="D561" s="1600"/>
      <c r="E561" s="1600"/>
      <c r="F561" s="1600"/>
      <c r="G561" s="1600"/>
      <c r="H561" s="1600"/>
      <c r="I561" s="1600"/>
      <c r="J561" s="1600"/>
      <c r="K561" s="1600"/>
      <c r="L561" s="1600"/>
      <c r="M561" s="1600"/>
      <c r="N561" s="1600"/>
      <c r="O561" s="1600"/>
      <c r="P561" s="1600"/>
      <c r="Q561" s="1600"/>
      <c r="R561" s="1600"/>
      <c r="S561" s="1661"/>
      <c r="T561" s="1600"/>
      <c r="U561" s="1600"/>
      <c r="V561" s="1600"/>
      <c r="W561" s="1600"/>
      <c r="X561" s="1600"/>
      <c r="Y561" s="1600"/>
      <c r="Z561" s="1600"/>
      <c r="AA561" s="1600"/>
      <c r="AB561" s="1600"/>
      <c r="AC561" s="1600"/>
      <c r="AD561" s="1600"/>
      <c r="AE561" s="1600"/>
      <c r="AF561" s="1600"/>
      <c r="AG561" s="1600"/>
      <c r="AH561" s="1600"/>
      <c r="AI561" s="1600"/>
      <c r="AJ561" s="1600"/>
      <c r="AK561" s="1600"/>
      <c r="AL561" s="1600"/>
      <c r="AM561" s="1600"/>
      <c r="AN561" s="1600"/>
      <c r="AO561" s="1600"/>
    </row>
    <row r="562" spans="2:41" s="1608" customFormat="1" ht="15.75" customHeight="1">
      <c r="B562" s="1600"/>
      <c r="C562" s="1600"/>
      <c r="D562" s="1600"/>
      <c r="E562" s="1600"/>
      <c r="F562" s="1600"/>
      <c r="G562" s="1600"/>
      <c r="H562" s="1600"/>
      <c r="I562" s="1600"/>
      <c r="J562" s="1600"/>
      <c r="K562" s="1600"/>
      <c r="L562" s="1600"/>
      <c r="M562" s="1600"/>
      <c r="N562" s="1600"/>
      <c r="O562" s="1600"/>
      <c r="P562" s="1600"/>
      <c r="Q562" s="1600"/>
      <c r="R562" s="1600"/>
      <c r="S562" s="1661"/>
      <c r="T562" s="1600"/>
      <c r="U562" s="1600"/>
      <c r="V562" s="1600"/>
      <c r="W562" s="1600"/>
      <c r="X562" s="1600"/>
      <c r="Y562" s="1600"/>
      <c r="Z562" s="1600"/>
      <c r="AA562" s="1600"/>
      <c r="AB562" s="1600"/>
      <c r="AC562" s="1600"/>
      <c r="AD562" s="1600"/>
      <c r="AE562" s="1600"/>
      <c r="AF562" s="1600"/>
      <c r="AG562" s="1600"/>
      <c r="AH562" s="1600"/>
      <c r="AI562" s="1600"/>
      <c r="AJ562" s="1600"/>
      <c r="AK562" s="1600"/>
      <c r="AL562" s="1600"/>
      <c r="AM562" s="1600"/>
      <c r="AN562" s="1600"/>
      <c r="AO562" s="1600"/>
    </row>
    <row r="563" spans="2:41" s="1608" customFormat="1" ht="15.75" customHeight="1">
      <c r="B563" s="1600"/>
      <c r="C563" s="1600"/>
      <c r="D563" s="1600"/>
      <c r="E563" s="1600"/>
      <c r="F563" s="1600"/>
      <c r="G563" s="1600"/>
      <c r="H563" s="1600"/>
      <c r="I563" s="1600"/>
      <c r="J563" s="1600"/>
      <c r="K563" s="1600"/>
      <c r="L563" s="1600"/>
      <c r="M563" s="1600"/>
      <c r="N563" s="1600"/>
      <c r="O563" s="1600"/>
      <c r="P563" s="1600"/>
      <c r="Q563" s="1600"/>
      <c r="R563" s="1600"/>
      <c r="S563" s="1661"/>
      <c r="T563" s="1600"/>
      <c r="U563" s="1600"/>
      <c r="V563" s="1600"/>
      <c r="W563" s="1600"/>
      <c r="X563" s="1600"/>
      <c r="Y563" s="1600"/>
      <c r="Z563" s="1600"/>
      <c r="AA563" s="1600"/>
      <c r="AB563" s="1600"/>
      <c r="AC563" s="1600"/>
      <c r="AD563" s="1600"/>
      <c r="AE563" s="1600"/>
      <c r="AF563" s="1600"/>
      <c r="AG563" s="1600"/>
      <c r="AH563" s="1600"/>
      <c r="AI563" s="1600"/>
      <c r="AJ563" s="1600"/>
      <c r="AK563" s="1600"/>
      <c r="AL563" s="1600"/>
      <c r="AM563" s="1600"/>
      <c r="AN563" s="1600"/>
      <c r="AO563" s="1600"/>
    </row>
    <row r="564" spans="2:41" s="1608" customFormat="1" ht="15.75" customHeight="1">
      <c r="B564" s="1600"/>
      <c r="C564" s="1600"/>
      <c r="D564" s="1600"/>
      <c r="E564" s="1600"/>
      <c r="F564" s="1600"/>
      <c r="G564" s="1600"/>
      <c r="H564" s="1600"/>
      <c r="I564" s="1600"/>
      <c r="J564" s="1600"/>
      <c r="K564" s="1600"/>
      <c r="L564" s="1600"/>
      <c r="M564" s="1600"/>
      <c r="N564" s="1600"/>
      <c r="O564" s="1600"/>
      <c r="P564" s="1600"/>
      <c r="Q564" s="1600"/>
      <c r="R564" s="1600"/>
      <c r="S564" s="1661"/>
      <c r="T564" s="1600"/>
      <c r="U564" s="1600"/>
      <c r="V564" s="1600"/>
      <c r="W564" s="1600"/>
      <c r="X564" s="1600"/>
      <c r="Y564" s="1600"/>
      <c r="Z564" s="1600"/>
      <c r="AA564" s="1600"/>
      <c r="AB564" s="1600"/>
      <c r="AC564" s="1600"/>
      <c r="AD564" s="1600"/>
      <c r="AE564" s="1600"/>
      <c r="AF564" s="1600"/>
      <c r="AG564" s="1600"/>
      <c r="AH564" s="1600"/>
      <c r="AI564" s="1600"/>
      <c r="AJ564" s="1600"/>
      <c r="AK564" s="1600"/>
      <c r="AL564" s="1600"/>
      <c r="AM564" s="1600"/>
      <c r="AN564" s="1600"/>
      <c r="AO564" s="1600"/>
    </row>
    <row r="565" spans="2:41" s="1608" customFormat="1" ht="15.75" customHeight="1">
      <c r="B565" s="1600"/>
      <c r="C565" s="1600"/>
      <c r="D565" s="1600"/>
      <c r="E565" s="1600"/>
      <c r="F565" s="1600"/>
      <c r="G565" s="1600"/>
      <c r="H565" s="1600"/>
      <c r="I565" s="1600"/>
      <c r="J565" s="1600"/>
      <c r="K565" s="1600"/>
      <c r="L565" s="1600"/>
      <c r="M565" s="1600"/>
      <c r="N565" s="1600"/>
      <c r="O565" s="1600"/>
      <c r="P565" s="1600"/>
      <c r="Q565" s="1600"/>
      <c r="R565" s="1600"/>
      <c r="S565" s="1661"/>
      <c r="T565" s="1600"/>
      <c r="U565" s="1600"/>
      <c r="V565" s="1600"/>
      <c r="W565" s="1600"/>
      <c r="X565" s="1600"/>
      <c r="Y565" s="1600"/>
      <c r="Z565" s="1600"/>
      <c r="AA565" s="1600"/>
      <c r="AB565" s="1600"/>
      <c r="AC565" s="1600"/>
      <c r="AD565" s="1600"/>
      <c r="AE565" s="1600"/>
      <c r="AF565" s="1600"/>
      <c r="AG565" s="1600"/>
      <c r="AH565" s="1600"/>
      <c r="AI565" s="1600"/>
      <c r="AJ565" s="1600"/>
      <c r="AK565" s="1600"/>
      <c r="AL565" s="1600"/>
      <c r="AM565" s="1600"/>
      <c r="AN565" s="1600"/>
      <c r="AO565" s="1600"/>
    </row>
    <row r="566" spans="2:41" s="1608" customFormat="1" ht="15.75" customHeight="1">
      <c r="B566" s="1600"/>
      <c r="C566" s="1600"/>
      <c r="D566" s="1600"/>
      <c r="E566" s="1600"/>
      <c r="F566" s="1600"/>
      <c r="G566" s="1600"/>
      <c r="H566" s="1600"/>
      <c r="I566" s="1600"/>
      <c r="J566" s="1600"/>
      <c r="K566" s="1600"/>
      <c r="L566" s="1600"/>
      <c r="M566" s="1600"/>
      <c r="N566" s="1600"/>
      <c r="O566" s="1600"/>
      <c r="P566" s="1600"/>
      <c r="Q566" s="1600"/>
      <c r="R566" s="1600"/>
      <c r="S566" s="1661"/>
      <c r="T566" s="1600"/>
      <c r="U566" s="1600"/>
      <c r="V566" s="1600"/>
      <c r="W566" s="1600"/>
      <c r="X566" s="1600"/>
      <c r="Y566" s="1600"/>
      <c r="Z566" s="1600"/>
      <c r="AA566" s="1600"/>
      <c r="AB566" s="1600"/>
      <c r="AC566" s="1600"/>
      <c r="AD566" s="1600"/>
      <c r="AE566" s="1600"/>
      <c r="AF566" s="1600"/>
      <c r="AG566" s="1600"/>
      <c r="AH566" s="1600"/>
      <c r="AI566" s="1600"/>
      <c r="AJ566" s="1600"/>
      <c r="AK566" s="1600"/>
      <c r="AL566" s="1600"/>
      <c r="AM566" s="1600"/>
      <c r="AN566" s="1600"/>
      <c r="AO566" s="1600"/>
    </row>
    <row r="567" spans="2:41" s="1608" customFormat="1" ht="15.75" customHeight="1">
      <c r="B567" s="1600"/>
      <c r="C567" s="1600"/>
      <c r="D567" s="1600"/>
      <c r="E567" s="1600"/>
      <c r="F567" s="1600"/>
      <c r="G567" s="1600"/>
      <c r="H567" s="1600"/>
      <c r="I567" s="1600"/>
      <c r="J567" s="1600"/>
      <c r="K567" s="1600"/>
      <c r="L567" s="1600"/>
      <c r="M567" s="1600"/>
      <c r="N567" s="1600"/>
      <c r="O567" s="1600"/>
      <c r="P567" s="1600"/>
      <c r="Q567" s="1600"/>
      <c r="R567" s="1600"/>
      <c r="S567" s="1661"/>
      <c r="T567" s="1600"/>
      <c r="U567" s="1600"/>
      <c r="V567" s="1600"/>
      <c r="W567" s="1600"/>
      <c r="X567" s="1600"/>
      <c r="Y567" s="1600"/>
      <c r="Z567" s="1600"/>
      <c r="AA567" s="1600"/>
      <c r="AB567" s="1600"/>
      <c r="AC567" s="1600"/>
      <c r="AD567" s="1600"/>
      <c r="AE567" s="1600"/>
      <c r="AF567" s="1600"/>
      <c r="AG567" s="1600"/>
      <c r="AH567" s="1600"/>
      <c r="AI567" s="1600"/>
      <c r="AJ567" s="1600"/>
      <c r="AK567" s="1600"/>
      <c r="AL567" s="1600"/>
      <c r="AM567" s="1600"/>
      <c r="AN567" s="1600"/>
      <c r="AO567" s="1600"/>
    </row>
    <row r="568" spans="2:41" s="1608" customFormat="1" ht="15.75" customHeight="1">
      <c r="B568" s="1600"/>
      <c r="C568" s="1600"/>
      <c r="D568" s="1600"/>
      <c r="E568" s="1600"/>
      <c r="F568" s="1600"/>
      <c r="G568" s="1600"/>
      <c r="H568" s="1600"/>
      <c r="I568" s="1600"/>
      <c r="J568" s="1600"/>
      <c r="K568" s="1600"/>
      <c r="L568" s="1600"/>
      <c r="M568" s="1600"/>
      <c r="N568" s="1600"/>
      <c r="O568" s="1600"/>
      <c r="P568" s="1600"/>
      <c r="Q568" s="1600"/>
      <c r="R568" s="1600"/>
      <c r="S568" s="1661"/>
      <c r="T568" s="1600"/>
      <c r="U568" s="1600"/>
      <c r="V568" s="1600"/>
      <c r="W568" s="1600"/>
      <c r="X568" s="1600"/>
      <c r="Y568" s="1600"/>
      <c r="Z568" s="1600"/>
      <c r="AA568" s="1600"/>
      <c r="AB568" s="1600"/>
      <c r="AC568" s="1600"/>
      <c r="AD568" s="1600"/>
      <c r="AE568" s="1600"/>
      <c r="AF568" s="1600"/>
      <c r="AG568" s="1600"/>
      <c r="AH568" s="1600"/>
      <c r="AI568" s="1600"/>
      <c r="AJ568" s="1600"/>
      <c r="AK568" s="1600"/>
      <c r="AL568" s="1600"/>
      <c r="AM568" s="1600"/>
      <c r="AN568" s="1600"/>
      <c r="AO568" s="1600"/>
    </row>
    <row r="569" spans="2:41" s="1608" customFormat="1" ht="15.75" customHeight="1">
      <c r="B569" s="1600"/>
      <c r="C569" s="1600"/>
      <c r="D569" s="1600"/>
      <c r="E569" s="1600"/>
      <c r="F569" s="1600"/>
      <c r="G569" s="1600"/>
      <c r="H569" s="1600"/>
      <c r="I569" s="1600"/>
      <c r="J569" s="1600"/>
      <c r="K569" s="1600"/>
      <c r="L569" s="1600"/>
      <c r="M569" s="1600"/>
      <c r="N569" s="1600"/>
      <c r="O569" s="1600"/>
      <c r="P569" s="1600"/>
      <c r="Q569" s="1600"/>
      <c r="R569" s="1600"/>
      <c r="S569" s="1661"/>
      <c r="T569" s="1600"/>
      <c r="U569" s="1600"/>
      <c r="V569" s="1600"/>
      <c r="W569" s="1600"/>
      <c r="X569" s="1600"/>
      <c r="Y569" s="1600"/>
      <c r="Z569" s="1600"/>
      <c r="AA569" s="1600"/>
      <c r="AB569" s="1600"/>
      <c r="AC569" s="1600"/>
      <c r="AD569" s="1600"/>
      <c r="AE569" s="1600"/>
      <c r="AF569" s="1600"/>
      <c r="AG569" s="1600"/>
      <c r="AH569" s="1600"/>
      <c r="AI569" s="1600"/>
      <c r="AJ569" s="1600"/>
      <c r="AK569" s="1600"/>
      <c r="AL569" s="1600"/>
      <c r="AM569" s="1600"/>
      <c r="AN569" s="1600"/>
      <c r="AO569" s="1600"/>
    </row>
    <row r="570" spans="2:41" s="1608" customFormat="1" ht="15.75" customHeight="1">
      <c r="B570" s="1600"/>
      <c r="C570" s="1600"/>
      <c r="D570" s="1600"/>
      <c r="E570" s="1600"/>
      <c r="F570" s="1600"/>
      <c r="G570" s="1600"/>
      <c r="H570" s="1600"/>
      <c r="I570" s="1600"/>
      <c r="J570" s="1600"/>
      <c r="K570" s="1600"/>
      <c r="L570" s="1600"/>
      <c r="M570" s="1600"/>
      <c r="N570" s="1600"/>
      <c r="O570" s="1600"/>
      <c r="P570" s="1600"/>
      <c r="Q570" s="1600"/>
      <c r="R570" s="1600"/>
      <c r="S570" s="1661"/>
      <c r="T570" s="1600"/>
      <c r="U570" s="1600"/>
      <c r="V570" s="1600"/>
      <c r="W570" s="1600"/>
      <c r="X570" s="1600"/>
      <c r="Y570" s="1600"/>
      <c r="Z570" s="1600"/>
      <c r="AA570" s="1600"/>
      <c r="AB570" s="1600"/>
      <c r="AC570" s="1600"/>
      <c r="AD570" s="1600"/>
      <c r="AE570" s="1600"/>
      <c r="AF570" s="1600"/>
      <c r="AG570" s="1600"/>
      <c r="AH570" s="1600"/>
      <c r="AI570" s="1600"/>
      <c r="AJ570" s="1600"/>
      <c r="AK570" s="1600"/>
      <c r="AL570" s="1600"/>
      <c r="AM570" s="1600"/>
      <c r="AN570" s="1600"/>
      <c r="AO570" s="1600"/>
    </row>
    <row r="571" spans="2:41" s="1608" customFormat="1" ht="15.75" customHeight="1">
      <c r="B571" s="1600"/>
      <c r="C571" s="1600"/>
      <c r="D571" s="1600"/>
      <c r="E571" s="1600"/>
      <c r="F571" s="1600"/>
      <c r="G571" s="1600"/>
      <c r="H571" s="1600"/>
      <c r="I571" s="1600"/>
      <c r="J571" s="1600"/>
      <c r="K571" s="1600"/>
      <c r="L571" s="1600"/>
      <c r="M571" s="1600"/>
      <c r="N571" s="1600"/>
      <c r="O571" s="1600"/>
      <c r="P571" s="1600"/>
      <c r="Q571" s="1600"/>
      <c r="R571" s="1600"/>
      <c r="S571" s="1661"/>
      <c r="T571" s="1600"/>
      <c r="U571" s="1600"/>
      <c r="V571" s="1600"/>
      <c r="W571" s="1600"/>
      <c r="X571" s="1600"/>
      <c r="Y571" s="1600"/>
      <c r="Z571" s="1600"/>
      <c r="AA571" s="1600"/>
      <c r="AB571" s="1600"/>
      <c r="AC571" s="1600"/>
      <c r="AD571" s="1600"/>
      <c r="AE571" s="1600"/>
      <c r="AF571" s="1600"/>
      <c r="AG571" s="1600"/>
      <c r="AH571" s="1600"/>
      <c r="AI571" s="1600"/>
      <c r="AJ571" s="1600"/>
      <c r="AK571" s="1600"/>
      <c r="AL571" s="1600"/>
      <c r="AM571" s="1600"/>
      <c r="AN571" s="1600"/>
      <c r="AO571" s="1600"/>
    </row>
    <row r="572" spans="2:41" s="1608" customFormat="1" ht="15.75" customHeight="1">
      <c r="B572" s="1600"/>
      <c r="C572" s="1600"/>
      <c r="D572" s="1600"/>
      <c r="E572" s="1600"/>
      <c r="F572" s="1600"/>
      <c r="G572" s="1600"/>
      <c r="H572" s="1600"/>
      <c r="I572" s="1600"/>
      <c r="J572" s="1600"/>
      <c r="K572" s="1600"/>
      <c r="L572" s="1600"/>
      <c r="M572" s="1600"/>
      <c r="N572" s="1600"/>
      <c r="O572" s="1600"/>
      <c r="P572" s="1600"/>
      <c r="Q572" s="1600"/>
      <c r="R572" s="1600"/>
      <c r="S572" s="1661"/>
      <c r="T572" s="1600"/>
      <c r="U572" s="1600"/>
      <c r="V572" s="1600"/>
      <c r="W572" s="1600"/>
      <c r="X572" s="1600"/>
      <c r="Y572" s="1600"/>
      <c r="Z572" s="1600"/>
      <c r="AA572" s="1600"/>
      <c r="AB572" s="1600"/>
      <c r="AC572" s="1600"/>
      <c r="AD572" s="1600"/>
      <c r="AE572" s="1600"/>
      <c r="AF572" s="1600"/>
      <c r="AG572" s="1600"/>
      <c r="AH572" s="1600"/>
      <c r="AI572" s="1600"/>
      <c r="AJ572" s="1600"/>
      <c r="AK572" s="1600"/>
      <c r="AL572" s="1600"/>
      <c r="AM572" s="1600"/>
      <c r="AN572" s="1600"/>
      <c r="AO572" s="1600"/>
    </row>
    <row r="573" spans="2:41" s="1608" customFormat="1" ht="15.75" customHeight="1">
      <c r="B573" s="1600"/>
      <c r="C573" s="1600"/>
      <c r="D573" s="1600"/>
      <c r="E573" s="1600"/>
      <c r="F573" s="1600"/>
      <c r="G573" s="1600"/>
      <c r="H573" s="1600"/>
      <c r="I573" s="1600"/>
      <c r="J573" s="1600"/>
      <c r="K573" s="1600"/>
      <c r="L573" s="1600"/>
      <c r="M573" s="1600"/>
      <c r="N573" s="1600"/>
      <c r="O573" s="1600"/>
      <c r="P573" s="1600"/>
      <c r="Q573" s="1600"/>
      <c r="R573" s="1600"/>
      <c r="S573" s="1661"/>
      <c r="T573" s="1600"/>
      <c r="U573" s="1600"/>
      <c r="V573" s="1600"/>
      <c r="W573" s="1600"/>
      <c r="X573" s="1600"/>
      <c r="Y573" s="1600"/>
      <c r="Z573" s="1600"/>
      <c r="AA573" s="1600"/>
      <c r="AB573" s="1600"/>
      <c r="AC573" s="1600"/>
      <c r="AD573" s="1600"/>
      <c r="AE573" s="1600"/>
      <c r="AF573" s="1600"/>
      <c r="AG573" s="1600"/>
      <c r="AH573" s="1600"/>
      <c r="AI573" s="1600"/>
      <c r="AJ573" s="1600"/>
      <c r="AK573" s="1600"/>
      <c r="AL573" s="1600"/>
      <c r="AM573" s="1600"/>
      <c r="AN573" s="1600"/>
      <c r="AO573" s="1600"/>
    </row>
    <row r="574" spans="2:41" s="1608" customFormat="1" ht="15.75" customHeight="1">
      <c r="B574" s="1600"/>
      <c r="C574" s="1600"/>
      <c r="D574" s="1600"/>
      <c r="E574" s="1600"/>
      <c r="F574" s="1600"/>
      <c r="G574" s="1600"/>
      <c r="H574" s="1600"/>
      <c r="I574" s="1600"/>
      <c r="J574" s="1600"/>
      <c r="K574" s="1600"/>
      <c r="L574" s="1600"/>
      <c r="M574" s="1600"/>
      <c r="N574" s="1600"/>
      <c r="O574" s="1600"/>
      <c r="P574" s="1600"/>
      <c r="Q574" s="1600"/>
      <c r="R574" s="1600"/>
      <c r="S574" s="1661"/>
      <c r="T574" s="1600"/>
      <c r="U574" s="1600"/>
      <c r="V574" s="1600"/>
      <c r="W574" s="1600"/>
      <c r="X574" s="1600"/>
      <c r="Y574" s="1600"/>
      <c r="Z574" s="1600"/>
      <c r="AA574" s="1600"/>
      <c r="AB574" s="1600"/>
      <c r="AC574" s="1600"/>
      <c r="AD574" s="1600"/>
      <c r="AE574" s="1600"/>
      <c r="AF574" s="1600"/>
      <c r="AG574" s="1600"/>
      <c r="AH574" s="1600"/>
      <c r="AI574" s="1600"/>
      <c r="AJ574" s="1600"/>
      <c r="AK574" s="1600"/>
      <c r="AL574" s="1600"/>
      <c r="AM574" s="1600"/>
      <c r="AN574" s="1600"/>
      <c r="AO574" s="1600"/>
    </row>
  </sheetData>
  <sheetProtection password="F7E7" sheet="1" formatCells="0"/>
  <mergeCells count="20">
    <mergeCell ref="T3:T15"/>
    <mergeCell ref="C1:P1"/>
    <mergeCell ref="S3:S35"/>
    <mergeCell ref="S36:S48"/>
    <mergeCell ref="S49:S59"/>
    <mergeCell ref="T16:T24"/>
    <mergeCell ref="S69:S75"/>
    <mergeCell ref="S247:S251"/>
    <mergeCell ref="S258:S262"/>
    <mergeCell ref="S265:S269"/>
    <mergeCell ref="S272:S276"/>
    <mergeCell ref="S212:S216"/>
    <mergeCell ref="S220:S224"/>
    <mergeCell ref="S227:S231"/>
    <mergeCell ref="S233:S237"/>
    <mergeCell ref="S239:S243"/>
    <mergeCell ref="S77:T79"/>
    <mergeCell ref="S81:S92"/>
    <mergeCell ref="S198:S202"/>
    <mergeCell ref="S205:S209"/>
  </mergeCells>
  <printOptions horizontalCentered="1"/>
  <pageMargins left="0.59055118110236227" right="0.59055118110236227" top="0.59055118110236227" bottom="0.78740157480314965" header="0.51181102362204722" footer="0.51181102362204722"/>
  <pageSetup scale="90" orientation="landscape" horizontalDpi="300" verticalDpi="0" r:id="rId1"/>
  <headerFooter alignWithMargins="0">
    <oddFooter>&amp;LFinances Spreadsheet Summary by Percentages (by Minh Tan, digitalcitizen.ca)&amp;C&amp;D&amp;RPage &amp;P of 5</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Y574"/>
  <sheetViews>
    <sheetView zoomScale="130" zoomScaleNormal="130" workbookViewId="0">
      <pane xSplit="2" ySplit="2" topLeftCell="C23" activePane="bottomRight" state="frozen"/>
      <selection activeCell="Q2" sqref="Q2"/>
      <selection pane="topRight" activeCell="S2" sqref="S2"/>
      <selection pane="bottomLeft" activeCell="Q3" sqref="Q3"/>
      <selection pane="bottomRight" activeCell="I21" sqref="I21"/>
    </sheetView>
  </sheetViews>
  <sheetFormatPr defaultColWidth="11.42578125" defaultRowHeight="12.75"/>
  <cols>
    <col min="1" max="1" width="1.7109375" style="1608" customWidth="1"/>
    <col min="2" max="2" width="25.5703125" style="1609" customWidth="1"/>
    <col min="3" max="14" width="9" style="1600" customWidth="1"/>
    <col min="15" max="15" width="10.28515625" style="1600" customWidth="1"/>
    <col min="16" max="16" width="8.7109375" style="1600" customWidth="1"/>
    <col min="17" max="17" width="1.85546875" style="1600" hidden="1" customWidth="1"/>
    <col min="18" max="18" width="3" style="1600" customWidth="1"/>
    <col min="19" max="77" width="11.42578125" style="1600"/>
    <col min="78" max="16384" width="11.42578125" style="1610"/>
  </cols>
  <sheetData>
    <row r="1" spans="1:77" s="732" customFormat="1" ht="13.5" thickBot="1">
      <c r="A1" s="730"/>
      <c r="B1" s="1956" t="s">
        <v>140</v>
      </c>
      <c r="C1" s="1956"/>
      <c r="D1" s="1956"/>
      <c r="E1" s="1956"/>
      <c r="F1" s="1956"/>
      <c r="G1" s="1956"/>
      <c r="H1" s="1956"/>
      <c r="I1" s="1956"/>
      <c r="J1" s="1956"/>
      <c r="K1" s="1956"/>
      <c r="L1" s="1956"/>
      <c r="M1" s="1956"/>
      <c r="N1" s="1956"/>
      <c r="O1" s="1956"/>
      <c r="P1" s="1956"/>
    </row>
    <row r="2" spans="1:77" s="758" customFormat="1" ht="18.75" customHeight="1" thickTop="1" thickBot="1">
      <c r="A2" s="741"/>
      <c r="B2" s="1897" t="str">
        <f>X!R2</f>
        <v>CATEGORY</v>
      </c>
      <c r="C2" s="1898" t="str">
        <f>X!S2</f>
        <v>CATEGORY</v>
      </c>
      <c r="D2" s="1899" t="str">
        <f>X!T2</f>
        <v>JAN</v>
      </c>
      <c r="E2" s="1899" t="str">
        <f>X!U2</f>
        <v>FEB</v>
      </c>
      <c r="F2" s="1899" t="str">
        <f>X!V2</f>
        <v>MAR</v>
      </c>
      <c r="G2" s="1899" t="str">
        <f>X!W2</f>
        <v>APR</v>
      </c>
      <c r="H2" s="1899" t="str">
        <f>X!X2</f>
        <v>MAY</v>
      </c>
      <c r="I2" s="1899" t="str">
        <f>X!Y2</f>
        <v>JUN</v>
      </c>
      <c r="J2" s="1899" t="str">
        <f>X!Z2</f>
        <v>JUL</v>
      </c>
      <c r="K2" s="1899" t="str">
        <f>X!AA2</f>
        <v>AUG</v>
      </c>
      <c r="L2" s="1899" t="str">
        <f>X!AB2</f>
        <v>SEP</v>
      </c>
      <c r="M2" s="1899" t="str">
        <f>X!AC2</f>
        <v>OCT</v>
      </c>
      <c r="N2" s="1900" t="str">
        <f>X!AD2</f>
        <v>NOV</v>
      </c>
      <c r="O2" s="739" t="str">
        <f>X!AE2</f>
        <v>YEAR</v>
      </c>
      <c r="P2" s="742" t="str">
        <f>X!AF2</f>
        <v>Per Month</v>
      </c>
      <c r="Q2" s="756"/>
      <c r="R2" s="757"/>
      <c r="S2" s="757"/>
      <c r="T2" s="757"/>
      <c r="U2" s="757"/>
      <c r="V2" s="757"/>
      <c r="W2" s="757"/>
      <c r="X2" s="757"/>
      <c r="Y2" s="757"/>
      <c r="Z2" s="757"/>
      <c r="AA2" s="757"/>
      <c r="AB2" s="757"/>
      <c r="AC2" s="757"/>
      <c r="AD2" s="757"/>
      <c r="AE2" s="757"/>
      <c r="AF2" s="757"/>
      <c r="AG2" s="757"/>
      <c r="AH2" s="757"/>
      <c r="AI2" s="757"/>
      <c r="AJ2" s="757"/>
      <c r="AK2" s="757"/>
      <c r="AL2" s="757"/>
      <c r="AM2" s="757"/>
      <c r="AN2" s="757"/>
      <c r="AO2" s="757"/>
      <c r="AP2" s="757"/>
      <c r="AQ2" s="757"/>
      <c r="AR2" s="757"/>
      <c r="AS2" s="757"/>
      <c r="AT2" s="757"/>
      <c r="AU2" s="757"/>
      <c r="AV2" s="757"/>
      <c r="AW2" s="757"/>
      <c r="AX2" s="757"/>
      <c r="AY2" s="757"/>
      <c r="AZ2" s="757"/>
      <c r="BA2" s="757"/>
      <c r="BB2" s="757"/>
      <c r="BC2" s="757"/>
      <c r="BD2" s="757"/>
      <c r="BE2" s="757"/>
      <c r="BF2" s="757"/>
      <c r="BG2" s="757"/>
      <c r="BH2" s="757"/>
      <c r="BI2" s="757"/>
      <c r="BJ2" s="757"/>
      <c r="BK2" s="757"/>
      <c r="BL2" s="757"/>
      <c r="BM2" s="757"/>
      <c r="BN2" s="757"/>
      <c r="BO2" s="757"/>
      <c r="BP2" s="757"/>
      <c r="BQ2" s="757"/>
      <c r="BR2" s="757"/>
      <c r="BS2" s="757"/>
      <c r="BT2" s="757"/>
      <c r="BU2" s="757"/>
      <c r="BV2" s="757"/>
      <c r="BW2" s="757"/>
      <c r="BX2" s="757"/>
      <c r="BY2" s="757"/>
    </row>
    <row r="3" spans="1:77" s="778" customFormat="1" ht="15.95" customHeight="1">
      <c r="A3" s="766"/>
      <c r="B3" s="760" t="str">
        <f>X!BP3</f>
        <v/>
      </c>
      <c r="C3" s="1707" t="str">
        <f>X!BQ3</f>
        <v/>
      </c>
      <c r="D3" s="1708" t="str">
        <f>X!BR3</f>
        <v/>
      </c>
      <c r="E3" s="1708" t="str">
        <f>X!BS3</f>
        <v/>
      </c>
      <c r="F3" s="1708" t="str">
        <f>X!BT3</f>
        <v/>
      </c>
      <c r="G3" s="1708" t="str">
        <f>X!BU3</f>
        <v/>
      </c>
      <c r="H3" s="1708" t="str">
        <f>X!BV3</f>
        <v/>
      </c>
      <c r="I3" s="1708" t="str">
        <f>X!BW3</f>
        <v/>
      </c>
      <c r="J3" s="1708" t="str">
        <f>X!BX3</f>
        <v/>
      </c>
      <c r="K3" s="1708" t="str">
        <f>X!BY3</f>
        <v/>
      </c>
      <c r="L3" s="1708" t="str">
        <f>X!BZ3</f>
        <v/>
      </c>
      <c r="M3" s="1708" t="str">
        <f>X!CA3</f>
        <v/>
      </c>
      <c r="N3" s="1709" t="str">
        <f>X!CB3</f>
        <v/>
      </c>
      <c r="O3" s="1710" t="str">
        <f>X!CC3</f>
        <v/>
      </c>
      <c r="P3" s="765" t="str">
        <f>X!CD3</f>
        <v/>
      </c>
      <c r="Q3" s="776"/>
      <c r="R3" s="777"/>
      <c r="S3" s="1957" t="s">
        <v>104</v>
      </c>
      <c r="T3" s="777"/>
      <c r="U3" s="777"/>
      <c r="V3" s="777"/>
      <c r="W3" s="777"/>
      <c r="X3" s="777"/>
      <c r="Y3" s="777"/>
      <c r="Z3" s="777"/>
      <c r="AA3" s="777"/>
      <c r="AB3" s="777"/>
      <c r="AC3" s="777"/>
      <c r="AD3" s="777"/>
      <c r="AE3" s="777"/>
      <c r="AF3" s="777"/>
      <c r="AG3" s="777"/>
      <c r="AH3" s="777"/>
      <c r="AI3" s="777"/>
      <c r="AJ3" s="777"/>
      <c r="AK3" s="777"/>
      <c r="AL3" s="777"/>
      <c r="AM3" s="777"/>
      <c r="AN3" s="777"/>
      <c r="AO3" s="777"/>
      <c r="AP3" s="777"/>
      <c r="AQ3" s="777"/>
      <c r="AR3" s="777"/>
      <c r="AS3" s="777"/>
      <c r="AT3" s="777"/>
      <c r="AU3" s="777"/>
      <c r="AV3" s="777"/>
      <c r="AW3" s="777"/>
      <c r="AX3" s="777"/>
      <c r="AY3" s="777"/>
      <c r="AZ3" s="777"/>
      <c r="BA3" s="777"/>
      <c r="BB3" s="777"/>
      <c r="BC3" s="777"/>
      <c r="BD3" s="777"/>
      <c r="BE3" s="777"/>
      <c r="BF3" s="777"/>
      <c r="BG3" s="777"/>
      <c r="BH3" s="777"/>
      <c r="BI3" s="777"/>
      <c r="BJ3" s="777"/>
      <c r="BK3" s="777"/>
      <c r="BL3" s="777"/>
      <c r="BM3" s="777"/>
      <c r="BN3" s="777"/>
      <c r="BO3" s="777"/>
      <c r="BP3" s="777"/>
      <c r="BQ3" s="777"/>
      <c r="BR3" s="777"/>
      <c r="BS3" s="777"/>
      <c r="BT3" s="777"/>
      <c r="BU3" s="777"/>
      <c r="BV3" s="777"/>
      <c r="BW3" s="777"/>
      <c r="BX3" s="777"/>
      <c r="BY3" s="777"/>
    </row>
    <row r="4" spans="1:77" s="795" customFormat="1" ht="15.95" customHeight="1">
      <c r="A4" s="786"/>
      <c r="B4" s="780" t="str">
        <f>X!BP4</f>
        <v/>
      </c>
      <c r="C4" s="1711" t="str">
        <f>X!BQ4</f>
        <v/>
      </c>
      <c r="D4" s="1712" t="str">
        <f>X!BR4</f>
        <v/>
      </c>
      <c r="E4" s="1712" t="str">
        <f>X!BS4</f>
        <v/>
      </c>
      <c r="F4" s="1712" t="str">
        <f>X!BT4</f>
        <v/>
      </c>
      <c r="G4" s="1712" t="str">
        <f>X!BU4</f>
        <v/>
      </c>
      <c r="H4" s="1712" t="str">
        <f>X!BV4</f>
        <v/>
      </c>
      <c r="I4" s="1712" t="str">
        <f>X!BW4</f>
        <v/>
      </c>
      <c r="J4" s="1712" t="str">
        <f>X!BX4</f>
        <v/>
      </c>
      <c r="K4" s="1712" t="str">
        <f>X!BY4</f>
        <v/>
      </c>
      <c r="L4" s="1712" t="str">
        <f>X!BZ4</f>
        <v/>
      </c>
      <c r="M4" s="1712" t="str">
        <f>X!CA4</f>
        <v/>
      </c>
      <c r="N4" s="1713" t="str">
        <f>X!CB4</f>
        <v/>
      </c>
      <c r="O4" s="1714" t="str">
        <f>X!CC4</f>
        <v/>
      </c>
      <c r="P4" s="785" t="str">
        <f>X!CD4</f>
        <v/>
      </c>
      <c r="Q4" s="794"/>
      <c r="R4" s="777"/>
      <c r="S4" s="1957"/>
      <c r="T4" s="777"/>
      <c r="U4" s="777"/>
      <c r="V4" s="777"/>
      <c r="W4" s="777"/>
      <c r="X4" s="777"/>
      <c r="Y4" s="777"/>
      <c r="Z4" s="777"/>
      <c r="AA4" s="777"/>
      <c r="AB4" s="777"/>
      <c r="AC4" s="777"/>
      <c r="AD4" s="777"/>
      <c r="AE4" s="777"/>
      <c r="AF4" s="777"/>
      <c r="AG4" s="777"/>
      <c r="AH4" s="777"/>
      <c r="AI4" s="777"/>
      <c r="AJ4" s="777"/>
      <c r="AK4" s="777"/>
      <c r="AL4" s="777"/>
      <c r="AM4" s="777"/>
      <c r="AN4" s="777"/>
      <c r="AO4" s="777"/>
      <c r="AP4" s="777"/>
      <c r="AQ4" s="777"/>
      <c r="AR4" s="777"/>
      <c r="AS4" s="777"/>
      <c r="AT4" s="777"/>
      <c r="AU4" s="777"/>
      <c r="AV4" s="777"/>
      <c r="AW4" s="777"/>
      <c r="AX4" s="777"/>
      <c r="AY4" s="777"/>
      <c r="AZ4" s="777"/>
      <c r="BA4" s="777"/>
      <c r="BB4" s="777"/>
      <c r="BC4" s="777"/>
      <c r="BD4" s="777"/>
      <c r="BE4" s="777"/>
      <c r="BF4" s="777"/>
      <c r="BG4" s="777"/>
      <c r="BH4" s="777"/>
      <c r="BI4" s="777"/>
      <c r="BJ4" s="777"/>
      <c r="BK4" s="777"/>
      <c r="BL4" s="777"/>
      <c r="BM4" s="777"/>
      <c r="BN4" s="777"/>
      <c r="BO4" s="777"/>
      <c r="BP4" s="777"/>
      <c r="BQ4" s="777"/>
      <c r="BR4" s="777"/>
      <c r="BS4" s="777"/>
      <c r="BT4" s="777"/>
      <c r="BU4" s="777"/>
      <c r="BV4" s="777"/>
      <c r="BW4" s="777"/>
      <c r="BX4" s="777"/>
      <c r="BY4" s="777"/>
    </row>
    <row r="5" spans="1:77" s="778" customFormat="1" ht="15.95" customHeight="1">
      <c r="A5" s="786"/>
      <c r="B5" s="796" t="str">
        <f>X!BP5</f>
        <v/>
      </c>
      <c r="C5" s="1715" t="str">
        <f>X!BQ5</f>
        <v/>
      </c>
      <c r="D5" s="1716" t="str">
        <f>X!BR5</f>
        <v/>
      </c>
      <c r="E5" s="1716" t="str">
        <f>X!BS5</f>
        <v/>
      </c>
      <c r="F5" s="1716" t="str">
        <f>X!BT5</f>
        <v/>
      </c>
      <c r="G5" s="1716" t="str">
        <f>X!BU5</f>
        <v/>
      </c>
      <c r="H5" s="1716" t="str">
        <f>X!BV5</f>
        <v/>
      </c>
      <c r="I5" s="1716" t="str">
        <f>X!BW5</f>
        <v/>
      </c>
      <c r="J5" s="1716" t="str">
        <f>X!BX5</f>
        <v/>
      </c>
      <c r="K5" s="1716" t="str">
        <f>X!BY5</f>
        <v/>
      </c>
      <c r="L5" s="1716" t="str">
        <f>X!BZ5</f>
        <v/>
      </c>
      <c r="M5" s="1716" t="str">
        <f>X!CA5</f>
        <v/>
      </c>
      <c r="N5" s="1717" t="str">
        <f>X!CB5</f>
        <v/>
      </c>
      <c r="O5" s="1718" t="str">
        <f>X!CC5</f>
        <v/>
      </c>
      <c r="P5" s="785" t="str">
        <f>X!CD5</f>
        <v/>
      </c>
      <c r="Q5" s="807"/>
      <c r="R5" s="777"/>
      <c r="S5" s="1957"/>
      <c r="T5" s="777"/>
      <c r="U5" s="777"/>
      <c r="V5" s="777"/>
      <c r="W5" s="777"/>
      <c r="X5" s="777"/>
      <c r="Y5" s="777"/>
      <c r="Z5" s="777"/>
      <c r="AA5" s="777"/>
      <c r="AB5" s="777"/>
      <c r="AC5" s="777"/>
      <c r="AD5" s="777"/>
      <c r="AE5" s="777"/>
      <c r="AF5" s="777"/>
      <c r="AG5" s="777"/>
      <c r="AH5" s="777"/>
      <c r="AI5" s="777"/>
      <c r="AJ5" s="777"/>
      <c r="AK5" s="777"/>
      <c r="AL5" s="777"/>
      <c r="AM5" s="777"/>
      <c r="AN5" s="777"/>
      <c r="AO5" s="777"/>
      <c r="AP5" s="777"/>
      <c r="AQ5" s="777"/>
      <c r="AR5" s="777"/>
      <c r="AS5" s="777"/>
      <c r="AT5" s="777"/>
      <c r="AU5" s="777"/>
      <c r="AV5" s="777"/>
      <c r="AW5" s="777"/>
      <c r="AX5" s="777"/>
      <c r="AY5" s="777"/>
      <c r="AZ5" s="777"/>
      <c r="BA5" s="777"/>
      <c r="BB5" s="777"/>
      <c r="BC5" s="777"/>
      <c r="BD5" s="777"/>
      <c r="BE5" s="777"/>
      <c r="BF5" s="777"/>
      <c r="BG5" s="777"/>
      <c r="BH5" s="777"/>
      <c r="BI5" s="777"/>
      <c r="BJ5" s="777"/>
      <c r="BK5" s="777"/>
      <c r="BL5" s="777"/>
      <c r="BM5" s="777"/>
      <c r="BN5" s="777"/>
      <c r="BO5" s="777"/>
      <c r="BP5" s="777"/>
      <c r="BQ5" s="777"/>
      <c r="BR5" s="777"/>
      <c r="BS5" s="777"/>
      <c r="BT5" s="777"/>
      <c r="BU5" s="777"/>
      <c r="BV5" s="777"/>
      <c r="BW5" s="777"/>
      <c r="BX5" s="777"/>
      <c r="BY5" s="777"/>
    </row>
    <row r="6" spans="1:77" s="795" customFormat="1" ht="15.95" customHeight="1">
      <c r="A6" s="786"/>
      <c r="B6" s="780" t="str">
        <f>X!BP6</f>
        <v/>
      </c>
      <c r="C6" s="1711" t="str">
        <f>X!BQ6</f>
        <v/>
      </c>
      <c r="D6" s="1712" t="str">
        <f>X!BR6</f>
        <v/>
      </c>
      <c r="E6" s="1712" t="str">
        <f>X!BS6</f>
        <v/>
      </c>
      <c r="F6" s="1712" t="str">
        <f>X!BT6</f>
        <v/>
      </c>
      <c r="G6" s="1712" t="str">
        <f>X!BU6</f>
        <v/>
      </c>
      <c r="H6" s="1712" t="str">
        <f>X!BV6</f>
        <v/>
      </c>
      <c r="I6" s="1712" t="str">
        <f>X!BW6</f>
        <v/>
      </c>
      <c r="J6" s="1712" t="str">
        <f>X!BX6</f>
        <v/>
      </c>
      <c r="K6" s="1712" t="str">
        <f>X!BY6</f>
        <v/>
      </c>
      <c r="L6" s="1712" t="str">
        <f>X!BZ6</f>
        <v/>
      </c>
      <c r="M6" s="1712" t="str">
        <f>X!CA6</f>
        <v/>
      </c>
      <c r="N6" s="1713" t="str">
        <f>X!CB6</f>
        <v/>
      </c>
      <c r="O6" s="1714" t="str">
        <f>X!CC6</f>
        <v/>
      </c>
      <c r="P6" s="785" t="str">
        <f>X!CD6</f>
        <v/>
      </c>
      <c r="Q6" s="794"/>
      <c r="R6" s="777"/>
      <c r="S6" s="1957"/>
      <c r="T6" s="777"/>
      <c r="U6" s="777"/>
      <c r="V6" s="777"/>
      <c r="W6" s="777"/>
      <c r="X6" s="777"/>
      <c r="Y6" s="777"/>
      <c r="Z6" s="777"/>
      <c r="AA6" s="777"/>
      <c r="AB6" s="777"/>
      <c r="AC6" s="777"/>
      <c r="AD6" s="777"/>
      <c r="AE6" s="777"/>
      <c r="AF6" s="777"/>
      <c r="AG6" s="777"/>
      <c r="AH6" s="777"/>
      <c r="AI6" s="777"/>
      <c r="AJ6" s="777"/>
      <c r="AK6" s="777"/>
      <c r="AL6" s="777"/>
      <c r="AM6" s="777"/>
      <c r="AN6" s="777"/>
      <c r="AO6" s="777"/>
      <c r="AP6" s="777"/>
      <c r="AQ6" s="777"/>
      <c r="AR6" s="777"/>
      <c r="AS6" s="777"/>
      <c r="AT6" s="777"/>
      <c r="AU6" s="777"/>
      <c r="AV6" s="777"/>
      <c r="AW6" s="777"/>
      <c r="AX6" s="777"/>
      <c r="AY6" s="777"/>
      <c r="AZ6" s="777"/>
      <c r="BA6" s="777"/>
      <c r="BB6" s="777"/>
      <c r="BC6" s="777"/>
      <c r="BD6" s="777"/>
      <c r="BE6" s="777"/>
      <c r="BF6" s="777"/>
      <c r="BG6" s="777"/>
      <c r="BH6" s="777"/>
      <c r="BI6" s="777"/>
      <c r="BJ6" s="777"/>
      <c r="BK6" s="777"/>
      <c r="BL6" s="777"/>
      <c r="BM6" s="777"/>
      <c r="BN6" s="777"/>
      <c r="BO6" s="777"/>
      <c r="BP6" s="777"/>
      <c r="BQ6" s="777"/>
      <c r="BR6" s="777"/>
      <c r="BS6" s="777"/>
      <c r="BT6" s="777"/>
      <c r="BU6" s="777"/>
      <c r="BV6" s="777"/>
      <c r="BW6" s="777"/>
      <c r="BX6" s="777"/>
      <c r="BY6" s="777"/>
    </row>
    <row r="7" spans="1:77" s="778" customFormat="1" ht="15.95" customHeight="1">
      <c r="A7" s="786"/>
      <c r="B7" s="796" t="str">
        <f>X!BP7</f>
        <v/>
      </c>
      <c r="C7" s="1715" t="str">
        <f>X!BQ7</f>
        <v/>
      </c>
      <c r="D7" s="1716" t="str">
        <f>X!BR7</f>
        <v/>
      </c>
      <c r="E7" s="1716" t="str">
        <f>X!BS7</f>
        <v/>
      </c>
      <c r="F7" s="1716" t="str">
        <f>X!BT7</f>
        <v/>
      </c>
      <c r="G7" s="1716" t="str">
        <f>X!BU7</f>
        <v/>
      </c>
      <c r="H7" s="1716" t="str">
        <f>X!BV7</f>
        <v/>
      </c>
      <c r="I7" s="1716" t="str">
        <f>X!BW7</f>
        <v/>
      </c>
      <c r="J7" s="1716" t="str">
        <f>X!BX7</f>
        <v/>
      </c>
      <c r="K7" s="1716" t="str">
        <f>X!BY7</f>
        <v/>
      </c>
      <c r="L7" s="1716" t="str">
        <f>X!BZ7</f>
        <v/>
      </c>
      <c r="M7" s="1716" t="str">
        <f>X!CA7</f>
        <v/>
      </c>
      <c r="N7" s="1717" t="str">
        <f>X!CB7</f>
        <v/>
      </c>
      <c r="O7" s="1718" t="str">
        <f>X!CC7</f>
        <v/>
      </c>
      <c r="P7" s="785" t="str">
        <f>X!CD7</f>
        <v/>
      </c>
      <c r="Q7" s="807"/>
      <c r="R7" s="777"/>
      <c r="S7" s="1957"/>
      <c r="T7" s="777"/>
      <c r="U7" s="777"/>
      <c r="V7" s="777"/>
      <c r="W7" s="777"/>
      <c r="X7" s="777"/>
      <c r="Y7" s="777"/>
      <c r="Z7" s="777"/>
      <c r="AA7" s="777"/>
      <c r="AB7" s="777"/>
      <c r="AC7" s="777"/>
      <c r="AD7" s="777"/>
      <c r="AE7" s="777"/>
      <c r="AF7" s="777"/>
      <c r="AG7" s="777"/>
      <c r="AH7" s="777"/>
      <c r="AI7" s="777"/>
      <c r="AJ7" s="777"/>
      <c r="AK7" s="777"/>
      <c r="AL7" s="777"/>
      <c r="AM7" s="777"/>
      <c r="AN7" s="777"/>
      <c r="AO7" s="777"/>
      <c r="AP7" s="777"/>
      <c r="AQ7" s="777"/>
      <c r="AR7" s="777"/>
      <c r="AS7" s="777"/>
      <c r="AT7" s="777"/>
      <c r="AU7" s="777"/>
      <c r="AV7" s="777"/>
      <c r="AW7" s="777"/>
      <c r="AX7" s="777"/>
      <c r="AY7" s="777"/>
      <c r="AZ7" s="777"/>
      <c r="BA7" s="777"/>
      <c r="BB7" s="777"/>
      <c r="BC7" s="777"/>
      <c r="BD7" s="777"/>
      <c r="BE7" s="777"/>
      <c r="BF7" s="777"/>
      <c r="BG7" s="777"/>
      <c r="BH7" s="777"/>
      <c r="BI7" s="777"/>
      <c r="BJ7" s="777"/>
      <c r="BK7" s="777"/>
      <c r="BL7" s="777"/>
      <c r="BM7" s="777"/>
      <c r="BN7" s="777"/>
      <c r="BO7" s="777"/>
      <c r="BP7" s="777"/>
      <c r="BQ7" s="777"/>
      <c r="BR7" s="777"/>
      <c r="BS7" s="777"/>
      <c r="BT7" s="777"/>
      <c r="BU7" s="777"/>
      <c r="BV7" s="777"/>
      <c r="BW7" s="777"/>
      <c r="BX7" s="777"/>
      <c r="BY7" s="777"/>
    </row>
    <row r="8" spans="1:77" s="795" customFormat="1" ht="15.95" customHeight="1">
      <c r="A8" s="786"/>
      <c r="B8" s="780" t="str">
        <f>X!BP8</f>
        <v/>
      </c>
      <c r="C8" s="1711" t="str">
        <f>X!BQ8</f>
        <v/>
      </c>
      <c r="D8" s="1712" t="str">
        <f>X!BR8</f>
        <v/>
      </c>
      <c r="E8" s="1712" t="str">
        <f>X!BS8</f>
        <v/>
      </c>
      <c r="F8" s="1712" t="str">
        <f>X!BT8</f>
        <v/>
      </c>
      <c r="G8" s="1712" t="str">
        <f>X!BU8</f>
        <v/>
      </c>
      <c r="H8" s="1712" t="str">
        <f>X!BV8</f>
        <v/>
      </c>
      <c r="I8" s="1712" t="str">
        <f>X!BW8</f>
        <v/>
      </c>
      <c r="J8" s="1712" t="str">
        <f>X!BX8</f>
        <v/>
      </c>
      <c r="K8" s="1712" t="str">
        <f>X!BY8</f>
        <v/>
      </c>
      <c r="L8" s="1712" t="str">
        <f>X!BZ8</f>
        <v/>
      </c>
      <c r="M8" s="1712" t="str">
        <f>X!CA8</f>
        <v/>
      </c>
      <c r="N8" s="1713" t="str">
        <f>X!CB8</f>
        <v/>
      </c>
      <c r="O8" s="1714" t="str">
        <f>X!CC8</f>
        <v/>
      </c>
      <c r="P8" s="785" t="str">
        <f>X!CD8</f>
        <v/>
      </c>
      <c r="Q8" s="794"/>
      <c r="R8" s="777"/>
      <c r="S8" s="1957"/>
      <c r="T8" s="777"/>
      <c r="U8" s="777"/>
      <c r="V8" s="777"/>
      <c r="W8" s="777"/>
      <c r="X8" s="777"/>
      <c r="Y8" s="777"/>
      <c r="Z8" s="777"/>
      <c r="AA8" s="777"/>
      <c r="AB8" s="777"/>
      <c r="AC8" s="777"/>
      <c r="AD8" s="777"/>
      <c r="AE8" s="777"/>
      <c r="AF8" s="777"/>
      <c r="AG8" s="777"/>
      <c r="AH8" s="777"/>
      <c r="AI8" s="777"/>
      <c r="AJ8" s="777"/>
      <c r="AK8" s="777"/>
      <c r="AL8" s="777"/>
      <c r="AM8" s="777"/>
      <c r="AN8" s="777"/>
      <c r="AO8" s="777"/>
      <c r="AP8" s="777"/>
      <c r="AQ8" s="777"/>
      <c r="AR8" s="777"/>
      <c r="AS8" s="777"/>
      <c r="AT8" s="777"/>
      <c r="AU8" s="777"/>
      <c r="AV8" s="777"/>
      <c r="AW8" s="777"/>
      <c r="AX8" s="777"/>
      <c r="AY8" s="777"/>
      <c r="AZ8" s="777"/>
      <c r="BA8" s="777"/>
      <c r="BB8" s="777"/>
      <c r="BC8" s="777"/>
      <c r="BD8" s="777"/>
      <c r="BE8" s="777"/>
      <c r="BF8" s="777"/>
      <c r="BG8" s="777"/>
      <c r="BH8" s="777"/>
      <c r="BI8" s="777"/>
      <c r="BJ8" s="777"/>
      <c r="BK8" s="777"/>
      <c r="BL8" s="777"/>
      <c r="BM8" s="777"/>
      <c r="BN8" s="777"/>
      <c r="BO8" s="777"/>
      <c r="BP8" s="777"/>
      <c r="BQ8" s="777"/>
      <c r="BR8" s="777"/>
      <c r="BS8" s="777"/>
      <c r="BT8" s="777"/>
      <c r="BU8" s="777"/>
      <c r="BV8" s="777"/>
      <c r="BW8" s="777"/>
      <c r="BX8" s="777"/>
      <c r="BY8" s="777"/>
    </row>
    <row r="9" spans="1:77" s="778" customFormat="1" ht="15.95" customHeight="1">
      <c r="A9" s="786"/>
      <c r="B9" s="796" t="str">
        <f>X!BP9</f>
        <v/>
      </c>
      <c r="C9" s="1715" t="str">
        <f>X!BQ9</f>
        <v/>
      </c>
      <c r="D9" s="1716" t="str">
        <f>X!BR9</f>
        <v/>
      </c>
      <c r="E9" s="1716" t="str">
        <f>X!BS9</f>
        <v/>
      </c>
      <c r="F9" s="1716" t="str">
        <f>X!BT9</f>
        <v/>
      </c>
      <c r="G9" s="1716" t="str">
        <f>X!BU9</f>
        <v/>
      </c>
      <c r="H9" s="1716" t="str">
        <f>X!BV9</f>
        <v/>
      </c>
      <c r="I9" s="1716" t="str">
        <f>X!BW9</f>
        <v/>
      </c>
      <c r="J9" s="1716" t="str">
        <f>X!BX9</f>
        <v/>
      </c>
      <c r="K9" s="1716" t="str">
        <f>X!BY9</f>
        <v/>
      </c>
      <c r="L9" s="1716" t="str">
        <f>X!BZ9</f>
        <v/>
      </c>
      <c r="M9" s="1716" t="str">
        <f>X!CA9</f>
        <v/>
      </c>
      <c r="N9" s="1717" t="str">
        <f>X!CB9</f>
        <v/>
      </c>
      <c r="O9" s="1718" t="str">
        <f>X!CC9</f>
        <v/>
      </c>
      <c r="P9" s="785" t="str">
        <f>X!CD9</f>
        <v/>
      </c>
      <c r="Q9" s="807"/>
      <c r="R9" s="777"/>
      <c r="S9" s="1957"/>
      <c r="T9" s="777"/>
      <c r="U9" s="777"/>
      <c r="V9" s="777"/>
      <c r="W9" s="777"/>
      <c r="X9" s="777"/>
      <c r="Y9" s="777"/>
      <c r="Z9" s="777"/>
      <c r="AA9" s="777"/>
      <c r="AB9" s="777"/>
      <c r="AC9" s="777"/>
      <c r="AD9" s="777"/>
      <c r="AE9" s="777"/>
      <c r="AF9" s="777"/>
      <c r="AG9" s="777"/>
      <c r="AH9" s="777"/>
      <c r="AI9" s="777"/>
      <c r="AJ9" s="777"/>
      <c r="AK9" s="777"/>
      <c r="AL9" s="777"/>
      <c r="AM9" s="777"/>
      <c r="AN9" s="777"/>
      <c r="AO9" s="777"/>
      <c r="AP9" s="777"/>
      <c r="AQ9" s="777"/>
      <c r="AR9" s="777"/>
      <c r="AS9" s="777"/>
      <c r="AT9" s="777"/>
      <c r="AU9" s="777"/>
      <c r="AV9" s="777"/>
      <c r="AW9" s="777"/>
      <c r="AX9" s="777"/>
      <c r="AY9" s="777"/>
      <c r="AZ9" s="777"/>
      <c r="BA9" s="777"/>
      <c r="BB9" s="777"/>
      <c r="BC9" s="777"/>
      <c r="BD9" s="777"/>
      <c r="BE9" s="777"/>
      <c r="BF9" s="777"/>
      <c r="BG9" s="777"/>
      <c r="BH9" s="777"/>
      <c r="BI9" s="777"/>
      <c r="BJ9" s="777"/>
      <c r="BK9" s="777"/>
      <c r="BL9" s="777"/>
      <c r="BM9" s="777"/>
      <c r="BN9" s="777"/>
      <c r="BO9" s="777"/>
      <c r="BP9" s="777"/>
      <c r="BQ9" s="777"/>
      <c r="BR9" s="777"/>
      <c r="BS9" s="777"/>
      <c r="BT9" s="777"/>
      <c r="BU9" s="777"/>
      <c r="BV9" s="777"/>
      <c r="BW9" s="777"/>
      <c r="BX9" s="777"/>
      <c r="BY9" s="777"/>
    </row>
    <row r="10" spans="1:77" s="795" customFormat="1" ht="15.95" customHeight="1">
      <c r="A10" s="786"/>
      <c r="B10" s="780" t="str">
        <f>X!BP10</f>
        <v/>
      </c>
      <c r="C10" s="1711" t="str">
        <f>X!BQ10</f>
        <v/>
      </c>
      <c r="D10" s="1712" t="str">
        <f>X!BR10</f>
        <v/>
      </c>
      <c r="E10" s="1712" t="str">
        <f>X!BS10</f>
        <v/>
      </c>
      <c r="F10" s="1712" t="str">
        <f>X!BT10</f>
        <v/>
      </c>
      <c r="G10" s="1712" t="str">
        <f>X!BU10</f>
        <v/>
      </c>
      <c r="H10" s="1712" t="str">
        <f>X!BV10</f>
        <v/>
      </c>
      <c r="I10" s="1712" t="str">
        <f>X!BW10</f>
        <v/>
      </c>
      <c r="J10" s="1712" t="str">
        <f>X!BX10</f>
        <v/>
      </c>
      <c r="K10" s="1712" t="str">
        <f>X!BY10</f>
        <v/>
      </c>
      <c r="L10" s="1712" t="str">
        <f>X!BZ10</f>
        <v/>
      </c>
      <c r="M10" s="1712" t="str">
        <f>X!CA10</f>
        <v/>
      </c>
      <c r="N10" s="1713" t="str">
        <f>X!CB10</f>
        <v/>
      </c>
      <c r="O10" s="1714" t="str">
        <f>X!CC10</f>
        <v/>
      </c>
      <c r="P10" s="785" t="str">
        <f>X!CD10</f>
        <v/>
      </c>
      <c r="Q10" s="794"/>
      <c r="R10" s="777"/>
      <c r="S10" s="195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7"/>
      <c r="AY10" s="777"/>
      <c r="AZ10" s="777"/>
      <c r="BA10" s="777"/>
      <c r="BB10" s="777"/>
      <c r="BC10" s="777"/>
      <c r="BD10" s="777"/>
      <c r="BE10" s="777"/>
      <c r="BF10" s="777"/>
      <c r="BG10" s="777"/>
      <c r="BH10" s="777"/>
      <c r="BI10" s="777"/>
      <c r="BJ10" s="777"/>
      <c r="BK10" s="777"/>
      <c r="BL10" s="777"/>
      <c r="BM10" s="777"/>
      <c r="BN10" s="777"/>
      <c r="BO10" s="777"/>
      <c r="BP10" s="777"/>
      <c r="BQ10" s="777"/>
      <c r="BR10" s="777"/>
      <c r="BS10" s="777"/>
      <c r="BT10" s="777"/>
      <c r="BU10" s="777"/>
      <c r="BV10" s="777"/>
      <c r="BW10" s="777"/>
      <c r="BX10" s="777"/>
      <c r="BY10" s="777"/>
    </row>
    <row r="11" spans="1:77" s="778" customFormat="1" ht="15.95" customHeight="1">
      <c r="A11" s="786"/>
      <c r="B11" s="796" t="str">
        <f>X!BP11</f>
        <v/>
      </c>
      <c r="C11" s="1715" t="str">
        <f>X!BQ11</f>
        <v/>
      </c>
      <c r="D11" s="1716" t="str">
        <f>X!BR11</f>
        <v/>
      </c>
      <c r="E11" s="1716" t="str">
        <f>X!BS11</f>
        <v/>
      </c>
      <c r="F11" s="1716" t="str">
        <f>X!BT11</f>
        <v/>
      </c>
      <c r="G11" s="1716" t="str">
        <f>X!BU11</f>
        <v/>
      </c>
      <c r="H11" s="1716" t="str">
        <f>X!BV11</f>
        <v/>
      </c>
      <c r="I11" s="1716" t="str">
        <f>X!BW11</f>
        <v/>
      </c>
      <c r="J11" s="1716" t="str">
        <f>X!BX11</f>
        <v/>
      </c>
      <c r="K11" s="1716" t="str">
        <f>X!BY11</f>
        <v/>
      </c>
      <c r="L11" s="1716" t="str">
        <f>X!BZ11</f>
        <v/>
      </c>
      <c r="M11" s="1716" t="str">
        <f>X!CA11</f>
        <v/>
      </c>
      <c r="N11" s="1717" t="str">
        <f>X!CB11</f>
        <v/>
      </c>
      <c r="O11" s="1718" t="str">
        <f>X!CC11</f>
        <v/>
      </c>
      <c r="P11" s="785" t="str">
        <f>X!CD11</f>
        <v/>
      </c>
      <c r="Q11" s="807"/>
      <c r="R11" s="777"/>
      <c r="S11" s="1957"/>
      <c r="T11" s="777"/>
      <c r="U11" s="777"/>
      <c r="V11" s="777"/>
      <c r="W11" s="777"/>
      <c r="X11" s="777"/>
      <c r="Y11" s="777"/>
      <c r="Z11" s="777"/>
      <c r="AA11" s="777"/>
      <c r="AB11" s="777"/>
      <c r="AC11" s="777"/>
      <c r="AD11" s="777"/>
      <c r="AE11" s="777"/>
      <c r="AF11" s="777"/>
      <c r="AG11" s="777"/>
      <c r="AH11" s="777"/>
      <c r="AI11" s="777"/>
      <c r="AJ11" s="777"/>
      <c r="AK11" s="777"/>
      <c r="AL11" s="777"/>
      <c r="AM11" s="777"/>
      <c r="AN11" s="777"/>
      <c r="AO11" s="777"/>
      <c r="AP11" s="777"/>
      <c r="AQ11" s="777"/>
      <c r="AR11" s="777"/>
      <c r="AS11" s="777"/>
      <c r="AT11" s="777"/>
      <c r="AU11" s="777"/>
      <c r="AV11" s="777"/>
      <c r="AW11" s="777"/>
      <c r="AX11" s="777"/>
      <c r="AY11" s="777"/>
      <c r="AZ11" s="777"/>
      <c r="BA11" s="777"/>
      <c r="BB11" s="777"/>
      <c r="BC11" s="777"/>
      <c r="BD11" s="777"/>
      <c r="BE11" s="777"/>
      <c r="BF11" s="777"/>
      <c r="BG11" s="777"/>
      <c r="BH11" s="777"/>
      <c r="BI11" s="777"/>
      <c r="BJ11" s="777"/>
      <c r="BK11" s="777"/>
      <c r="BL11" s="777"/>
      <c r="BM11" s="777"/>
      <c r="BN11" s="777"/>
      <c r="BO11" s="777"/>
      <c r="BP11" s="777"/>
      <c r="BQ11" s="777"/>
      <c r="BR11" s="777"/>
      <c r="BS11" s="777"/>
      <c r="BT11" s="777"/>
      <c r="BU11" s="777"/>
      <c r="BV11" s="777"/>
      <c r="BW11" s="777"/>
      <c r="BX11" s="777"/>
      <c r="BY11" s="777"/>
    </row>
    <row r="12" spans="1:77" s="795" customFormat="1" ht="15.95" customHeight="1">
      <c r="A12" s="786"/>
      <c r="B12" s="780" t="str">
        <f>X!BP12</f>
        <v/>
      </c>
      <c r="C12" s="1711" t="str">
        <f>X!BQ12</f>
        <v/>
      </c>
      <c r="D12" s="1712" t="str">
        <f>X!BR12</f>
        <v/>
      </c>
      <c r="E12" s="1712" t="str">
        <f>X!BS12</f>
        <v/>
      </c>
      <c r="F12" s="1712" t="str">
        <f>X!BT12</f>
        <v/>
      </c>
      <c r="G12" s="1712" t="str">
        <f>X!BU12</f>
        <v/>
      </c>
      <c r="H12" s="1712" t="str">
        <f>X!BV12</f>
        <v/>
      </c>
      <c r="I12" s="1712" t="str">
        <f>X!BW12</f>
        <v/>
      </c>
      <c r="J12" s="1712" t="str">
        <f>X!BX12</f>
        <v/>
      </c>
      <c r="K12" s="1712" t="str">
        <f>X!BY12</f>
        <v/>
      </c>
      <c r="L12" s="1712" t="str">
        <f>X!BZ12</f>
        <v/>
      </c>
      <c r="M12" s="1712" t="str">
        <f>X!CA12</f>
        <v/>
      </c>
      <c r="N12" s="1713" t="str">
        <f>X!CB12</f>
        <v/>
      </c>
      <c r="O12" s="1714" t="str">
        <f>X!CC12</f>
        <v/>
      </c>
      <c r="P12" s="785" t="str">
        <f>X!CD12</f>
        <v/>
      </c>
      <c r="Q12" s="794"/>
      <c r="R12" s="777"/>
      <c r="S12" s="1957"/>
      <c r="T12" s="777"/>
      <c r="U12" s="777"/>
      <c r="V12" s="777"/>
      <c r="W12" s="777"/>
      <c r="X12" s="777"/>
      <c r="Y12" s="777"/>
      <c r="Z12" s="777"/>
      <c r="AA12" s="777"/>
      <c r="AB12" s="777"/>
      <c r="AC12" s="777"/>
      <c r="AD12" s="777"/>
      <c r="AE12" s="777"/>
      <c r="AF12" s="777"/>
      <c r="AG12" s="777"/>
      <c r="AH12" s="777"/>
      <c r="AI12" s="777"/>
      <c r="AJ12" s="777"/>
      <c r="AK12" s="777"/>
      <c r="AL12" s="777"/>
      <c r="AM12" s="777"/>
      <c r="AN12" s="777"/>
      <c r="AO12" s="777"/>
      <c r="AP12" s="777"/>
      <c r="AQ12" s="777"/>
      <c r="AR12" s="777"/>
      <c r="AS12" s="777"/>
      <c r="AT12" s="777"/>
      <c r="AU12" s="777"/>
      <c r="AV12" s="777"/>
      <c r="AW12" s="777"/>
      <c r="AX12" s="777"/>
      <c r="AY12" s="777"/>
      <c r="AZ12" s="777"/>
      <c r="BA12" s="777"/>
      <c r="BB12" s="777"/>
      <c r="BC12" s="777"/>
      <c r="BD12" s="777"/>
      <c r="BE12" s="777"/>
      <c r="BF12" s="777"/>
      <c r="BG12" s="777"/>
      <c r="BH12" s="777"/>
      <c r="BI12" s="777"/>
      <c r="BJ12" s="777"/>
      <c r="BK12" s="777"/>
      <c r="BL12" s="777"/>
      <c r="BM12" s="777"/>
      <c r="BN12" s="777"/>
      <c r="BO12" s="777"/>
      <c r="BP12" s="777"/>
      <c r="BQ12" s="777"/>
      <c r="BR12" s="777"/>
      <c r="BS12" s="777"/>
      <c r="BT12" s="777"/>
      <c r="BU12" s="777"/>
      <c r="BV12" s="777"/>
      <c r="BW12" s="777"/>
      <c r="BX12" s="777"/>
      <c r="BY12" s="777"/>
    </row>
    <row r="13" spans="1:77" s="778" customFormat="1" ht="15.95" customHeight="1">
      <c r="A13" s="786"/>
      <c r="B13" s="796" t="str">
        <f>X!BP13</f>
        <v/>
      </c>
      <c r="C13" s="1715" t="str">
        <f>X!BQ13</f>
        <v/>
      </c>
      <c r="D13" s="1716" t="str">
        <f>X!BR13</f>
        <v/>
      </c>
      <c r="E13" s="1716" t="str">
        <f>X!BS13</f>
        <v/>
      </c>
      <c r="F13" s="1716" t="str">
        <f>X!BT13</f>
        <v/>
      </c>
      <c r="G13" s="1716" t="str">
        <f>X!BU13</f>
        <v/>
      </c>
      <c r="H13" s="1716" t="str">
        <f>X!BV13</f>
        <v/>
      </c>
      <c r="I13" s="1716" t="str">
        <f>X!BW13</f>
        <v/>
      </c>
      <c r="J13" s="1716" t="str">
        <f>X!BX13</f>
        <v/>
      </c>
      <c r="K13" s="1716" t="str">
        <f>X!BY13</f>
        <v/>
      </c>
      <c r="L13" s="1716" t="str">
        <f>X!BZ13</f>
        <v/>
      </c>
      <c r="M13" s="1716" t="str">
        <f>X!CA13</f>
        <v/>
      </c>
      <c r="N13" s="1717" t="str">
        <f>X!CB13</f>
        <v/>
      </c>
      <c r="O13" s="1718" t="str">
        <f>X!CC13</f>
        <v/>
      </c>
      <c r="P13" s="785" t="str">
        <f>X!CD13</f>
        <v/>
      </c>
      <c r="Q13" s="807"/>
      <c r="R13" s="777"/>
      <c r="S13" s="1957"/>
      <c r="T13" s="777"/>
      <c r="U13" s="777"/>
      <c r="V13" s="777"/>
      <c r="W13" s="777"/>
      <c r="X13" s="777"/>
      <c r="Y13" s="777"/>
      <c r="Z13" s="777"/>
      <c r="AA13" s="777"/>
      <c r="AB13" s="777"/>
      <c r="AC13" s="777"/>
      <c r="AD13" s="777"/>
      <c r="AE13" s="777"/>
      <c r="AF13" s="777"/>
      <c r="AG13" s="777"/>
      <c r="AH13" s="777"/>
      <c r="AI13" s="777"/>
      <c r="AJ13" s="777"/>
      <c r="AK13" s="777"/>
      <c r="AL13" s="777"/>
      <c r="AM13" s="777"/>
      <c r="AN13" s="777"/>
      <c r="AO13" s="777"/>
      <c r="AP13" s="777"/>
      <c r="AQ13" s="777"/>
      <c r="AR13" s="777"/>
      <c r="AS13" s="777"/>
      <c r="AT13" s="777"/>
      <c r="AU13" s="777"/>
      <c r="AV13" s="777"/>
      <c r="AW13" s="777"/>
      <c r="AX13" s="777"/>
      <c r="AY13" s="777"/>
      <c r="AZ13" s="777"/>
      <c r="BA13" s="777"/>
      <c r="BB13" s="777"/>
      <c r="BC13" s="777"/>
      <c r="BD13" s="777"/>
      <c r="BE13" s="777"/>
      <c r="BF13" s="777"/>
      <c r="BG13" s="777"/>
      <c r="BH13" s="777"/>
      <c r="BI13" s="777"/>
      <c r="BJ13" s="777"/>
      <c r="BK13" s="777"/>
      <c r="BL13" s="777"/>
      <c r="BM13" s="777"/>
      <c r="BN13" s="777"/>
      <c r="BO13" s="777"/>
      <c r="BP13" s="777"/>
      <c r="BQ13" s="777"/>
      <c r="BR13" s="777"/>
      <c r="BS13" s="777"/>
      <c r="BT13" s="777"/>
      <c r="BU13" s="777"/>
      <c r="BV13" s="777"/>
      <c r="BW13" s="777"/>
      <c r="BX13" s="777"/>
      <c r="BY13" s="777"/>
    </row>
    <row r="14" spans="1:77" s="795" customFormat="1" ht="15.95" customHeight="1">
      <c r="A14" s="786"/>
      <c r="B14" s="780" t="str">
        <f>X!BP14</f>
        <v/>
      </c>
      <c r="C14" s="1711" t="str">
        <f>X!BQ14</f>
        <v/>
      </c>
      <c r="D14" s="1712" t="str">
        <f>X!BR14</f>
        <v/>
      </c>
      <c r="E14" s="1712" t="str">
        <f>X!BS14</f>
        <v/>
      </c>
      <c r="F14" s="1712" t="str">
        <f>X!BT14</f>
        <v/>
      </c>
      <c r="G14" s="1712" t="str">
        <f>X!BU14</f>
        <v/>
      </c>
      <c r="H14" s="1712" t="str">
        <f>X!BV14</f>
        <v/>
      </c>
      <c r="I14" s="1712" t="str">
        <f>X!BW14</f>
        <v/>
      </c>
      <c r="J14" s="1712" t="str">
        <f>X!BX14</f>
        <v/>
      </c>
      <c r="K14" s="1712" t="str">
        <f>X!BY14</f>
        <v/>
      </c>
      <c r="L14" s="1712" t="str">
        <f>X!BZ14</f>
        <v/>
      </c>
      <c r="M14" s="1712" t="str">
        <f>X!CA14</f>
        <v/>
      </c>
      <c r="N14" s="1713" t="str">
        <f>X!CB14</f>
        <v/>
      </c>
      <c r="O14" s="1714" t="str">
        <f>X!CC14</f>
        <v/>
      </c>
      <c r="P14" s="785" t="str">
        <f>X!CD14</f>
        <v/>
      </c>
      <c r="Q14" s="794"/>
      <c r="R14" s="777"/>
      <c r="S14" s="1957"/>
      <c r="T14" s="777"/>
      <c r="U14" s="777"/>
      <c r="V14" s="777"/>
      <c r="W14" s="777"/>
      <c r="X14" s="777"/>
      <c r="Y14" s="777"/>
      <c r="Z14" s="777"/>
      <c r="AA14" s="777"/>
      <c r="AB14" s="777"/>
      <c r="AC14" s="777"/>
      <c r="AD14" s="777"/>
      <c r="AE14" s="777"/>
      <c r="AF14" s="777"/>
      <c r="AG14" s="777"/>
      <c r="AH14" s="777"/>
      <c r="AI14" s="777"/>
      <c r="AJ14" s="777"/>
      <c r="AK14" s="777"/>
      <c r="AL14" s="777"/>
      <c r="AM14" s="777"/>
      <c r="AN14" s="777"/>
      <c r="AO14" s="777"/>
      <c r="AP14" s="777"/>
      <c r="AQ14" s="777"/>
      <c r="AR14" s="777"/>
      <c r="AS14" s="777"/>
      <c r="AT14" s="777"/>
      <c r="AU14" s="777"/>
      <c r="AV14" s="777"/>
      <c r="AW14" s="777"/>
      <c r="AX14" s="777"/>
      <c r="AY14" s="777"/>
      <c r="AZ14" s="777"/>
      <c r="BA14" s="777"/>
      <c r="BB14" s="777"/>
      <c r="BC14" s="777"/>
      <c r="BD14" s="777"/>
      <c r="BE14" s="777"/>
      <c r="BF14" s="777"/>
      <c r="BG14" s="777"/>
      <c r="BH14" s="777"/>
      <c r="BI14" s="777"/>
      <c r="BJ14" s="777"/>
      <c r="BK14" s="777"/>
      <c r="BL14" s="777"/>
      <c r="BM14" s="777"/>
      <c r="BN14" s="777"/>
      <c r="BO14" s="777"/>
      <c r="BP14" s="777"/>
      <c r="BQ14" s="777"/>
      <c r="BR14" s="777"/>
      <c r="BS14" s="777"/>
      <c r="BT14" s="777"/>
      <c r="BU14" s="777"/>
      <c r="BV14" s="777"/>
      <c r="BW14" s="777"/>
      <c r="BX14" s="777"/>
      <c r="BY14" s="777"/>
    </row>
    <row r="15" spans="1:77" s="778" customFormat="1" ht="18" customHeight="1">
      <c r="A15" s="786"/>
      <c r="B15" s="796" t="str">
        <f>X!BP15</f>
        <v/>
      </c>
      <c r="C15" s="1715" t="str">
        <f>X!BQ15</f>
        <v/>
      </c>
      <c r="D15" s="1716" t="str">
        <f>X!BR15</f>
        <v/>
      </c>
      <c r="E15" s="1716" t="str">
        <f>X!BS15</f>
        <v/>
      </c>
      <c r="F15" s="1716" t="str">
        <f>X!BT15</f>
        <v/>
      </c>
      <c r="G15" s="1716" t="str">
        <f>X!BU15</f>
        <v/>
      </c>
      <c r="H15" s="1716" t="str">
        <f>X!BV15</f>
        <v/>
      </c>
      <c r="I15" s="1716" t="str">
        <f>X!BW15</f>
        <v/>
      </c>
      <c r="J15" s="1716" t="str">
        <f>X!BX15</f>
        <v/>
      </c>
      <c r="K15" s="1716" t="str">
        <f>X!BY15</f>
        <v/>
      </c>
      <c r="L15" s="1716" t="str">
        <f>X!BZ15</f>
        <v/>
      </c>
      <c r="M15" s="1716" t="str">
        <f>X!CA15</f>
        <v/>
      </c>
      <c r="N15" s="1717" t="str">
        <f>X!CB15</f>
        <v/>
      </c>
      <c r="O15" s="1718" t="str">
        <f>X!CC15</f>
        <v/>
      </c>
      <c r="P15" s="785" t="str">
        <f>X!CD15</f>
        <v/>
      </c>
      <c r="Q15" s="807"/>
      <c r="R15" s="777"/>
      <c r="S15" s="1957"/>
      <c r="T15" s="777"/>
      <c r="U15" s="777"/>
      <c r="V15" s="777"/>
      <c r="W15" s="777"/>
      <c r="X15" s="777"/>
      <c r="Y15" s="777"/>
      <c r="Z15" s="777"/>
      <c r="AA15" s="777"/>
      <c r="AB15" s="777"/>
      <c r="AC15" s="777"/>
      <c r="AD15" s="777"/>
      <c r="AE15" s="777"/>
      <c r="AF15" s="777"/>
      <c r="AG15" s="777"/>
      <c r="AH15" s="777"/>
      <c r="AI15" s="777"/>
      <c r="AJ15" s="777"/>
      <c r="AK15" s="777"/>
      <c r="AL15" s="777"/>
      <c r="AM15" s="777"/>
      <c r="AN15" s="777"/>
      <c r="AO15" s="777"/>
      <c r="AP15" s="777"/>
      <c r="AQ15" s="777"/>
      <c r="AR15" s="777"/>
      <c r="AS15" s="777"/>
      <c r="AT15" s="777"/>
      <c r="AU15" s="777"/>
      <c r="AV15" s="777"/>
      <c r="AW15" s="777"/>
      <c r="AX15" s="777"/>
      <c r="AY15" s="777"/>
      <c r="AZ15" s="777"/>
      <c r="BA15" s="777"/>
      <c r="BB15" s="777"/>
      <c r="BC15" s="777"/>
      <c r="BD15" s="777"/>
      <c r="BE15" s="777"/>
      <c r="BF15" s="777"/>
      <c r="BG15" s="777"/>
      <c r="BH15" s="777"/>
      <c r="BI15" s="777"/>
      <c r="BJ15" s="777"/>
      <c r="BK15" s="777"/>
      <c r="BL15" s="777"/>
      <c r="BM15" s="777"/>
      <c r="BN15" s="777"/>
      <c r="BO15" s="777"/>
      <c r="BP15" s="777"/>
      <c r="BQ15" s="777"/>
      <c r="BR15" s="777"/>
      <c r="BS15" s="777"/>
      <c r="BT15" s="777"/>
      <c r="BU15" s="777"/>
      <c r="BV15" s="777"/>
      <c r="BW15" s="777"/>
      <c r="BX15" s="777"/>
      <c r="BY15" s="777"/>
    </row>
    <row r="16" spans="1:77" s="795" customFormat="1" ht="18" customHeight="1">
      <c r="A16" s="786"/>
      <c r="B16" s="780" t="str">
        <f>X!BP16</f>
        <v/>
      </c>
      <c r="C16" s="1711" t="str">
        <f>X!BQ16</f>
        <v/>
      </c>
      <c r="D16" s="1712" t="str">
        <f>X!BR16</f>
        <v/>
      </c>
      <c r="E16" s="1712" t="str">
        <f>X!BS16</f>
        <v/>
      </c>
      <c r="F16" s="1712" t="str">
        <f>X!BT16</f>
        <v/>
      </c>
      <c r="G16" s="1712" t="str">
        <f>X!BU16</f>
        <v/>
      </c>
      <c r="H16" s="1712" t="str">
        <f>X!BV16</f>
        <v/>
      </c>
      <c r="I16" s="1712" t="str">
        <f>X!BW16</f>
        <v/>
      </c>
      <c r="J16" s="1712" t="str">
        <f>X!BX16</f>
        <v/>
      </c>
      <c r="K16" s="1712" t="str">
        <f>X!BY16</f>
        <v/>
      </c>
      <c r="L16" s="1712" t="str">
        <f>X!BZ16</f>
        <v/>
      </c>
      <c r="M16" s="1712" t="str">
        <f>X!CA16</f>
        <v/>
      </c>
      <c r="N16" s="1713" t="str">
        <f>X!CB16</f>
        <v/>
      </c>
      <c r="O16" s="1714" t="str">
        <f>X!CC16</f>
        <v/>
      </c>
      <c r="P16" s="785" t="str">
        <f>X!CD16</f>
        <v/>
      </c>
      <c r="Q16" s="794"/>
      <c r="R16" s="777"/>
      <c r="S16" s="1957" t="s">
        <v>103</v>
      </c>
      <c r="T16" s="777"/>
      <c r="U16" s="777"/>
      <c r="V16" s="777"/>
      <c r="W16" s="777"/>
      <c r="X16" s="777"/>
      <c r="Y16" s="777"/>
      <c r="Z16" s="777"/>
      <c r="AA16" s="777"/>
      <c r="AB16" s="777"/>
      <c r="AC16" s="777"/>
      <c r="AD16" s="777"/>
      <c r="AE16" s="777"/>
      <c r="AF16" s="777"/>
      <c r="AG16" s="777"/>
      <c r="AH16" s="777"/>
      <c r="AI16" s="777"/>
      <c r="AJ16" s="777"/>
      <c r="AK16" s="777"/>
      <c r="AL16" s="777"/>
      <c r="AM16" s="777"/>
      <c r="AN16" s="777"/>
      <c r="AO16" s="777"/>
      <c r="AP16" s="777"/>
      <c r="AQ16" s="777"/>
      <c r="AR16" s="777"/>
      <c r="AS16" s="777"/>
      <c r="AT16" s="777"/>
      <c r="AU16" s="777"/>
      <c r="AV16" s="777"/>
      <c r="AW16" s="777"/>
      <c r="AX16" s="777"/>
      <c r="AY16" s="777"/>
      <c r="AZ16" s="777"/>
      <c r="BA16" s="777"/>
      <c r="BB16" s="777"/>
      <c r="BC16" s="777"/>
      <c r="BD16" s="777"/>
      <c r="BE16" s="777"/>
      <c r="BF16" s="777"/>
      <c r="BG16" s="777"/>
      <c r="BH16" s="777"/>
      <c r="BI16" s="777"/>
      <c r="BJ16" s="777"/>
      <c r="BK16" s="777"/>
      <c r="BL16" s="777"/>
      <c r="BM16" s="777"/>
      <c r="BN16" s="777"/>
      <c r="BO16" s="777"/>
      <c r="BP16" s="777"/>
      <c r="BQ16" s="777"/>
      <c r="BR16" s="777"/>
      <c r="BS16" s="777"/>
      <c r="BT16" s="777"/>
      <c r="BU16" s="777"/>
      <c r="BV16" s="777"/>
      <c r="BW16" s="777"/>
      <c r="BX16" s="777"/>
      <c r="BY16" s="777"/>
    </row>
    <row r="17" spans="1:77" s="778" customFormat="1" ht="18" customHeight="1">
      <c r="A17" s="786"/>
      <c r="B17" s="796" t="str">
        <f>X!BP17</f>
        <v/>
      </c>
      <c r="C17" s="1715" t="str">
        <f>X!BQ17</f>
        <v/>
      </c>
      <c r="D17" s="1716" t="str">
        <f>X!BR17</f>
        <v/>
      </c>
      <c r="E17" s="1716" t="str">
        <f>X!BS17</f>
        <v/>
      </c>
      <c r="F17" s="1716" t="str">
        <f>X!BT17</f>
        <v/>
      </c>
      <c r="G17" s="1716" t="str">
        <f>X!BU17</f>
        <v/>
      </c>
      <c r="H17" s="1716" t="str">
        <f>X!BV17</f>
        <v/>
      </c>
      <c r="I17" s="1716" t="str">
        <f>X!BW17</f>
        <v/>
      </c>
      <c r="J17" s="1716" t="str">
        <f>X!BX17</f>
        <v/>
      </c>
      <c r="K17" s="1716" t="str">
        <f>X!BY17</f>
        <v/>
      </c>
      <c r="L17" s="1716" t="str">
        <f>X!BZ17</f>
        <v/>
      </c>
      <c r="M17" s="1716" t="str">
        <f>X!CA17</f>
        <v/>
      </c>
      <c r="N17" s="1717" t="str">
        <f>X!CB17</f>
        <v/>
      </c>
      <c r="O17" s="1718" t="str">
        <f>X!CC17</f>
        <v/>
      </c>
      <c r="P17" s="785" t="str">
        <f>X!CD17</f>
        <v/>
      </c>
      <c r="Q17" s="807"/>
      <c r="R17" s="777"/>
      <c r="S17" s="1957"/>
      <c r="T17" s="777"/>
      <c r="U17" s="777"/>
      <c r="V17" s="777"/>
      <c r="W17" s="777"/>
      <c r="X17" s="777"/>
      <c r="Y17" s="777"/>
      <c r="Z17" s="777"/>
      <c r="AA17" s="777"/>
      <c r="AB17" s="777"/>
      <c r="AC17" s="777"/>
      <c r="AD17" s="777"/>
      <c r="AE17" s="777"/>
      <c r="AF17" s="777"/>
      <c r="AG17" s="777"/>
      <c r="AH17" s="777"/>
      <c r="AI17" s="777"/>
      <c r="AJ17" s="777"/>
      <c r="AK17" s="777"/>
      <c r="AL17" s="777"/>
      <c r="AM17" s="777"/>
      <c r="AN17" s="777"/>
      <c r="AO17" s="777"/>
      <c r="AP17" s="777"/>
      <c r="AQ17" s="777"/>
      <c r="AR17" s="777"/>
      <c r="AS17" s="777"/>
      <c r="AT17" s="777"/>
      <c r="AU17" s="777"/>
      <c r="AV17" s="777"/>
      <c r="AW17" s="777"/>
      <c r="AX17" s="777"/>
      <c r="AY17" s="777"/>
      <c r="AZ17" s="777"/>
      <c r="BA17" s="777"/>
      <c r="BB17" s="777"/>
      <c r="BC17" s="777"/>
      <c r="BD17" s="777"/>
      <c r="BE17" s="777"/>
      <c r="BF17" s="777"/>
      <c r="BG17" s="777"/>
      <c r="BH17" s="777"/>
      <c r="BI17" s="777"/>
      <c r="BJ17" s="777"/>
      <c r="BK17" s="777"/>
      <c r="BL17" s="777"/>
      <c r="BM17" s="777"/>
      <c r="BN17" s="777"/>
      <c r="BO17" s="777"/>
      <c r="BP17" s="777"/>
      <c r="BQ17" s="777"/>
      <c r="BR17" s="777"/>
      <c r="BS17" s="777"/>
      <c r="BT17" s="777"/>
      <c r="BU17" s="777"/>
      <c r="BV17" s="777"/>
      <c r="BW17" s="777"/>
      <c r="BX17" s="777"/>
      <c r="BY17" s="777"/>
    </row>
    <row r="18" spans="1:77" s="795" customFormat="1" ht="18" customHeight="1">
      <c r="A18" s="786"/>
      <c r="B18" s="780" t="str">
        <f>X!BP18</f>
        <v/>
      </c>
      <c r="C18" s="1711" t="str">
        <f>X!BQ18</f>
        <v/>
      </c>
      <c r="D18" s="1712" t="str">
        <f>X!BR18</f>
        <v/>
      </c>
      <c r="E18" s="1712" t="str">
        <f>X!BS18</f>
        <v/>
      </c>
      <c r="F18" s="1712" t="str">
        <f>X!BT18</f>
        <v/>
      </c>
      <c r="G18" s="1712" t="str">
        <f>X!BU18</f>
        <v/>
      </c>
      <c r="H18" s="1712" t="str">
        <f>X!BV18</f>
        <v/>
      </c>
      <c r="I18" s="1712" t="str">
        <f>X!BW18</f>
        <v/>
      </c>
      <c r="J18" s="1712" t="str">
        <f>X!BX18</f>
        <v/>
      </c>
      <c r="K18" s="1712" t="str">
        <f>X!BY18</f>
        <v/>
      </c>
      <c r="L18" s="1712" t="str">
        <f>X!BZ18</f>
        <v/>
      </c>
      <c r="M18" s="1712" t="str">
        <f>X!CA18</f>
        <v/>
      </c>
      <c r="N18" s="1713" t="str">
        <f>X!CB18</f>
        <v/>
      </c>
      <c r="O18" s="1714" t="str">
        <f>X!CC18</f>
        <v/>
      </c>
      <c r="P18" s="785" t="str">
        <f>X!CD18</f>
        <v/>
      </c>
      <c r="Q18" s="794"/>
      <c r="R18" s="777"/>
      <c r="S18" s="1957"/>
      <c r="T18" s="777"/>
      <c r="U18" s="777"/>
      <c r="V18" s="777"/>
      <c r="W18" s="777"/>
      <c r="X18" s="777"/>
      <c r="Y18" s="777"/>
      <c r="Z18" s="777"/>
      <c r="AA18" s="777"/>
      <c r="AB18" s="777"/>
      <c r="AC18" s="777"/>
      <c r="AD18" s="777"/>
      <c r="AE18" s="777"/>
      <c r="AF18" s="777"/>
      <c r="AG18" s="777"/>
      <c r="AH18" s="777"/>
      <c r="AI18" s="777"/>
      <c r="AJ18" s="777"/>
      <c r="AK18" s="777"/>
      <c r="AL18" s="777"/>
      <c r="AM18" s="777"/>
      <c r="AN18" s="777"/>
      <c r="AO18" s="777"/>
      <c r="AP18" s="777"/>
      <c r="AQ18" s="777"/>
      <c r="AR18" s="777"/>
      <c r="AS18" s="777"/>
      <c r="AT18" s="777"/>
      <c r="AU18" s="777"/>
      <c r="AV18" s="777"/>
      <c r="AW18" s="777"/>
      <c r="AX18" s="777"/>
      <c r="AY18" s="777"/>
      <c r="AZ18" s="777"/>
      <c r="BA18" s="777"/>
      <c r="BB18" s="777"/>
      <c r="BC18" s="777"/>
      <c r="BD18" s="777"/>
      <c r="BE18" s="777"/>
      <c r="BF18" s="777"/>
      <c r="BG18" s="777"/>
      <c r="BH18" s="777"/>
      <c r="BI18" s="777"/>
      <c r="BJ18" s="777"/>
      <c r="BK18" s="777"/>
      <c r="BL18" s="777"/>
      <c r="BM18" s="777"/>
      <c r="BN18" s="777"/>
      <c r="BO18" s="777"/>
      <c r="BP18" s="777"/>
      <c r="BQ18" s="777"/>
      <c r="BR18" s="777"/>
      <c r="BS18" s="777"/>
      <c r="BT18" s="777"/>
      <c r="BU18" s="777"/>
      <c r="BV18" s="777"/>
      <c r="BW18" s="777"/>
      <c r="BX18" s="777"/>
      <c r="BY18" s="777"/>
    </row>
    <row r="19" spans="1:77" s="778" customFormat="1" ht="18" customHeight="1">
      <c r="A19" s="786"/>
      <c r="B19" s="796" t="str">
        <f>X!BP19</f>
        <v/>
      </c>
      <c r="C19" s="1715" t="str">
        <f>X!BQ19</f>
        <v/>
      </c>
      <c r="D19" s="1716" t="str">
        <f>X!BR19</f>
        <v/>
      </c>
      <c r="E19" s="1716" t="str">
        <f>X!BS19</f>
        <v/>
      </c>
      <c r="F19" s="1716" t="str">
        <f>X!BT19</f>
        <v/>
      </c>
      <c r="G19" s="1716" t="str">
        <f>X!BU19</f>
        <v/>
      </c>
      <c r="H19" s="1716" t="str">
        <f>X!BV19</f>
        <v/>
      </c>
      <c r="I19" s="1716" t="str">
        <f>X!BW19</f>
        <v/>
      </c>
      <c r="J19" s="1716" t="str">
        <f>X!BX19</f>
        <v/>
      </c>
      <c r="K19" s="1716" t="str">
        <f>X!BY19</f>
        <v/>
      </c>
      <c r="L19" s="1716" t="str">
        <f>X!BZ19</f>
        <v/>
      </c>
      <c r="M19" s="1716" t="str">
        <f>X!CA19</f>
        <v/>
      </c>
      <c r="N19" s="1717" t="str">
        <f>X!CB19</f>
        <v/>
      </c>
      <c r="O19" s="1718" t="str">
        <f>X!CC19</f>
        <v/>
      </c>
      <c r="P19" s="785" t="str">
        <f>X!CD19</f>
        <v/>
      </c>
      <c r="Q19" s="807"/>
      <c r="R19" s="777"/>
      <c r="S19" s="1957"/>
      <c r="T19" s="777"/>
      <c r="U19" s="777"/>
      <c r="V19" s="777"/>
      <c r="W19" s="777"/>
      <c r="X19" s="777"/>
      <c r="Y19" s="777"/>
      <c r="Z19" s="777"/>
      <c r="AA19" s="777"/>
      <c r="AB19" s="777"/>
      <c r="AC19" s="777"/>
      <c r="AD19" s="777"/>
      <c r="AE19" s="777"/>
      <c r="AF19" s="777"/>
      <c r="AG19" s="777"/>
      <c r="AH19" s="777"/>
      <c r="AI19" s="777"/>
      <c r="AJ19" s="777"/>
      <c r="AK19" s="777"/>
      <c r="AL19" s="777"/>
      <c r="AM19" s="777"/>
      <c r="AN19" s="777"/>
      <c r="AO19" s="777"/>
      <c r="AP19" s="777"/>
      <c r="AQ19" s="777"/>
      <c r="AR19" s="777"/>
      <c r="AS19" s="777"/>
      <c r="AT19" s="777"/>
      <c r="AU19" s="777"/>
      <c r="AV19" s="777"/>
      <c r="AW19" s="777"/>
      <c r="AX19" s="777"/>
      <c r="AY19" s="777"/>
      <c r="AZ19" s="777"/>
      <c r="BA19" s="777"/>
      <c r="BB19" s="777"/>
      <c r="BC19" s="777"/>
      <c r="BD19" s="777"/>
      <c r="BE19" s="777"/>
      <c r="BF19" s="777"/>
      <c r="BG19" s="777"/>
      <c r="BH19" s="777"/>
      <c r="BI19" s="777"/>
      <c r="BJ19" s="777"/>
      <c r="BK19" s="777"/>
      <c r="BL19" s="777"/>
      <c r="BM19" s="777"/>
      <c r="BN19" s="777"/>
      <c r="BO19" s="777"/>
      <c r="BP19" s="777"/>
      <c r="BQ19" s="777"/>
      <c r="BR19" s="777"/>
      <c r="BS19" s="777"/>
      <c r="BT19" s="777"/>
      <c r="BU19" s="777"/>
      <c r="BV19" s="777"/>
      <c r="BW19" s="777"/>
      <c r="BX19" s="777"/>
      <c r="BY19" s="777"/>
    </row>
    <row r="20" spans="1:77" s="795" customFormat="1" ht="18" customHeight="1">
      <c r="A20" s="786"/>
      <c r="B20" s="780" t="str">
        <f>X!BP20</f>
        <v/>
      </c>
      <c r="C20" s="1711" t="str">
        <f>X!BQ20</f>
        <v/>
      </c>
      <c r="D20" s="1712" t="str">
        <f>X!BR20</f>
        <v/>
      </c>
      <c r="E20" s="1712" t="str">
        <f>X!BS20</f>
        <v/>
      </c>
      <c r="F20" s="1712" t="str">
        <f>X!BT20</f>
        <v/>
      </c>
      <c r="G20" s="1712" t="str">
        <f>X!BU20</f>
        <v/>
      </c>
      <c r="H20" s="1712" t="str">
        <f>X!BV20</f>
        <v/>
      </c>
      <c r="I20" s="1712" t="str">
        <f>X!BW20</f>
        <v/>
      </c>
      <c r="J20" s="1712" t="str">
        <f>X!BX20</f>
        <v/>
      </c>
      <c r="K20" s="1712" t="str">
        <f>X!BY20</f>
        <v/>
      </c>
      <c r="L20" s="1712" t="str">
        <f>X!BZ20</f>
        <v/>
      </c>
      <c r="M20" s="1712" t="str">
        <f>X!CA20</f>
        <v/>
      </c>
      <c r="N20" s="1713" t="str">
        <f>X!CB20</f>
        <v/>
      </c>
      <c r="O20" s="1714" t="str">
        <f>X!CC20</f>
        <v/>
      </c>
      <c r="P20" s="785" t="str">
        <f>X!CD20</f>
        <v/>
      </c>
      <c r="Q20" s="794"/>
      <c r="R20" s="777"/>
      <c r="S20" s="1957"/>
      <c r="T20" s="777"/>
      <c r="U20" s="777"/>
      <c r="V20" s="777"/>
      <c r="W20" s="777"/>
      <c r="X20" s="777"/>
      <c r="Y20" s="777"/>
      <c r="Z20" s="777"/>
      <c r="AA20" s="777"/>
      <c r="AB20" s="777"/>
      <c r="AC20" s="777"/>
      <c r="AD20" s="777"/>
      <c r="AE20" s="777"/>
      <c r="AF20" s="777"/>
      <c r="AG20" s="777"/>
      <c r="AH20" s="777"/>
      <c r="AI20" s="777"/>
      <c r="AJ20" s="777"/>
      <c r="AK20" s="777"/>
      <c r="AL20" s="777"/>
      <c r="AM20" s="777"/>
      <c r="AN20" s="777"/>
      <c r="AO20" s="777"/>
      <c r="AP20" s="777"/>
      <c r="AQ20" s="777"/>
      <c r="AR20" s="777"/>
      <c r="AS20" s="777"/>
      <c r="AT20" s="777"/>
      <c r="AU20" s="777"/>
      <c r="AV20" s="777"/>
      <c r="AW20" s="777"/>
      <c r="AX20" s="777"/>
      <c r="AY20" s="777"/>
      <c r="AZ20" s="777"/>
      <c r="BA20" s="777"/>
      <c r="BB20" s="777"/>
      <c r="BC20" s="777"/>
      <c r="BD20" s="777"/>
      <c r="BE20" s="777"/>
      <c r="BF20" s="777"/>
      <c r="BG20" s="777"/>
      <c r="BH20" s="777"/>
      <c r="BI20" s="777"/>
      <c r="BJ20" s="777"/>
      <c r="BK20" s="777"/>
      <c r="BL20" s="777"/>
      <c r="BM20" s="777"/>
      <c r="BN20" s="777"/>
      <c r="BO20" s="777"/>
      <c r="BP20" s="777"/>
      <c r="BQ20" s="777"/>
      <c r="BR20" s="777"/>
      <c r="BS20" s="777"/>
      <c r="BT20" s="777"/>
      <c r="BU20" s="777"/>
      <c r="BV20" s="777"/>
      <c r="BW20" s="777"/>
      <c r="BX20" s="777"/>
      <c r="BY20" s="777"/>
    </row>
    <row r="21" spans="1:77" s="778" customFormat="1" ht="18" customHeight="1">
      <c r="A21" s="786"/>
      <c r="B21" s="796" t="str">
        <f>X!BP21</f>
        <v/>
      </c>
      <c r="C21" s="1715" t="str">
        <f>X!BQ21</f>
        <v/>
      </c>
      <c r="D21" s="1716" t="str">
        <f>X!BR21</f>
        <v/>
      </c>
      <c r="E21" s="1716" t="str">
        <f>X!BS21</f>
        <v/>
      </c>
      <c r="F21" s="1716" t="str">
        <f>X!BT21</f>
        <v/>
      </c>
      <c r="G21" s="1716" t="str">
        <f>X!BU21</f>
        <v/>
      </c>
      <c r="H21" s="1716" t="str">
        <f>X!BV21</f>
        <v/>
      </c>
      <c r="I21" s="1716" t="str">
        <f>X!BW21</f>
        <v/>
      </c>
      <c r="J21" s="1716" t="str">
        <f>X!BX21</f>
        <v/>
      </c>
      <c r="K21" s="1716" t="str">
        <f>X!BY21</f>
        <v/>
      </c>
      <c r="L21" s="1716" t="str">
        <f>X!BZ21</f>
        <v/>
      </c>
      <c r="M21" s="1716" t="str">
        <f>X!CA21</f>
        <v/>
      </c>
      <c r="N21" s="1717" t="str">
        <f>X!CB21</f>
        <v/>
      </c>
      <c r="O21" s="1718" t="str">
        <f>X!CC21</f>
        <v/>
      </c>
      <c r="P21" s="785" t="str">
        <f>X!CD21</f>
        <v/>
      </c>
      <c r="Q21" s="807"/>
      <c r="R21" s="777"/>
      <c r="S21" s="1957"/>
      <c r="T21" s="777"/>
      <c r="U21" s="777"/>
      <c r="V21" s="777"/>
      <c r="W21" s="777"/>
      <c r="X21" s="777"/>
      <c r="Y21" s="777"/>
      <c r="Z21" s="777"/>
      <c r="AA21" s="777"/>
      <c r="AB21" s="777"/>
      <c r="AC21" s="777"/>
      <c r="AD21" s="777"/>
      <c r="AE21" s="777"/>
      <c r="AF21" s="777"/>
      <c r="AG21" s="777"/>
      <c r="AH21" s="777"/>
      <c r="AI21" s="777"/>
      <c r="AJ21" s="777"/>
      <c r="AK21" s="777"/>
      <c r="AL21" s="777"/>
      <c r="AM21" s="777"/>
      <c r="AN21" s="777"/>
      <c r="AO21" s="777"/>
      <c r="AP21" s="777"/>
      <c r="AQ21" s="777"/>
      <c r="AR21" s="777"/>
      <c r="AS21" s="777"/>
      <c r="AT21" s="777"/>
      <c r="AU21" s="777"/>
      <c r="AV21" s="777"/>
      <c r="AW21" s="777"/>
      <c r="AX21" s="777"/>
      <c r="AY21" s="777"/>
      <c r="AZ21" s="777"/>
      <c r="BA21" s="777"/>
      <c r="BB21" s="777"/>
      <c r="BC21" s="777"/>
      <c r="BD21" s="777"/>
      <c r="BE21" s="777"/>
      <c r="BF21" s="777"/>
      <c r="BG21" s="777"/>
      <c r="BH21" s="777"/>
      <c r="BI21" s="777"/>
      <c r="BJ21" s="777"/>
      <c r="BK21" s="777"/>
      <c r="BL21" s="777"/>
      <c r="BM21" s="777"/>
      <c r="BN21" s="777"/>
      <c r="BO21" s="777"/>
      <c r="BP21" s="777"/>
      <c r="BQ21" s="777"/>
      <c r="BR21" s="777"/>
      <c r="BS21" s="777"/>
      <c r="BT21" s="777"/>
      <c r="BU21" s="777"/>
      <c r="BV21" s="777"/>
      <c r="BW21" s="777"/>
      <c r="BX21" s="777"/>
      <c r="BY21" s="777"/>
    </row>
    <row r="22" spans="1:77" s="795" customFormat="1" ht="18" customHeight="1">
      <c r="A22" s="786"/>
      <c r="B22" s="780" t="str">
        <f>X!BP22</f>
        <v/>
      </c>
      <c r="C22" s="1711" t="str">
        <f>X!BQ22</f>
        <v/>
      </c>
      <c r="D22" s="1712" t="str">
        <f>X!BR22</f>
        <v/>
      </c>
      <c r="E22" s="1712" t="str">
        <f>X!BS22</f>
        <v/>
      </c>
      <c r="F22" s="1712" t="str">
        <f>X!BT22</f>
        <v/>
      </c>
      <c r="G22" s="1712" t="str">
        <f>X!BU22</f>
        <v/>
      </c>
      <c r="H22" s="1712" t="str">
        <f>X!BV22</f>
        <v/>
      </c>
      <c r="I22" s="1712" t="str">
        <f>X!BW22</f>
        <v/>
      </c>
      <c r="J22" s="1712" t="str">
        <f>X!BX22</f>
        <v/>
      </c>
      <c r="K22" s="1712" t="str">
        <f>X!BY22</f>
        <v/>
      </c>
      <c r="L22" s="1712" t="str">
        <f>X!BZ22</f>
        <v/>
      </c>
      <c r="M22" s="1712" t="str">
        <f>X!CA22</f>
        <v/>
      </c>
      <c r="N22" s="1713" t="str">
        <f>X!CB22</f>
        <v/>
      </c>
      <c r="O22" s="1714" t="str">
        <f>X!CC22</f>
        <v/>
      </c>
      <c r="P22" s="785" t="str">
        <f>X!CD22</f>
        <v/>
      </c>
      <c r="Q22" s="794"/>
      <c r="R22" s="777"/>
      <c r="S22" s="1957"/>
      <c r="T22" s="777"/>
      <c r="U22" s="777"/>
      <c r="V22" s="777"/>
      <c r="W22" s="777"/>
      <c r="X22" s="777"/>
      <c r="Y22" s="777"/>
      <c r="Z22" s="777"/>
      <c r="AA22" s="777"/>
      <c r="AB22" s="777"/>
      <c r="AC22" s="777"/>
      <c r="AD22" s="777"/>
      <c r="AE22" s="777"/>
      <c r="AF22" s="777"/>
      <c r="AG22" s="777"/>
      <c r="AH22" s="777"/>
      <c r="AI22" s="777"/>
      <c r="AJ22" s="777"/>
      <c r="AK22" s="777"/>
      <c r="AL22" s="777"/>
      <c r="AM22" s="777"/>
      <c r="AN22" s="777"/>
      <c r="AO22" s="777"/>
      <c r="AP22" s="777"/>
      <c r="AQ22" s="777"/>
      <c r="AR22" s="777"/>
      <c r="AS22" s="777"/>
      <c r="AT22" s="777"/>
      <c r="AU22" s="777"/>
      <c r="AV22" s="777"/>
      <c r="AW22" s="777"/>
      <c r="AX22" s="777"/>
      <c r="AY22" s="777"/>
      <c r="AZ22" s="777"/>
      <c r="BA22" s="777"/>
      <c r="BB22" s="777"/>
      <c r="BC22" s="777"/>
      <c r="BD22" s="777"/>
      <c r="BE22" s="777"/>
      <c r="BF22" s="777"/>
      <c r="BG22" s="777"/>
      <c r="BH22" s="777"/>
      <c r="BI22" s="777"/>
      <c r="BJ22" s="777"/>
      <c r="BK22" s="777"/>
      <c r="BL22" s="777"/>
      <c r="BM22" s="777"/>
      <c r="BN22" s="777"/>
      <c r="BO22" s="777"/>
      <c r="BP22" s="777"/>
      <c r="BQ22" s="777"/>
      <c r="BR22" s="777"/>
      <c r="BS22" s="777"/>
      <c r="BT22" s="777"/>
      <c r="BU22" s="777"/>
      <c r="BV22" s="777"/>
      <c r="BW22" s="777"/>
      <c r="BX22" s="777"/>
      <c r="BY22" s="777"/>
    </row>
    <row r="23" spans="1:77" s="778" customFormat="1" ht="18" customHeight="1">
      <c r="A23" s="786"/>
      <c r="B23" s="796" t="str">
        <f>X!BP23</f>
        <v/>
      </c>
      <c r="C23" s="1715" t="str">
        <f>X!BQ23</f>
        <v/>
      </c>
      <c r="D23" s="1716" t="str">
        <f>X!BR23</f>
        <v/>
      </c>
      <c r="E23" s="1716" t="str">
        <f>X!BS23</f>
        <v/>
      </c>
      <c r="F23" s="1716" t="str">
        <f>X!BT23</f>
        <v/>
      </c>
      <c r="G23" s="1716" t="str">
        <f>X!BU23</f>
        <v/>
      </c>
      <c r="H23" s="1716" t="str">
        <f>X!BV23</f>
        <v/>
      </c>
      <c r="I23" s="1716" t="str">
        <f>X!BW23</f>
        <v/>
      </c>
      <c r="J23" s="1716" t="str">
        <f>X!BX23</f>
        <v/>
      </c>
      <c r="K23" s="1716" t="str">
        <f>X!BY23</f>
        <v/>
      </c>
      <c r="L23" s="1716" t="str">
        <f>X!BZ23</f>
        <v/>
      </c>
      <c r="M23" s="1716" t="str">
        <f>X!CA23</f>
        <v/>
      </c>
      <c r="N23" s="1717" t="str">
        <f>X!CB23</f>
        <v/>
      </c>
      <c r="O23" s="1718" t="str">
        <f>X!CC23</f>
        <v/>
      </c>
      <c r="P23" s="785" t="str">
        <f>X!CD23</f>
        <v/>
      </c>
      <c r="Q23" s="807"/>
      <c r="R23" s="777"/>
      <c r="S23" s="1957"/>
      <c r="T23" s="777"/>
      <c r="U23" s="777"/>
      <c r="V23" s="777"/>
      <c r="W23" s="777"/>
      <c r="X23" s="777"/>
      <c r="Y23" s="777"/>
      <c r="Z23" s="777"/>
      <c r="AA23" s="777"/>
      <c r="AB23" s="777"/>
      <c r="AC23" s="777"/>
      <c r="AD23" s="777"/>
      <c r="AE23" s="777"/>
      <c r="AF23" s="777"/>
      <c r="AG23" s="777"/>
      <c r="AH23" s="777"/>
      <c r="AI23" s="777"/>
      <c r="AJ23" s="777"/>
      <c r="AK23" s="777"/>
      <c r="AL23" s="777"/>
      <c r="AM23" s="777"/>
      <c r="AN23" s="777"/>
      <c r="AO23" s="777"/>
      <c r="AP23" s="777"/>
      <c r="AQ23" s="777"/>
      <c r="AR23" s="777"/>
      <c r="AS23" s="777"/>
      <c r="AT23" s="777"/>
      <c r="AU23" s="777"/>
      <c r="AV23" s="777"/>
      <c r="AW23" s="777"/>
      <c r="AX23" s="777"/>
      <c r="AY23" s="777"/>
      <c r="AZ23" s="777"/>
      <c r="BA23" s="777"/>
      <c r="BB23" s="777"/>
      <c r="BC23" s="777"/>
      <c r="BD23" s="777"/>
      <c r="BE23" s="777"/>
      <c r="BF23" s="777"/>
      <c r="BG23" s="777"/>
      <c r="BH23" s="777"/>
      <c r="BI23" s="777"/>
      <c r="BJ23" s="777"/>
      <c r="BK23" s="777"/>
      <c r="BL23" s="777"/>
      <c r="BM23" s="777"/>
      <c r="BN23" s="777"/>
      <c r="BO23" s="777"/>
      <c r="BP23" s="777"/>
      <c r="BQ23" s="777"/>
      <c r="BR23" s="777"/>
      <c r="BS23" s="777"/>
      <c r="BT23" s="777"/>
      <c r="BU23" s="777"/>
      <c r="BV23" s="777"/>
      <c r="BW23" s="777"/>
      <c r="BX23" s="777"/>
      <c r="BY23" s="777"/>
    </row>
    <row r="24" spans="1:77" s="795" customFormat="1" ht="18" customHeight="1">
      <c r="A24" s="786"/>
      <c r="B24" s="780" t="str">
        <f>X!BP24</f>
        <v/>
      </c>
      <c r="C24" s="1711" t="str">
        <f>X!BQ24</f>
        <v/>
      </c>
      <c r="D24" s="1712" t="str">
        <f>X!BR24</f>
        <v/>
      </c>
      <c r="E24" s="1712" t="str">
        <f>X!BS24</f>
        <v/>
      </c>
      <c r="F24" s="1712" t="str">
        <f>X!BT24</f>
        <v/>
      </c>
      <c r="G24" s="1712" t="str">
        <f>X!BU24</f>
        <v/>
      </c>
      <c r="H24" s="1712" t="str">
        <f>X!BV24</f>
        <v/>
      </c>
      <c r="I24" s="1712" t="str">
        <f>X!BW24</f>
        <v/>
      </c>
      <c r="J24" s="1712" t="str">
        <f>X!BX24</f>
        <v/>
      </c>
      <c r="K24" s="1712" t="str">
        <f>X!BY24</f>
        <v/>
      </c>
      <c r="L24" s="1712" t="str">
        <f>X!BZ24</f>
        <v/>
      </c>
      <c r="M24" s="1712" t="str">
        <f>X!CA24</f>
        <v/>
      </c>
      <c r="N24" s="1713" t="str">
        <f>X!CB24</f>
        <v/>
      </c>
      <c r="O24" s="1714" t="str">
        <f>X!CC24</f>
        <v/>
      </c>
      <c r="P24" s="785" t="str">
        <f>X!CD24</f>
        <v/>
      </c>
      <c r="Q24" s="794"/>
      <c r="R24" s="777"/>
      <c r="S24" s="1957"/>
      <c r="T24" s="777"/>
      <c r="U24" s="777"/>
      <c r="V24" s="777"/>
      <c r="W24" s="777"/>
      <c r="X24" s="777"/>
      <c r="Y24" s="777"/>
      <c r="Z24" s="777"/>
      <c r="AA24" s="777"/>
      <c r="AB24" s="777"/>
      <c r="AC24" s="777"/>
      <c r="AD24" s="777"/>
      <c r="AE24" s="777"/>
      <c r="AF24" s="777"/>
      <c r="AG24" s="777"/>
      <c r="AH24" s="777"/>
      <c r="AI24" s="777"/>
      <c r="AJ24" s="777"/>
      <c r="AK24" s="777"/>
      <c r="AL24" s="777"/>
      <c r="AM24" s="777"/>
      <c r="AN24" s="777"/>
      <c r="AO24" s="777"/>
      <c r="AP24" s="777"/>
      <c r="AQ24" s="777"/>
      <c r="AR24" s="777"/>
      <c r="AS24" s="777"/>
      <c r="AT24" s="777"/>
      <c r="AU24" s="777"/>
      <c r="AV24" s="777"/>
      <c r="AW24" s="777"/>
      <c r="AX24" s="777"/>
      <c r="AY24" s="777"/>
      <c r="AZ24" s="777"/>
      <c r="BA24" s="777"/>
      <c r="BB24" s="777"/>
      <c r="BC24" s="777"/>
      <c r="BD24" s="777"/>
      <c r="BE24" s="777"/>
      <c r="BF24" s="777"/>
      <c r="BG24" s="777"/>
      <c r="BH24" s="777"/>
      <c r="BI24" s="777"/>
      <c r="BJ24" s="777"/>
      <c r="BK24" s="777"/>
      <c r="BL24" s="777"/>
      <c r="BM24" s="777"/>
      <c r="BN24" s="777"/>
      <c r="BO24" s="777"/>
      <c r="BP24" s="777"/>
      <c r="BQ24" s="777"/>
      <c r="BR24" s="777"/>
      <c r="BS24" s="777"/>
      <c r="BT24" s="777"/>
      <c r="BU24" s="777"/>
      <c r="BV24" s="777"/>
      <c r="BW24" s="777"/>
      <c r="BX24" s="777"/>
      <c r="BY24" s="777"/>
    </row>
    <row r="25" spans="1:77" s="778" customFormat="1" ht="18" customHeight="1">
      <c r="A25" s="786"/>
      <c r="B25" s="796" t="str">
        <f>X!BP25</f>
        <v/>
      </c>
      <c r="C25" s="1715" t="str">
        <f>X!BQ25</f>
        <v/>
      </c>
      <c r="D25" s="1716" t="str">
        <f>X!BR25</f>
        <v/>
      </c>
      <c r="E25" s="1716" t="str">
        <f>X!BS25</f>
        <v/>
      </c>
      <c r="F25" s="1716" t="str">
        <f>X!BT25</f>
        <v/>
      </c>
      <c r="G25" s="1716" t="str">
        <f>X!BU25</f>
        <v/>
      </c>
      <c r="H25" s="1716" t="str">
        <f>X!BV25</f>
        <v/>
      </c>
      <c r="I25" s="1716" t="str">
        <f>X!BW25</f>
        <v/>
      </c>
      <c r="J25" s="1716" t="str">
        <f>X!BX25</f>
        <v/>
      </c>
      <c r="K25" s="1716" t="str">
        <f>X!BY25</f>
        <v/>
      </c>
      <c r="L25" s="1716" t="str">
        <f>X!BZ25</f>
        <v/>
      </c>
      <c r="M25" s="1716" t="str">
        <f>X!CA25</f>
        <v/>
      </c>
      <c r="N25" s="1717" t="str">
        <f>X!CB25</f>
        <v/>
      </c>
      <c r="O25" s="1718" t="str">
        <f>X!CC25</f>
        <v/>
      </c>
      <c r="P25" s="785" t="str">
        <f>X!CD25</f>
        <v/>
      </c>
      <c r="Q25" s="807"/>
      <c r="R25" s="777"/>
      <c r="S25" s="777"/>
      <c r="T25" s="777"/>
      <c r="U25" s="777"/>
      <c r="V25" s="777"/>
      <c r="W25" s="777"/>
      <c r="X25" s="777"/>
      <c r="Y25" s="777"/>
      <c r="Z25" s="777"/>
      <c r="AA25" s="777"/>
      <c r="AB25" s="777"/>
      <c r="AC25" s="777"/>
      <c r="AD25" s="777"/>
      <c r="AE25" s="777"/>
      <c r="AF25" s="777"/>
      <c r="AG25" s="777"/>
      <c r="AH25" s="777"/>
      <c r="AI25" s="777"/>
      <c r="AJ25" s="777"/>
      <c r="AK25" s="777"/>
      <c r="AL25" s="777"/>
      <c r="AM25" s="777"/>
      <c r="AN25" s="777"/>
      <c r="AO25" s="777"/>
      <c r="AP25" s="777"/>
      <c r="AQ25" s="777"/>
      <c r="AR25" s="777"/>
      <c r="AS25" s="777"/>
      <c r="AT25" s="777"/>
      <c r="AU25" s="777"/>
      <c r="AV25" s="777"/>
      <c r="AW25" s="777"/>
      <c r="AX25" s="777"/>
      <c r="AY25" s="777"/>
      <c r="AZ25" s="777"/>
      <c r="BA25" s="777"/>
      <c r="BB25" s="777"/>
      <c r="BC25" s="777"/>
      <c r="BD25" s="777"/>
      <c r="BE25" s="777"/>
      <c r="BF25" s="777"/>
      <c r="BG25" s="777"/>
      <c r="BH25" s="777"/>
      <c r="BI25" s="777"/>
      <c r="BJ25" s="777"/>
      <c r="BK25" s="777"/>
      <c r="BL25" s="777"/>
      <c r="BM25" s="777"/>
      <c r="BN25" s="777"/>
      <c r="BO25" s="777"/>
      <c r="BP25" s="777"/>
      <c r="BQ25" s="777"/>
      <c r="BR25" s="777"/>
      <c r="BS25" s="777"/>
      <c r="BT25" s="777"/>
      <c r="BU25" s="777"/>
      <c r="BV25" s="777"/>
      <c r="BW25" s="777"/>
      <c r="BX25" s="777"/>
      <c r="BY25" s="777"/>
    </row>
    <row r="26" spans="1:77" s="795" customFormat="1" ht="18" customHeight="1">
      <c r="A26" s="786"/>
      <c r="B26" s="780" t="str">
        <f>X!BP26</f>
        <v/>
      </c>
      <c r="C26" s="1711" t="str">
        <f>X!BQ26</f>
        <v/>
      </c>
      <c r="D26" s="1712" t="str">
        <f>X!BR26</f>
        <v/>
      </c>
      <c r="E26" s="1712" t="str">
        <f>X!BS26</f>
        <v/>
      </c>
      <c r="F26" s="1712" t="str">
        <f>X!BT26</f>
        <v/>
      </c>
      <c r="G26" s="1712" t="str">
        <f>X!BU26</f>
        <v/>
      </c>
      <c r="H26" s="1712" t="str">
        <f>X!BV26</f>
        <v/>
      </c>
      <c r="I26" s="1712" t="str">
        <f>X!BW26</f>
        <v/>
      </c>
      <c r="J26" s="1712" t="str">
        <f>X!BX26</f>
        <v/>
      </c>
      <c r="K26" s="1712" t="str">
        <f>X!BY26</f>
        <v/>
      </c>
      <c r="L26" s="1712" t="str">
        <f>X!BZ26</f>
        <v/>
      </c>
      <c r="M26" s="1712" t="str">
        <f>X!CA26</f>
        <v/>
      </c>
      <c r="N26" s="1713" t="str">
        <f>X!CB26</f>
        <v/>
      </c>
      <c r="O26" s="1714" t="str">
        <f>X!CC26</f>
        <v/>
      </c>
      <c r="P26" s="785" t="str">
        <f>X!CD26</f>
        <v/>
      </c>
      <c r="Q26" s="794"/>
      <c r="R26" s="777"/>
      <c r="S26" s="777"/>
      <c r="T26" s="777"/>
      <c r="U26" s="777"/>
      <c r="V26" s="777"/>
      <c r="W26" s="777"/>
      <c r="X26" s="777"/>
      <c r="Y26" s="777"/>
      <c r="Z26" s="777"/>
      <c r="AA26" s="777"/>
      <c r="AB26" s="777"/>
      <c r="AC26" s="777"/>
      <c r="AD26" s="777"/>
      <c r="AE26" s="777"/>
      <c r="AF26" s="777"/>
      <c r="AG26" s="777"/>
      <c r="AH26" s="777"/>
      <c r="AI26" s="777"/>
      <c r="AJ26" s="777"/>
      <c r="AK26" s="777"/>
      <c r="AL26" s="777"/>
      <c r="AM26" s="777"/>
      <c r="AN26" s="777"/>
      <c r="AO26" s="777"/>
      <c r="AP26" s="777"/>
      <c r="AQ26" s="777"/>
      <c r="AR26" s="777"/>
      <c r="AS26" s="777"/>
      <c r="AT26" s="777"/>
      <c r="AU26" s="777"/>
      <c r="AV26" s="777"/>
      <c r="AW26" s="777"/>
      <c r="AX26" s="777"/>
      <c r="AY26" s="777"/>
      <c r="AZ26" s="777"/>
      <c r="BA26" s="777"/>
      <c r="BB26" s="777"/>
      <c r="BC26" s="777"/>
      <c r="BD26" s="777"/>
      <c r="BE26" s="777"/>
      <c r="BF26" s="777"/>
      <c r="BG26" s="777"/>
      <c r="BH26" s="777"/>
      <c r="BI26" s="777"/>
      <c r="BJ26" s="777"/>
      <c r="BK26" s="777"/>
      <c r="BL26" s="777"/>
      <c r="BM26" s="777"/>
      <c r="BN26" s="777"/>
      <c r="BO26" s="777"/>
      <c r="BP26" s="777"/>
      <c r="BQ26" s="777"/>
      <c r="BR26" s="777"/>
      <c r="BS26" s="777"/>
      <c r="BT26" s="777"/>
      <c r="BU26" s="777"/>
      <c r="BV26" s="777"/>
      <c r="BW26" s="777"/>
      <c r="BX26" s="777"/>
      <c r="BY26" s="777"/>
    </row>
    <row r="27" spans="1:77" s="778" customFormat="1" ht="18" customHeight="1">
      <c r="A27" s="786"/>
      <c r="B27" s="796" t="str">
        <f>X!BP27</f>
        <v/>
      </c>
      <c r="C27" s="1715" t="str">
        <f>X!BQ27</f>
        <v/>
      </c>
      <c r="D27" s="1716" t="str">
        <f>X!BR27</f>
        <v/>
      </c>
      <c r="E27" s="1716" t="str">
        <f>X!BS27</f>
        <v/>
      </c>
      <c r="F27" s="1716" t="str">
        <f>X!BT27</f>
        <v/>
      </c>
      <c r="G27" s="1716" t="str">
        <f>X!BU27</f>
        <v/>
      </c>
      <c r="H27" s="1716" t="str">
        <f>X!BV27</f>
        <v/>
      </c>
      <c r="I27" s="1716" t="str">
        <f>X!BW27</f>
        <v/>
      </c>
      <c r="J27" s="1716" t="str">
        <f>X!BX27</f>
        <v/>
      </c>
      <c r="K27" s="1716" t="str">
        <f>X!BY27</f>
        <v/>
      </c>
      <c r="L27" s="1716" t="str">
        <f>X!BZ27</f>
        <v/>
      </c>
      <c r="M27" s="1716" t="str">
        <f>X!CA27</f>
        <v/>
      </c>
      <c r="N27" s="1717" t="str">
        <f>X!CB27</f>
        <v/>
      </c>
      <c r="O27" s="1718" t="str">
        <f>X!CC27</f>
        <v/>
      </c>
      <c r="P27" s="785" t="str">
        <f>X!CD27</f>
        <v/>
      </c>
      <c r="Q27" s="807"/>
      <c r="R27" s="777"/>
      <c r="S27" s="777"/>
      <c r="T27" s="777"/>
      <c r="U27" s="777"/>
      <c r="V27" s="777"/>
      <c r="W27" s="777"/>
      <c r="X27" s="777"/>
      <c r="Y27" s="777"/>
      <c r="Z27" s="777"/>
      <c r="AA27" s="777"/>
      <c r="AB27" s="777"/>
      <c r="AC27" s="777"/>
      <c r="AD27" s="777"/>
      <c r="AE27" s="777"/>
      <c r="AF27" s="777"/>
      <c r="AG27" s="777"/>
      <c r="AH27" s="777"/>
      <c r="AI27" s="777"/>
      <c r="AJ27" s="777"/>
      <c r="AK27" s="777"/>
      <c r="AL27" s="777"/>
      <c r="AM27" s="777"/>
      <c r="AN27" s="777"/>
      <c r="AO27" s="777"/>
      <c r="AP27" s="777"/>
      <c r="AQ27" s="777"/>
      <c r="AR27" s="777"/>
      <c r="AS27" s="777"/>
      <c r="AT27" s="777"/>
      <c r="AU27" s="777"/>
      <c r="AV27" s="777"/>
      <c r="AW27" s="777"/>
      <c r="AX27" s="777"/>
      <c r="AY27" s="777"/>
      <c r="AZ27" s="777"/>
      <c r="BA27" s="777"/>
      <c r="BB27" s="777"/>
      <c r="BC27" s="777"/>
      <c r="BD27" s="777"/>
      <c r="BE27" s="777"/>
      <c r="BF27" s="777"/>
      <c r="BG27" s="777"/>
      <c r="BH27" s="777"/>
      <c r="BI27" s="777"/>
      <c r="BJ27" s="777"/>
      <c r="BK27" s="777"/>
      <c r="BL27" s="777"/>
      <c r="BM27" s="777"/>
      <c r="BN27" s="777"/>
      <c r="BO27" s="777"/>
      <c r="BP27" s="777"/>
      <c r="BQ27" s="777"/>
      <c r="BR27" s="777"/>
      <c r="BS27" s="777"/>
      <c r="BT27" s="777"/>
      <c r="BU27" s="777"/>
      <c r="BV27" s="777"/>
      <c r="BW27" s="777"/>
      <c r="BX27" s="777"/>
      <c r="BY27" s="777"/>
    </row>
    <row r="28" spans="1:77" s="795" customFormat="1" ht="18" customHeight="1">
      <c r="A28" s="786"/>
      <c r="B28" s="780" t="str">
        <f>X!BP28</f>
        <v/>
      </c>
      <c r="C28" s="1711" t="str">
        <f>X!BQ28</f>
        <v/>
      </c>
      <c r="D28" s="1712" t="str">
        <f>X!BR28</f>
        <v/>
      </c>
      <c r="E28" s="1712" t="str">
        <f>X!BS28</f>
        <v/>
      </c>
      <c r="F28" s="1712" t="str">
        <f>X!BT28</f>
        <v/>
      </c>
      <c r="G28" s="1712" t="str">
        <f>X!BU28</f>
        <v/>
      </c>
      <c r="H28" s="1712" t="str">
        <f>X!BV28</f>
        <v/>
      </c>
      <c r="I28" s="1712" t="str">
        <f>X!BW28</f>
        <v/>
      </c>
      <c r="J28" s="1712" t="str">
        <f>X!BX28</f>
        <v/>
      </c>
      <c r="K28" s="1712" t="str">
        <f>X!BY28</f>
        <v/>
      </c>
      <c r="L28" s="1712" t="str">
        <f>X!BZ28</f>
        <v/>
      </c>
      <c r="M28" s="1712" t="str">
        <f>X!CA28</f>
        <v/>
      </c>
      <c r="N28" s="1713" t="str">
        <f>X!CB28</f>
        <v/>
      </c>
      <c r="O28" s="1714" t="str">
        <f>X!CC28</f>
        <v/>
      </c>
      <c r="P28" s="785" t="str">
        <f>X!CD28</f>
        <v/>
      </c>
      <c r="Q28" s="794"/>
      <c r="R28" s="777"/>
      <c r="S28" s="777"/>
      <c r="T28" s="777"/>
      <c r="U28" s="777"/>
      <c r="V28" s="777"/>
      <c r="W28" s="777"/>
      <c r="X28" s="777"/>
      <c r="Y28" s="777"/>
      <c r="Z28" s="777"/>
      <c r="AA28" s="777"/>
      <c r="AB28" s="777"/>
      <c r="AC28" s="777"/>
      <c r="AD28" s="777"/>
      <c r="AE28" s="777"/>
      <c r="AF28" s="777"/>
      <c r="AG28" s="777"/>
      <c r="AH28" s="777"/>
      <c r="AI28" s="777"/>
      <c r="AJ28" s="777"/>
      <c r="AK28" s="777"/>
      <c r="AL28" s="777"/>
      <c r="AM28" s="777"/>
      <c r="AN28" s="777"/>
      <c r="AO28" s="777"/>
      <c r="AP28" s="777"/>
      <c r="AQ28" s="777"/>
      <c r="AR28" s="777"/>
      <c r="AS28" s="777"/>
      <c r="AT28" s="777"/>
      <c r="AU28" s="777"/>
      <c r="AV28" s="777"/>
      <c r="AW28" s="777"/>
      <c r="AX28" s="777"/>
      <c r="AY28" s="777"/>
      <c r="AZ28" s="777"/>
      <c r="BA28" s="777"/>
      <c r="BB28" s="777"/>
      <c r="BC28" s="777"/>
      <c r="BD28" s="777"/>
      <c r="BE28" s="777"/>
      <c r="BF28" s="777"/>
      <c r="BG28" s="777"/>
      <c r="BH28" s="777"/>
      <c r="BI28" s="777"/>
      <c r="BJ28" s="777"/>
      <c r="BK28" s="777"/>
      <c r="BL28" s="777"/>
      <c r="BM28" s="777"/>
      <c r="BN28" s="777"/>
      <c r="BO28" s="777"/>
      <c r="BP28" s="777"/>
      <c r="BQ28" s="777"/>
      <c r="BR28" s="777"/>
      <c r="BS28" s="777"/>
      <c r="BT28" s="777"/>
      <c r="BU28" s="777"/>
      <c r="BV28" s="777"/>
      <c r="BW28" s="777"/>
      <c r="BX28" s="777"/>
      <c r="BY28" s="777"/>
    </row>
    <row r="29" spans="1:77" s="778" customFormat="1" ht="18" customHeight="1">
      <c r="A29" s="786"/>
      <c r="B29" s="796" t="str">
        <f>X!BP29</f>
        <v/>
      </c>
      <c r="C29" s="1715" t="str">
        <f>X!BQ29</f>
        <v/>
      </c>
      <c r="D29" s="1716" t="str">
        <f>X!BR29</f>
        <v/>
      </c>
      <c r="E29" s="1716" t="str">
        <f>X!BS29</f>
        <v/>
      </c>
      <c r="F29" s="1716" t="str">
        <f>X!BT29</f>
        <v/>
      </c>
      <c r="G29" s="1716" t="str">
        <f>X!BU29</f>
        <v/>
      </c>
      <c r="H29" s="1716" t="str">
        <f>X!BV29</f>
        <v/>
      </c>
      <c r="I29" s="1716" t="str">
        <f>X!BW29</f>
        <v/>
      </c>
      <c r="J29" s="1716" t="str">
        <f>X!BX29</f>
        <v/>
      </c>
      <c r="K29" s="1716" t="str">
        <f>X!BY29</f>
        <v/>
      </c>
      <c r="L29" s="1716" t="str">
        <f>X!BZ29</f>
        <v/>
      </c>
      <c r="M29" s="1716" t="str">
        <f>X!CA29</f>
        <v/>
      </c>
      <c r="N29" s="1717" t="str">
        <f>X!CB29</f>
        <v/>
      </c>
      <c r="O29" s="1718" t="str">
        <f>X!CC29</f>
        <v/>
      </c>
      <c r="P29" s="785" t="str">
        <f>X!CD29</f>
        <v/>
      </c>
      <c r="Q29" s="807"/>
      <c r="R29" s="777"/>
      <c r="S29" s="777"/>
      <c r="T29" s="777"/>
      <c r="U29" s="777"/>
      <c r="V29" s="777"/>
      <c r="W29" s="777"/>
      <c r="X29" s="777"/>
      <c r="Y29" s="777"/>
      <c r="Z29" s="777"/>
      <c r="AA29" s="777"/>
      <c r="AB29" s="777"/>
      <c r="AC29" s="777"/>
      <c r="AD29" s="777"/>
      <c r="AE29" s="777"/>
      <c r="AF29" s="777"/>
      <c r="AG29" s="777"/>
      <c r="AH29" s="777"/>
      <c r="AI29" s="777"/>
      <c r="AJ29" s="777"/>
      <c r="AK29" s="777"/>
      <c r="AL29" s="777"/>
      <c r="AM29" s="777"/>
      <c r="AN29" s="777"/>
      <c r="AO29" s="777"/>
      <c r="AP29" s="777"/>
      <c r="AQ29" s="777"/>
      <c r="AR29" s="777"/>
      <c r="AS29" s="777"/>
      <c r="AT29" s="777"/>
      <c r="AU29" s="777"/>
      <c r="AV29" s="777"/>
      <c r="AW29" s="777"/>
      <c r="AX29" s="777"/>
      <c r="AY29" s="777"/>
      <c r="AZ29" s="777"/>
      <c r="BA29" s="777"/>
      <c r="BB29" s="777"/>
      <c r="BC29" s="777"/>
      <c r="BD29" s="777"/>
      <c r="BE29" s="777"/>
      <c r="BF29" s="777"/>
      <c r="BG29" s="777"/>
      <c r="BH29" s="777"/>
      <c r="BI29" s="777"/>
      <c r="BJ29" s="777"/>
      <c r="BK29" s="777"/>
      <c r="BL29" s="777"/>
      <c r="BM29" s="777"/>
      <c r="BN29" s="777"/>
      <c r="BO29" s="777"/>
      <c r="BP29" s="777"/>
      <c r="BQ29" s="777"/>
      <c r="BR29" s="777"/>
      <c r="BS29" s="777"/>
      <c r="BT29" s="777"/>
      <c r="BU29" s="777"/>
      <c r="BV29" s="777"/>
      <c r="BW29" s="777"/>
      <c r="BX29" s="777"/>
      <c r="BY29" s="777"/>
    </row>
    <row r="30" spans="1:77" s="795" customFormat="1" ht="18" customHeight="1">
      <c r="A30" s="786"/>
      <c r="B30" s="780" t="str">
        <f>X!BP30</f>
        <v/>
      </c>
      <c r="C30" s="1711" t="str">
        <f>X!BQ30</f>
        <v/>
      </c>
      <c r="D30" s="1712" t="str">
        <f>X!BR30</f>
        <v/>
      </c>
      <c r="E30" s="1712" t="str">
        <f>X!BS30</f>
        <v/>
      </c>
      <c r="F30" s="1712" t="str">
        <f>X!BT30</f>
        <v/>
      </c>
      <c r="G30" s="1712" t="str">
        <f>X!BU30</f>
        <v/>
      </c>
      <c r="H30" s="1712" t="str">
        <f>X!BV30</f>
        <v/>
      </c>
      <c r="I30" s="1712" t="str">
        <f>X!BW30</f>
        <v/>
      </c>
      <c r="J30" s="1712" t="str">
        <f>X!BX30</f>
        <v/>
      </c>
      <c r="K30" s="1712" t="str">
        <f>X!BY30</f>
        <v/>
      </c>
      <c r="L30" s="1712" t="str">
        <f>X!BZ30</f>
        <v/>
      </c>
      <c r="M30" s="1712" t="str">
        <f>X!CA30</f>
        <v/>
      </c>
      <c r="N30" s="1713" t="str">
        <f>X!CB30</f>
        <v/>
      </c>
      <c r="O30" s="1714" t="str">
        <f>X!CC30</f>
        <v/>
      </c>
      <c r="P30" s="785" t="str">
        <f>X!CD30</f>
        <v/>
      </c>
      <c r="Q30" s="794"/>
      <c r="R30" s="777"/>
      <c r="S30" s="777"/>
      <c r="T30" s="777"/>
      <c r="U30" s="777"/>
      <c r="V30" s="777"/>
      <c r="W30" s="777"/>
      <c r="X30" s="777"/>
      <c r="Y30" s="777"/>
      <c r="Z30" s="777"/>
      <c r="AA30" s="777"/>
      <c r="AB30" s="777"/>
      <c r="AC30" s="777"/>
      <c r="AD30" s="777"/>
      <c r="AE30" s="777"/>
      <c r="AF30" s="777"/>
      <c r="AG30" s="777"/>
      <c r="AH30" s="777"/>
      <c r="AI30" s="777"/>
      <c r="AJ30" s="777"/>
      <c r="AK30" s="777"/>
      <c r="AL30" s="777"/>
      <c r="AM30" s="777"/>
      <c r="AN30" s="777"/>
      <c r="AO30" s="777"/>
      <c r="AP30" s="777"/>
      <c r="AQ30" s="777"/>
      <c r="AR30" s="777"/>
      <c r="AS30" s="777"/>
      <c r="AT30" s="777"/>
      <c r="AU30" s="777"/>
      <c r="AV30" s="777"/>
      <c r="AW30" s="777"/>
      <c r="AX30" s="777"/>
      <c r="AY30" s="777"/>
      <c r="AZ30" s="777"/>
      <c r="BA30" s="777"/>
      <c r="BB30" s="777"/>
      <c r="BC30" s="777"/>
      <c r="BD30" s="777"/>
      <c r="BE30" s="777"/>
      <c r="BF30" s="777"/>
      <c r="BG30" s="777"/>
      <c r="BH30" s="777"/>
      <c r="BI30" s="777"/>
      <c r="BJ30" s="777"/>
      <c r="BK30" s="777"/>
      <c r="BL30" s="777"/>
      <c r="BM30" s="777"/>
      <c r="BN30" s="777"/>
      <c r="BO30" s="777"/>
      <c r="BP30" s="777"/>
      <c r="BQ30" s="777"/>
      <c r="BR30" s="777"/>
      <c r="BS30" s="777"/>
      <c r="BT30" s="777"/>
      <c r="BU30" s="777"/>
      <c r="BV30" s="777"/>
      <c r="BW30" s="777"/>
      <c r="BX30" s="777"/>
      <c r="BY30" s="777"/>
    </row>
    <row r="31" spans="1:77" s="778" customFormat="1" ht="18" customHeight="1">
      <c r="A31" s="786"/>
      <c r="B31" s="796" t="str">
        <f>X!BP31</f>
        <v/>
      </c>
      <c r="C31" s="1715" t="str">
        <f>X!BQ31</f>
        <v/>
      </c>
      <c r="D31" s="1716" t="str">
        <f>X!BR31</f>
        <v/>
      </c>
      <c r="E31" s="1716" t="str">
        <f>X!BS31</f>
        <v/>
      </c>
      <c r="F31" s="1716" t="str">
        <f>X!BT31</f>
        <v/>
      </c>
      <c r="G31" s="1716" t="str">
        <f>X!BU31</f>
        <v/>
      </c>
      <c r="H31" s="1716" t="str">
        <f>X!BV31</f>
        <v/>
      </c>
      <c r="I31" s="1716" t="str">
        <f>X!BW31</f>
        <v/>
      </c>
      <c r="J31" s="1716" t="str">
        <f>X!BX31</f>
        <v/>
      </c>
      <c r="K31" s="1716" t="str">
        <f>X!BY31</f>
        <v/>
      </c>
      <c r="L31" s="1716" t="str">
        <f>X!BZ31</f>
        <v/>
      </c>
      <c r="M31" s="1716" t="str">
        <f>X!CA31</f>
        <v/>
      </c>
      <c r="N31" s="1717" t="str">
        <f>X!CB31</f>
        <v/>
      </c>
      <c r="O31" s="1718" t="str">
        <f>X!CC31</f>
        <v/>
      </c>
      <c r="P31" s="785" t="str">
        <f>X!CD31</f>
        <v/>
      </c>
      <c r="Q31" s="807"/>
      <c r="R31" s="777"/>
      <c r="S31" s="777"/>
      <c r="T31" s="777"/>
      <c r="U31" s="777"/>
      <c r="V31" s="777"/>
      <c r="W31" s="777"/>
      <c r="X31" s="777"/>
      <c r="Y31" s="777"/>
      <c r="Z31" s="777"/>
      <c r="AA31" s="777"/>
      <c r="AB31" s="777"/>
      <c r="AC31" s="777"/>
      <c r="AD31" s="777"/>
      <c r="AE31" s="777"/>
      <c r="AF31" s="777"/>
      <c r="AG31" s="777"/>
      <c r="AH31" s="777"/>
      <c r="AI31" s="777"/>
      <c r="AJ31" s="777"/>
      <c r="AK31" s="777"/>
      <c r="AL31" s="777"/>
      <c r="AM31" s="777"/>
      <c r="AN31" s="777"/>
      <c r="AO31" s="777"/>
      <c r="AP31" s="777"/>
      <c r="AQ31" s="777"/>
      <c r="AR31" s="777"/>
      <c r="AS31" s="777"/>
      <c r="AT31" s="777"/>
      <c r="AU31" s="777"/>
      <c r="AV31" s="777"/>
      <c r="AW31" s="777"/>
      <c r="AX31" s="777"/>
      <c r="AY31" s="777"/>
      <c r="AZ31" s="777"/>
      <c r="BA31" s="777"/>
      <c r="BB31" s="777"/>
      <c r="BC31" s="777"/>
      <c r="BD31" s="777"/>
      <c r="BE31" s="777"/>
      <c r="BF31" s="777"/>
      <c r="BG31" s="777"/>
      <c r="BH31" s="777"/>
      <c r="BI31" s="777"/>
      <c r="BJ31" s="777"/>
      <c r="BK31" s="777"/>
      <c r="BL31" s="777"/>
      <c r="BM31" s="777"/>
      <c r="BN31" s="777"/>
      <c r="BO31" s="777"/>
      <c r="BP31" s="777"/>
      <c r="BQ31" s="777"/>
      <c r="BR31" s="777"/>
      <c r="BS31" s="777"/>
      <c r="BT31" s="777"/>
      <c r="BU31" s="777"/>
      <c r="BV31" s="777"/>
      <c r="BW31" s="777"/>
      <c r="BX31" s="777"/>
      <c r="BY31" s="777"/>
    </row>
    <row r="32" spans="1:77" s="795" customFormat="1" ht="18" customHeight="1">
      <c r="A32" s="786"/>
      <c r="B32" s="780" t="str">
        <f>X!BP32</f>
        <v/>
      </c>
      <c r="C32" s="1711" t="str">
        <f>X!BQ32</f>
        <v/>
      </c>
      <c r="D32" s="1712" t="str">
        <f>X!BR32</f>
        <v/>
      </c>
      <c r="E32" s="1712" t="str">
        <f>X!BS32</f>
        <v/>
      </c>
      <c r="F32" s="1712" t="str">
        <f>X!BT32</f>
        <v/>
      </c>
      <c r="G32" s="1712" t="str">
        <f>X!BU32</f>
        <v/>
      </c>
      <c r="H32" s="1712" t="str">
        <f>X!BV32</f>
        <v/>
      </c>
      <c r="I32" s="1712" t="str">
        <f>X!BW32</f>
        <v/>
      </c>
      <c r="J32" s="1712" t="str">
        <f>X!BX32</f>
        <v/>
      </c>
      <c r="K32" s="1712" t="str">
        <f>X!BY32</f>
        <v/>
      </c>
      <c r="L32" s="1712" t="str">
        <f>X!BZ32</f>
        <v/>
      </c>
      <c r="M32" s="1712" t="str">
        <f>X!CA32</f>
        <v/>
      </c>
      <c r="N32" s="1713" t="str">
        <f>X!CB32</f>
        <v/>
      </c>
      <c r="O32" s="1714" t="str">
        <f>X!CC32</f>
        <v/>
      </c>
      <c r="P32" s="785" t="str">
        <f>X!CD32</f>
        <v/>
      </c>
      <c r="Q32" s="794"/>
      <c r="R32" s="777"/>
      <c r="S32" s="777"/>
      <c r="T32" s="777"/>
      <c r="U32" s="777"/>
      <c r="V32" s="777"/>
      <c r="W32" s="777"/>
      <c r="X32" s="777"/>
      <c r="Y32" s="777"/>
      <c r="Z32" s="777"/>
      <c r="AA32" s="777"/>
      <c r="AB32" s="777"/>
      <c r="AC32" s="777"/>
      <c r="AD32" s="777"/>
      <c r="AE32" s="777"/>
      <c r="AF32" s="777"/>
      <c r="AG32" s="777"/>
      <c r="AH32" s="777"/>
      <c r="AI32" s="777"/>
      <c r="AJ32" s="777"/>
      <c r="AK32" s="777"/>
      <c r="AL32" s="777"/>
      <c r="AM32" s="777"/>
      <c r="AN32" s="777"/>
      <c r="AO32" s="777"/>
      <c r="AP32" s="777"/>
      <c r="AQ32" s="777"/>
      <c r="AR32" s="777"/>
      <c r="AS32" s="777"/>
      <c r="AT32" s="777"/>
      <c r="AU32" s="777"/>
      <c r="AV32" s="777"/>
      <c r="AW32" s="777"/>
      <c r="AX32" s="777"/>
      <c r="AY32" s="777"/>
      <c r="AZ32" s="777"/>
      <c r="BA32" s="777"/>
      <c r="BB32" s="777"/>
      <c r="BC32" s="777"/>
      <c r="BD32" s="777"/>
      <c r="BE32" s="777"/>
      <c r="BF32" s="777"/>
      <c r="BG32" s="777"/>
      <c r="BH32" s="777"/>
      <c r="BI32" s="777"/>
      <c r="BJ32" s="777"/>
      <c r="BK32" s="777"/>
      <c r="BL32" s="777"/>
      <c r="BM32" s="777"/>
      <c r="BN32" s="777"/>
      <c r="BO32" s="777"/>
      <c r="BP32" s="777"/>
      <c r="BQ32" s="777"/>
      <c r="BR32" s="777"/>
      <c r="BS32" s="777"/>
      <c r="BT32" s="777"/>
      <c r="BU32" s="777"/>
      <c r="BV32" s="777"/>
      <c r="BW32" s="777"/>
      <c r="BX32" s="777"/>
      <c r="BY32" s="777"/>
    </row>
    <row r="33" spans="1:77" s="808" customFormat="1" ht="18" customHeight="1">
      <c r="A33" s="786"/>
      <c r="B33" s="796" t="str">
        <f>X!BP33</f>
        <v/>
      </c>
      <c r="C33" s="1715" t="str">
        <f>X!BQ33</f>
        <v/>
      </c>
      <c r="D33" s="1716" t="str">
        <f>X!BR33</f>
        <v/>
      </c>
      <c r="E33" s="1716" t="str">
        <f>X!BS33</f>
        <v/>
      </c>
      <c r="F33" s="1716" t="str">
        <f>X!BT33</f>
        <v/>
      </c>
      <c r="G33" s="1716" t="str">
        <f>X!BU33</f>
        <v/>
      </c>
      <c r="H33" s="1716" t="str">
        <f>X!BV33</f>
        <v/>
      </c>
      <c r="I33" s="1716" t="str">
        <f>X!BW33</f>
        <v/>
      </c>
      <c r="J33" s="1716" t="str">
        <f>X!BX33</f>
        <v/>
      </c>
      <c r="K33" s="1716" t="str">
        <f>X!BY33</f>
        <v/>
      </c>
      <c r="L33" s="1716" t="str">
        <f>X!BZ33</f>
        <v/>
      </c>
      <c r="M33" s="1716" t="str">
        <f>X!CA33</f>
        <v/>
      </c>
      <c r="N33" s="1717" t="str">
        <f>X!CB33</f>
        <v/>
      </c>
      <c r="O33" s="1718" t="str">
        <f>X!CC33</f>
        <v/>
      </c>
      <c r="P33" s="785" t="str">
        <f>X!CD33</f>
        <v/>
      </c>
      <c r="Q33" s="807"/>
      <c r="R33" s="777"/>
      <c r="S33" s="777"/>
      <c r="T33" s="777"/>
      <c r="U33" s="777"/>
      <c r="V33" s="777"/>
      <c r="W33" s="777"/>
      <c r="X33" s="777"/>
      <c r="Y33" s="777"/>
      <c r="Z33" s="777"/>
      <c r="AA33" s="777"/>
      <c r="AB33" s="777"/>
      <c r="AC33" s="777"/>
      <c r="AD33" s="777"/>
      <c r="AE33" s="777"/>
      <c r="AF33" s="777"/>
      <c r="AG33" s="777"/>
      <c r="AH33" s="777"/>
      <c r="AI33" s="777"/>
      <c r="AJ33" s="777"/>
      <c r="AK33" s="777"/>
      <c r="AL33" s="777"/>
      <c r="AM33" s="777"/>
      <c r="AN33" s="777"/>
      <c r="AO33" s="777"/>
      <c r="AP33" s="777"/>
      <c r="AQ33" s="777"/>
      <c r="AR33" s="777"/>
      <c r="AS33" s="777"/>
      <c r="AT33" s="777"/>
      <c r="AU33" s="777"/>
      <c r="AV33" s="777"/>
      <c r="AW33" s="777"/>
      <c r="AX33" s="777"/>
      <c r="AY33" s="777"/>
      <c r="AZ33" s="777"/>
      <c r="BA33" s="777"/>
      <c r="BB33" s="777"/>
      <c r="BC33" s="777"/>
      <c r="BD33" s="777"/>
      <c r="BE33" s="777"/>
      <c r="BF33" s="777"/>
      <c r="BG33" s="777"/>
      <c r="BH33" s="777"/>
      <c r="BI33" s="777"/>
      <c r="BJ33" s="777"/>
      <c r="BK33" s="777"/>
      <c r="BL33" s="777"/>
      <c r="BM33" s="777"/>
      <c r="BN33" s="777"/>
      <c r="BO33" s="777"/>
      <c r="BP33" s="777"/>
      <c r="BQ33" s="777"/>
      <c r="BR33" s="777"/>
      <c r="BS33" s="777"/>
      <c r="BT33" s="777"/>
      <c r="BU33" s="777"/>
      <c r="BV33" s="777"/>
      <c r="BW33" s="777"/>
      <c r="BX33" s="777"/>
      <c r="BY33" s="777"/>
    </row>
    <row r="34" spans="1:77" s="795" customFormat="1" ht="18" customHeight="1">
      <c r="A34" s="786"/>
      <c r="B34" s="780" t="str">
        <f>X!BP34</f>
        <v/>
      </c>
      <c r="C34" s="1711" t="str">
        <f>X!BQ34</f>
        <v/>
      </c>
      <c r="D34" s="1712" t="str">
        <f>X!BR34</f>
        <v/>
      </c>
      <c r="E34" s="1712" t="str">
        <f>X!BS34</f>
        <v/>
      </c>
      <c r="F34" s="1712" t="str">
        <f>X!BT34</f>
        <v/>
      </c>
      <c r="G34" s="1712" t="str">
        <f>X!BU34</f>
        <v/>
      </c>
      <c r="H34" s="1712" t="str">
        <f>X!BV34</f>
        <v/>
      </c>
      <c r="I34" s="1712" t="str">
        <f>X!BW34</f>
        <v/>
      </c>
      <c r="J34" s="1712" t="str">
        <f>X!BX34</f>
        <v/>
      </c>
      <c r="K34" s="1712" t="str">
        <f>X!BY34</f>
        <v/>
      </c>
      <c r="L34" s="1712" t="str">
        <f>X!BZ34</f>
        <v/>
      </c>
      <c r="M34" s="1712" t="str">
        <f>X!CA34</f>
        <v/>
      </c>
      <c r="N34" s="1713" t="str">
        <f>X!CB34</f>
        <v/>
      </c>
      <c r="O34" s="1714" t="str">
        <f>X!CC34</f>
        <v/>
      </c>
      <c r="P34" s="785" t="str">
        <f>X!CD34</f>
        <v/>
      </c>
      <c r="Q34" s="794"/>
      <c r="R34" s="777"/>
      <c r="S34" s="777"/>
      <c r="T34" s="777"/>
      <c r="U34" s="777"/>
      <c r="V34" s="777"/>
      <c r="W34" s="777"/>
      <c r="X34" s="777"/>
      <c r="Y34" s="777"/>
      <c r="Z34" s="777"/>
      <c r="AA34" s="777"/>
      <c r="AB34" s="777"/>
      <c r="AC34" s="777"/>
      <c r="AD34" s="777"/>
      <c r="AE34" s="777"/>
      <c r="AF34" s="777"/>
      <c r="AG34" s="777"/>
      <c r="AH34" s="777"/>
      <c r="AI34" s="777"/>
      <c r="AJ34" s="777"/>
      <c r="AK34" s="777"/>
      <c r="AL34" s="777"/>
      <c r="AM34" s="777"/>
      <c r="AN34" s="777"/>
      <c r="AO34" s="777"/>
      <c r="AP34" s="777"/>
      <c r="AQ34" s="777"/>
      <c r="AR34" s="777"/>
      <c r="AS34" s="777"/>
      <c r="AT34" s="777"/>
      <c r="AU34" s="777"/>
      <c r="AV34" s="777"/>
      <c r="AW34" s="777"/>
      <c r="AX34" s="777"/>
      <c r="AY34" s="777"/>
      <c r="AZ34" s="777"/>
      <c r="BA34" s="777"/>
      <c r="BB34" s="777"/>
      <c r="BC34" s="777"/>
      <c r="BD34" s="777"/>
      <c r="BE34" s="777"/>
      <c r="BF34" s="777"/>
      <c r="BG34" s="777"/>
      <c r="BH34" s="777"/>
      <c r="BI34" s="777"/>
      <c r="BJ34" s="777"/>
      <c r="BK34" s="777"/>
      <c r="BL34" s="777"/>
      <c r="BM34" s="777"/>
      <c r="BN34" s="777"/>
      <c r="BO34" s="777"/>
      <c r="BP34" s="777"/>
      <c r="BQ34" s="777"/>
      <c r="BR34" s="777"/>
      <c r="BS34" s="777"/>
      <c r="BT34" s="777"/>
      <c r="BU34" s="777"/>
      <c r="BV34" s="777"/>
      <c r="BW34" s="777"/>
      <c r="BX34" s="777"/>
      <c r="BY34" s="777"/>
    </row>
    <row r="35" spans="1:77" s="808" customFormat="1" ht="18" customHeight="1">
      <c r="A35" s="786"/>
      <c r="B35" s="796" t="str">
        <f>X!BP35</f>
        <v/>
      </c>
      <c r="C35" s="1715" t="str">
        <f>X!BQ35</f>
        <v/>
      </c>
      <c r="D35" s="1716" t="str">
        <f>X!BR35</f>
        <v/>
      </c>
      <c r="E35" s="1716" t="str">
        <f>X!BS35</f>
        <v/>
      </c>
      <c r="F35" s="1716" t="str">
        <f>X!BT35</f>
        <v/>
      </c>
      <c r="G35" s="1716" t="str">
        <f>X!BU35</f>
        <v/>
      </c>
      <c r="H35" s="1716" t="str">
        <f>X!BV35</f>
        <v/>
      </c>
      <c r="I35" s="1716" t="str">
        <f>X!BW35</f>
        <v/>
      </c>
      <c r="J35" s="1716" t="str">
        <f>X!BX35</f>
        <v/>
      </c>
      <c r="K35" s="1716" t="str">
        <f>X!BY35</f>
        <v/>
      </c>
      <c r="L35" s="1716" t="str">
        <f>X!BZ35</f>
        <v/>
      </c>
      <c r="M35" s="1716" t="str">
        <f>X!CA35</f>
        <v/>
      </c>
      <c r="N35" s="1717" t="str">
        <f>X!CB35</f>
        <v/>
      </c>
      <c r="O35" s="1718" t="str">
        <f>X!CC35</f>
        <v/>
      </c>
      <c r="P35" s="785" t="str">
        <f>X!CD35</f>
        <v/>
      </c>
      <c r="Q35" s="807"/>
      <c r="R35" s="777"/>
      <c r="S35" s="777"/>
      <c r="T35" s="777"/>
      <c r="U35" s="777"/>
      <c r="V35" s="777"/>
      <c r="W35" s="777"/>
      <c r="X35" s="777"/>
      <c r="Y35" s="777"/>
      <c r="Z35" s="777"/>
      <c r="AA35" s="777"/>
      <c r="AB35" s="777"/>
      <c r="AC35" s="777"/>
      <c r="AD35" s="777"/>
      <c r="AE35" s="777"/>
      <c r="AF35" s="777"/>
      <c r="AG35" s="777"/>
      <c r="AH35" s="777"/>
      <c r="AI35" s="777"/>
      <c r="AJ35" s="777"/>
      <c r="AK35" s="777"/>
      <c r="AL35" s="777"/>
      <c r="AM35" s="777"/>
      <c r="AN35" s="777"/>
      <c r="AO35" s="777"/>
      <c r="AP35" s="777"/>
      <c r="AQ35" s="777"/>
      <c r="AR35" s="777"/>
      <c r="AS35" s="777"/>
      <c r="AT35" s="777"/>
      <c r="AU35" s="777"/>
      <c r="AV35" s="777"/>
      <c r="AW35" s="777"/>
      <c r="AX35" s="777"/>
      <c r="AY35" s="777"/>
      <c r="AZ35" s="777"/>
      <c r="BA35" s="777"/>
      <c r="BB35" s="777"/>
      <c r="BC35" s="777"/>
      <c r="BD35" s="777"/>
      <c r="BE35" s="777"/>
      <c r="BF35" s="777"/>
      <c r="BG35" s="777"/>
      <c r="BH35" s="777"/>
      <c r="BI35" s="777"/>
      <c r="BJ35" s="777"/>
      <c r="BK35" s="777"/>
      <c r="BL35" s="777"/>
      <c r="BM35" s="777"/>
      <c r="BN35" s="777"/>
      <c r="BO35" s="777"/>
      <c r="BP35" s="777"/>
      <c r="BQ35" s="777"/>
      <c r="BR35" s="777"/>
      <c r="BS35" s="777"/>
      <c r="BT35" s="777"/>
      <c r="BU35" s="777"/>
      <c r="BV35" s="777"/>
      <c r="BW35" s="777"/>
      <c r="BX35" s="777"/>
      <c r="BY35" s="777"/>
    </row>
    <row r="36" spans="1:77" s="795" customFormat="1" ht="18" customHeight="1">
      <c r="A36" s="786"/>
      <c r="B36" s="780" t="str">
        <f>X!BP36</f>
        <v/>
      </c>
      <c r="C36" s="1711" t="str">
        <f>X!BQ36</f>
        <v/>
      </c>
      <c r="D36" s="1712" t="str">
        <f>X!BR36</f>
        <v/>
      </c>
      <c r="E36" s="1712" t="str">
        <f>X!BS36</f>
        <v/>
      </c>
      <c r="F36" s="1712" t="str">
        <f>X!BT36</f>
        <v/>
      </c>
      <c r="G36" s="1712" t="str">
        <f>X!BU36</f>
        <v/>
      </c>
      <c r="H36" s="1712" t="str">
        <f>X!BV36</f>
        <v/>
      </c>
      <c r="I36" s="1712" t="str">
        <f>X!BW36</f>
        <v/>
      </c>
      <c r="J36" s="1712" t="str">
        <f>X!BX36</f>
        <v/>
      </c>
      <c r="K36" s="1712" t="str">
        <f>X!BY36</f>
        <v/>
      </c>
      <c r="L36" s="1712" t="str">
        <f>X!BZ36</f>
        <v/>
      </c>
      <c r="M36" s="1712" t="str">
        <f>X!CA36</f>
        <v/>
      </c>
      <c r="N36" s="1713" t="str">
        <f>X!CB36</f>
        <v/>
      </c>
      <c r="O36" s="1714" t="str">
        <f>X!CC36</f>
        <v/>
      </c>
      <c r="P36" s="785" t="str">
        <f>X!CD36</f>
        <v/>
      </c>
      <c r="Q36" s="794"/>
      <c r="R36" s="777"/>
      <c r="S36" s="777"/>
      <c r="T36" s="777"/>
      <c r="U36" s="777"/>
      <c r="V36" s="777"/>
      <c r="W36" s="777"/>
      <c r="X36" s="777"/>
      <c r="Y36" s="777"/>
      <c r="Z36" s="777"/>
      <c r="AA36" s="777"/>
      <c r="AB36" s="777"/>
      <c r="AC36" s="777"/>
      <c r="AD36" s="777"/>
      <c r="AE36" s="777"/>
      <c r="AF36" s="777"/>
      <c r="AG36" s="777"/>
      <c r="AH36" s="777"/>
      <c r="AI36" s="777"/>
      <c r="AJ36" s="777"/>
      <c r="AK36" s="777"/>
      <c r="AL36" s="777"/>
      <c r="AM36" s="777"/>
      <c r="AN36" s="777"/>
      <c r="AO36" s="777"/>
      <c r="AP36" s="777"/>
      <c r="AQ36" s="777"/>
      <c r="AR36" s="777"/>
      <c r="AS36" s="777"/>
      <c r="AT36" s="777"/>
      <c r="AU36" s="777"/>
      <c r="AV36" s="777"/>
      <c r="AW36" s="777"/>
      <c r="AX36" s="777"/>
      <c r="AY36" s="777"/>
      <c r="AZ36" s="777"/>
      <c r="BA36" s="777"/>
      <c r="BB36" s="777"/>
      <c r="BC36" s="777"/>
      <c r="BD36" s="777"/>
      <c r="BE36" s="777"/>
      <c r="BF36" s="777"/>
      <c r="BG36" s="777"/>
      <c r="BH36" s="777"/>
      <c r="BI36" s="777"/>
      <c r="BJ36" s="777"/>
      <c r="BK36" s="777"/>
      <c r="BL36" s="777"/>
      <c r="BM36" s="777"/>
      <c r="BN36" s="777"/>
      <c r="BO36" s="777"/>
      <c r="BP36" s="777"/>
      <c r="BQ36" s="777"/>
      <c r="BR36" s="777"/>
      <c r="BS36" s="777"/>
      <c r="BT36" s="777"/>
      <c r="BU36" s="777"/>
      <c r="BV36" s="777"/>
      <c r="BW36" s="777"/>
      <c r="BX36" s="777"/>
      <c r="BY36" s="777"/>
    </row>
    <row r="37" spans="1:77" s="808" customFormat="1" ht="18" customHeight="1">
      <c r="A37" s="786"/>
      <c r="B37" s="796" t="str">
        <f>X!BP37</f>
        <v/>
      </c>
      <c r="C37" s="1715" t="str">
        <f>X!BQ37</f>
        <v/>
      </c>
      <c r="D37" s="1716" t="str">
        <f>X!BR37</f>
        <v/>
      </c>
      <c r="E37" s="1716" t="str">
        <f>X!BS37</f>
        <v/>
      </c>
      <c r="F37" s="1716" t="str">
        <f>X!BT37</f>
        <v/>
      </c>
      <c r="G37" s="1716" t="str">
        <f>X!BU37</f>
        <v/>
      </c>
      <c r="H37" s="1716" t="str">
        <f>X!BV37</f>
        <v/>
      </c>
      <c r="I37" s="1716" t="str">
        <f>X!BW37</f>
        <v/>
      </c>
      <c r="J37" s="1716" t="str">
        <f>X!BX37</f>
        <v/>
      </c>
      <c r="K37" s="1716" t="str">
        <f>X!BY37</f>
        <v/>
      </c>
      <c r="L37" s="1716" t="str">
        <f>X!BZ37</f>
        <v/>
      </c>
      <c r="M37" s="1716" t="str">
        <f>X!CA37</f>
        <v/>
      </c>
      <c r="N37" s="1717" t="str">
        <f>X!CB37</f>
        <v/>
      </c>
      <c r="O37" s="1718" t="str">
        <f>X!CC37</f>
        <v/>
      </c>
      <c r="P37" s="785" t="str">
        <f>X!CD37</f>
        <v/>
      </c>
      <c r="Q37" s="807"/>
      <c r="R37" s="777"/>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7"/>
      <c r="AP37" s="777"/>
      <c r="AQ37" s="777"/>
      <c r="AR37" s="777"/>
      <c r="AS37" s="777"/>
      <c r="AT37" s="777"/>
      <c r="AU37" s="777"/>
      <c r="AV37" s="777"/>
      <c r="AW37" s="777"/>
      <c r="AX37" s="777"/>
      <c r="AY37" s="777"/>
      <c r="AZ37" s="777"/>
      <c r="BA37" s="777"/>
      <c r="BB37" s="777"/>
      <c r="BC37" s="777"/>
      <c r="BD37" s="777"/>
      <c r="BE37" s="777"/>
      <c r="BF37" s="777"/>
      <c r="BG37" s="777"/>
      <c r="BH37" s="777"/>
      <c r="BI37" s="777"/>
      <c r="BJ37" s="777"/>
      <c r="BK37" s="777"/>
      <c r="BL37" s="777"/>
      <c r="BM37" s="777"/>
      <c r="BN37" s="777"/>
      <c r="BO37" s="777"/>
      <c r="BP37" s="777"/>
      <c r="BQ37" s="777"/>
      <c r="BR37" s="777"/>
      <c r="BS37" s="777"/>
      <c r="BT37" s="777"/>
      <c r="BU37" s="777"/>
      <c r="BV37" s="777"/>
      <c r="BW37" s="777"/>
      <c r="BX37" s="777"/>
      <c r="BY37" s="777"/>
    </row>
    <row r="38" spans="1:77" s="795" customFormat="1" ht="18" customHeight="1">
      <c r="A38" s="786"/>
      <c r="B38" s="780" t="str">
        <f>X!BP38</f>
        <v/>
      </c>
      <c r="C38" s="1711" t="str">
        <f>X!BQ38</f>
        <v/>
      </c>
      <c r="D38" s="1712" t="str">
        <f>X!BR38</f>
        <v/>
      </c>
      <c r="E38" s="1712" t="str">
        <f>X!BS38</f>
        <v/>
      </c>
      <c r="F38" s="1712" t="str">
        <f>X!BT38</f>
        <v/>
      </c>
      <c r="G38" s="1712" t="str">
        <f>X!BU38</f>
        <v/>
      </c>
      <c r="H38" s="1712" t="str">
        <f>X!BV38</f>
        <v/>
      </c>
      <c r="I38" s="1712" t="str">
        <f>X!BW38</f>
        <v/>
      </c>
      <c r="J38" s="1712" t="str">
        <f>X!BX38</f>
        <v/>
      </c>
      <c r="K38" s="1712" t="str">
        <f>X!BY38</f>
        <v/>
      </c>
      <c r="L38" s="1712" t="str">
        <f>X!BZ38</f>
        <v/>
      </c>
      <c r="M38" s="1712" t="str">
        <f>X!CA38</f>
        <v/>
      </c>
      <c r="N38" s="1713" t="str">
        <f>X!CB38</f>
        <v/>
      </c>
      <c r="O38" s="1714" t="str">
        <f>X!CC38</f>
        <v/>
      </c>
      <c r="P38" s="785" t="str">
        <f>X!CD38</f>
        <v/>
      </c>
      <c r="Q38" s="794"/>
      <c r="R38" s="777"/>
      <c r="S38" s="777"/>
      <c r="T38" s="777"/>
      <c r="U38" s="777"/>
      <c r="V38" s="777"/>
      <c r="W38" s="777"/>
      <c r="X38" s="777"/>
      <c r="Y38" s="777"/>
      <c r="Z38" s="777"/>
      <c r="AA38" s="777"/>
      <c r="AB38" s="777"/>
      <c r="AC38" s="777"/>
      <c r="AD38" s="777"/>
      <c r="AE38" s="777"/>
      <c r="AF38" s="777"/>
      <c r="AG38" s="777"/>
      <c r="AH38" s="777"/>
      <c r="AI38" s="777"/>
      <c r="AJ38" s="777"/>
      <c r="AK38" s="777"/>
      <c r="AL38" s="777"/>
      <c r="AM38" s="777"/>
      <c r="AN38" s="777"/>
      <c r="AO38" s="777"/>
      <c r="AP38" s="777"/>
      <c r="AQ38" s="777"/>
      <c r="AR38" s="777"/>
      <c r="AS38" s="777"/>
      <c r="AT38" s="777"/>
      <c r="AU38" s="777"/>
      <c r="AV38" s="777"/>
      <c r="AW38" s="777"/>
      <c r="AX38" s="777"/>
      <c r="AY38" s="777"/>
      <c r="AZ38" s="777"/>
      <c r="BA38" s="777"/>
      <c r="BB38" s="777"/>
      <c r="BC38" s="777"/>
      <c r="BD38" s="777"/>
      <c r="BE38" s="777"/>
      <c r="BF38" s="777"/>
      <c r="BG38" s="777"/>
      <c r="BH38" s="777"/>
      <c r="BI38" s="777"/>
      <c r="BJ38" s="777"/>
      <c r="BK38" s="777"/>
      <c r="BL38" s="777"/>
      <c r="BM38" s="777"/>
      <c r="BN38" s="777"/>
      <c r="BO38" s="777"/>
      <c r="BP38" s="777"/>
      <c r="BQ38" s="777"/>
      <c r="BR38" s="777"/>
      <c r="BS38" s="777"/>
      <c r="BT38" s="777"/>
      <c r="BU38" s="777"/>
      <c r="BV38" s="777"/>
      <c r="BW38" s="777"/>
      <c r="BX38" s="777"/>
      <c r="BY38" s="777"/>
    </row>
    <row r="39" spans="1:77" s="808" customFormat="1" ht="18" customHeight="1">
      <c r="A39" s="786"/>
      <c r="B39" s="796" t="str">
        <f>X!BP39</f>
        <v/>
      </c>
      <c r="C39" s="1715" t="str">
        <f>X!BQ39</f>
        <v/>
      </c>
      <c r="D39" s="1716" t="str">
        <f>X!BR39</f>
        <v/>
      </c>
      <c r="E39" s="1716" t="str">
        <f>X!BS39</f>
        <v/>
      </c>
      <c r="F39" s="1716" t="str">
        <f>X!BT39</f>
        <v/>
      </c>
      <c r="G39" s="1716" t="str">
        <f>X!BU39</f>
        <v/>
      </c>
      <c r="H39" s="1716" t="str">
        <f>X!BV39</f>
        <v/>
      </c>
      <c r="I39" s="1716" t="str">
        <f>X!BW39</f>
        <v/>
      </c>
      <c r="J39" s="1716" t="str">
        <f>X!BX39</f>
        <v/>
      </c>
      <c r="K39" s="1716" t="str">
        <f>X!BY39</f>
        <v/>
      </c>
      <c r="L39" s="1716" t="str">
        <f>X!BZ39</f>
        <v/>
      </c>
      <c r="M39" s="1716" t="str">
        <f>X!CA39</f>
        <v/>
      </c>
      <c r="N39" s="1717" t="str">
        <f>X!CB39</f>
        <v/>
      </c>
      <c r="O39" s="1718" t="str">
        <f>X!CC39</f>
        <v/>
      </c>
      <c r="P39" s="785" t="str">
        <f>X!CD39</f>
        <v/>
      </c>
      <c r="Q39" s="807"/>
      <c r="R39" s="777"/>
      <c r="S39" s="777"/>
      <c r="T39" s="777"/>
      <c r="U39" s="777"/>
      <c r="V39" s="777"/>
      <c r="W39" s="777"/>
      <c r="X39" s="777"/>
      <c r="Y39" s="777"/>
      <c r="Z39" s="777"/>
      <c r="AA39" s="777"/>
      <c r="AB39" s="777"/>
      <c r="AC39" s="777"/>
      <c r="AD39" s="777"/>
      <c r="AE39" s="777"/>
      <c r="AF39" s="777"/>
      <c r="AG39" s="777"/>
      <c r="AH39" s="777"/>
      <c r="AI39" s="777"/>
      <c r="AJ39" s="777"/>
      <c r="AK39" s="777"/>
      <c r="AL39" s="777"/>
      <c r="AM39" s="777"/>
      <c r="AN39" s="777"/>
      <c r="AO39" s="777"/>
      <c r="AP39" s="777"/>
      <c r="AQ39" s="777"/>
      <c r="AR39" s="777"/>
      <c r="AS39" s="777"/>
      <c r="AT39" s="777"/>
      <c r="AU39" s="777"/>
      <c r="AV39" s="777"/>
      <c r="AW39" s="777"/>
      <c r="AX39" s="777"/>
      <c r="AY39" s="777"/>
      <c r="AZ39" s="777"/>
      <c r="BA39" s="777"/>
      <c r="BB39" s="777"/>
      <c r="BC39" s="777"/>
      <c r="BD39" s="777"/>
      <c r="BE39" s="777"/>
      <c r="BF39" s="777"/>
      <c r="BG39" s="777"/>
      <c r="BH39" s="777"/>
      <c r="BI39" s="777"/>
      <c r="BJ39" s="777"/>
      <c r="BK39" s="777"/>
      <c r="BL39" s="777"/>
      <c r="BM39" s="777"/>
      <c r="BN39" s="777"/>
      <c r="BO39" s="777"/>
      <c r="BP39" s="777"/>
      <c r="BQ39" s="777"/>
      <c r="BR39" s="777"/>
      <c r="BS39" s="777"/>
      <c r="BT39" s="777"/>
      <c r="BU39" s="777"/>
      <c r="BV39" s="777"/>
      <c r="BW39" s="777"/>
      <c r="BX39" s="777"/>
      <c r="BY39" s="777"/>
    </row>
    <row r="40" spans="1:77" s="795" customFormat="1" ht="18" customHeight="1">
      <c r="A40" s="786"/>
      <c r="B40" s="780" t="str">
        <f>X!BP40</f>
        <v/>
      </c>
      <c r="C40" s="1711" t="str">
        <f>X!BQ40</f>
        <v/>
      </c>
      <c r="D40" s="1712" t="str">
        <f>X!BR40</f>
        <v/>
      </c>
      <c r="E40" s="1712" t="str">
        <f>X!BS40</f>
        <v/>
      </c>
      <c r="F40" s="1712" t="str">
        <f>X!BT40</f>
        <v/>
      </c>
      <c r="G40" s="1712" t="str">
        <f>X!BU40</f>
        <v/>
      </c>
      <c r="H40" s="1712" t="str">
        <f>X!BV40</f>
        <v/>
      </c>
      <c r="I40" s="1712" t="str">
        <f>X!BW40</f>
        <v/>
      </c>
      <c r="J40" s="1712" t="str">
        <f>X!BX40</f>
        <v/>
      </c>
      <c r="K40" s="1712" t="str">
        <f>X!BY40</f>
        <v/>
      </c>
      <c r="L40" s="1712" t="str">
        <f>X!BZ40</f>
        <v/>
      </c>
      <c r="M40" s="1712" t="str">
        <f>X!CA40</f>
        <v/>
      </c>
      <c r="N40" s="1713" t="str">
        <f>X!CB40</f>
        <v/>
      </c>
      <c r="O40" s="1714" t="str">
        <f>X!CC40</f>
        <v/>
      </c>
      <c r="P40" s="785" t="str">
        <f>X!CD40</f>
        <v/>
      </c>
      <c r="Q40" s="794"/>
      <c r="R40" s="777"/>
      <c r="S40" s="777"/>
      <c r="T40" s="777"/>
      <c r="U40" s="777"/>
      <c r="V40" s="777"/>
      <c r="W40" s="777"/>
      <c r="X40" s="777"/>
      <c r="Y40" s="777"/>
      <c r="Z40" s="777"/>
      <c r="AA40" s="777"/>
      <c r="AB40" s="777"/>
      <c r="AC40" s="777"/>
      <c r="AD40" s="777"/>
      <c r="AE40" s="777"/>
      <c r="AF40" s="777"/>
      <c r="AG40" s="777"/>
      <c r="AH40" s="777"/>
      <c r="AI40" s="777"/>
      <c r="AJ40" s="777"/>
      <c r="AK40" s="777"/>
      <c r="AL40" s="777"/>
      <c r="AM40" s="777"/>
      <c r="AN40" s="777"/>
      <c r="AO40" s="777"/>
      <c r="AP40" s="777"/>
      <c r="AQ40" s="777"/>
      <c r="AR40" s="777"/>
      <c r="AS40" s="777"/>
      <c r="AT40" s="777"/>
      <c r="AU40" s="777"/>
      <c r="AV40" s="777"/>
      <c r="AW40" s="777"/>
      <c r="AX40" s="777"/>
      <c r="AY40" s="777"/>
      <c r="AZ40" s="777"/>
      <c r="BA40" s="777"/>
      <c r="BB40" s="777"/>
      <c r="BC40" s="777"/>
      <c r="BD40" s="777"/>
      <c r="BE40" s="777"/>
      <c r="BF40" s="777"/>
      <c r="BG40" s="777"/>
      <c r="BH40" s="777"/>
      <c r="BI40" s="777"/>
      <c r="BJ40" s="777"/>
      <c r="BK40" s="777"/>
      <c r="BL40" s="777"/>
      <c r="BM40" s="777"/>
      <c r="BN40" s="777"/>
      <c r="BO40" s="777"/>
      <c r="BP40" s="777"/>
      <c r="BQ40" s="777"/>
      <c r="BR40" s="777"/>
      <c r="BS40" s="777"/>
      <c r="BT40" s="777"/>
      <c r="BU40" s="777"/>
      <c r="BV40" s="777"/>
      <c r="BW40" s="777"/>
      <c r="BX40" s="777"/>
      <c r="BY40" s="777"/>
    </row>
    <row r="41" spans="1:77" s="808" customFormat="1" ht="18" customHeight="1">
      <c r="A41" s="786"/>
      <c r="B41" s="796" t="str">
        <f>X!BP41</f>
        <v/>
      </c>
      <c r="C41" s="1715" t="str">
        <f>X!BQ41</f>
        <v/>
      </c>
      <c r="D41" s="1716" t="str">
        <f>X!BR41</f>
        <v/>
      </c>
      <c r="E41" s="1716" t="str">
        <f>X!BS41</f>
        <v/>
      </c>
      <c r="F41" s="1716" t="str">
        <f>X!BT41</f>
        <v/>
      </c>
      <c r="G41" s="1716" t="str">
        <f>X!BU41</f>
        <v/>
      </c>
      <c r="H41" s="1716" t="str">
        <f>X!BV41</f>
        <v/>
      </c>
      <c r="I41" s="1716" t="str">
        <f>X!BW41</f>
        <v/>
      </c>
      <c r="J41" s="1716" t="str">
        <f>X!BX41</f>
        <v/>
      </c>
      <c r="K41" s="1716" t="str">
        <f>X!BY41</f>
        <v/>
      </c>
      <c r="L41" s="1716" t="str">
        <f>X!BZ41</f>
        <v/>
      </c>
      <c r="M41" s="1716" t="str">
        <f>X!CA41</f>
        <v/>
      </c>
      <c r="N41" s="1717" t="str">
        <f>X!CB41</f>
        <v/>
      </c>
      <c r="O41" s="1718" t="str">
        <f>X!CC41</f>
        <v/>
      </c>
      <c r="P41" s="785" t="str">
        <f>X!CD41</f>
        <v/>
      </c>
      <c r="Q41" s="807"/>
      <c r="R41" s="777"/>
      <c r="S41" s="777"/>
      <c r="T41" s="777"/>
      <c r="U41" s="777"/>
      <c r="V41" s="777"/>
      <c r="W41" s="777"/>
      <c r="X41" s="777"/>
      <c r="Y41" s="777"/>
      <c r="Z41" s="777"/>
      <c r="AA41" s="777"/>
      <c r="AB41" s="777"/>
      <c r="AC41" s="777"/>
      <c r="AD41" s="777"/>
      <c r="AE41" s="777"/>
      <c r="AF41" s="777"/>
      <c r="AG41" s="777"/>
      <c r="AH41" s="777"/>
      <c r="AI41" s="777"/>
      <c r="AJ41" s="777"/>
      <c r="AK41" s="777"/>
      <c r="AL41" s="777"/>
      <c r="AM41" s="777"/>
      <c r="AN41" s="777"/>
      <c r="AO41" s="777"/>
      <c r="AP41" s="777"/>
      <c r="AQ41" s="777"/>
      <c r="AR41" s="777"/>
      <c r="AS41" s="777"/>
      <c r="AT41" s="777"/>
      <c r="AU41" s="777"/>
      <c r="AV41" s="777"/>
      <c r="AW41" s="777"/>
      <c r="AX41" s="777"/>
      <c r="AY41" s="777"/>
      <c r="AZ41" s="777"/>
      <c r="BA41" s="777"/>
      <c r="BB41" s="777"/>
      <c r="BC41" s="777"/>
      <c r="BD41" s="777"/>
      <c r="BE41" s="777"/>
      <c r="BF41" s="777"/>
      <c r="BG41" s="777"/>
      <c r="BH41" s="777"/>
      <c r="BI41" s="777"/>
      <c r="BJ41" s="777"/>
      <c r="BK41" s="777"/>
      <c r="BL41" s="777"/>
      <c r="BM41" s="777"/>
      <c r="BN41" s="777"/>
      <c r="BO41" s="777"/>
      <c r="BP41" s="777"/>
      <c r="BQ41" s="777"/>
      <c r="BR41" s="777"/>
      <c r="BS41" s="777"/>
      <c r="BT41" s="777"/>
      <c r="BU41" s="777"/>
      <c r="BV41" s="777"/>
      <c r="BW41" s="777"/>
      <c r="BX41" s="777"/>
      <c r="BY41" s="777"/>
    </row>
    <row r="42" spans="1:77" s="795" customFormat="1" ht="18" customHeight="1">
      <c r="A42" s="786"/>
      <c r="B42" s="780" t="str">
        <f>X!BP42</f>
        <v/>
      </c>
      <c r="C42" s="1711" t="str">
        <f>X!BQ42</f>
        <v/>
      </c>
      <c r="D42" s="1712" t="str">
        <f>X!BR42</f>
        <v/>
      </c>
      <c r="E42" s="1712" t="str">
        <f>X!BS42</f>
        <v/>
      </c>
      <c r="F42" s="1712" t="str">
        <f>X!BT42</f>
        <v/>
      </c>
      <c r="G42" s="1712" t="str">
        <f>X!BU42</f>
        <v/>
      </c>
      <c r="H42" s="1712" t="str">
        <f>X!BV42</f>
        <v/>
      </c>
      <c r="I42" s="1712" t="str">
        <f>X!BW42</f>
        <v/>
      </c>
      <c r="J42" s="1712" t="str">
        <f>X!BX42</f>
        <v/>
      </c>
      <c r="K42" s="1712" t="str">
        <f>X!BY42</f>
        <v/>
      </c>
      <c r="L42" s="1712" t="str">
        <f>X!BZ42</f>
        <v/>
      </c>
      <c r="M42" s="1712" t="str">
        <f>X!CA42</f>
        <v/>
      </c>
      <c r="N42" s="1713" t="str">
        <f>X!CB42</f>
        <v/>
      </c>
      <c r="O42" s="1714" t="str">
        <f>X!CC42</f>
        <v/>
      </c>
      <c r="P42" s="785" t="str">
        <f>X!CD42</f>
        <v/>
      </c>
      <c r="Q42" s="794"/>
      <c r="R42" s="777"/>
      <c r="S42" s="777"/>
      <c r="T42" s="777"/>
      <c r="U42" s="777"/>
      <c r="V42" s="777"/>
      <c r="W42" s="777"/>
      <c r="X42" s="777"/>
      <c r="Y42" s="777"/>
      <c r="Z42" s="777"/>
      <c r="AA42" s="777"/>
      <c r="AB42" s="777"/>
      <c r="AC42" s="777"/>
      <c r="AD42" s="777"/>
      <c r="AE42" s="777"/>
      <c r="AF42" s="777"/>
      <c r="AG42" s="777"/>
      <c r="AH42" s="777"/>
      <c r="AI42" s="777"/>
      <c r="AJ42" s="777"/>
      <c r="AK42" s="777"/>
      <c r="AL42" s="777"/>
      <c r="AM42" s="777"/>
      <c r="AN42" s="777"/>
      <c r="AO42" s="777"/>
      <c r="AP42" s="777"/>
      <c r="AQ42" s="777"/>
      <c r="AR42" s="777"/>
      <c r="AS42" s="777"/>
      <c r="AT42" s="777"/>
      <c r="AU42" s="777"/>
      <c r="AV42" s="777"/>
      <c r="AW42" s="777"/>
      <c r="AX42" s="777"/>
      <c r="AY42" s="777"/>
      <c r="AZ42" s="777"/>
      <c r="BA42" s="777"/>
      <c r="BB42" s="777"/>
      <c r="BC42" s="777"/>
      <c r="BD42" s="777"/>
      <c r="BE42" s="777"/>
      <c r="BF42" s="777"/>
      <c r="BG42" s="777"/>
      <c r="BH42" s="777"/>
      <c r="BI42" s="777"/>
      <c r="BJ42" s="777"/>
      <c r="BK42" s="777"/>
      <c r="BL42" s="777"/>
      <c r="BM42" s="777"/>
      <c r="BN42" s="777"/>
      <c r="BO42" s="777"/>
      <c r="BP42" s="777"/>
      <c r="BQ42" s="777"/>
      <c r="BR42" s="777"/>
      <c r="BS42" s="777"/>
      <c r="BT42" s="777"/>
      <c r="BU42" s="777"/>
      <c r="BV42" s="777"/>
      <c r="BW42" s="777"/>
      <c r="BX42" s="777"/>
      <c r="BY42" s="777"/>
    </row>
    <row r="43" spans="1:77" s="808" customFormat="1" ht="18" customHeight="1">
      <c r="A43" s="786"/>
      <c r="B43" s="796" t="str">
        <f>X!BP43</f>
        <v/>
      </c>
      <c r="C43" s="1715" t="str">
        <f>X!BQ43</f>
        <v/>
      </c>
      <c r="D43" s="1716" t="str">
        <f>X!BR43</f>
        <v/>
      </c>
      <c r="E43" s="1716" t="str">
        <f>X!BS43</f>
        <v/>
      </c>
      <c r="F43" s="1716" t="str">
        <f>X!BT43</f>
        <v/>
      </c>
      <c r="G43" s="1716" t="str">
        <f>X!BU43</f>
        <v/>
      </c>
      <c r="H43" s="1716" t="str">
        <f>X!BV43</f>
        <v/>
      </c>
      <c r="I43" s="1716" t="str">
        <f>X!BW43</f>
        <v/>
      </c>
      <c r="J43" s="1716" t="str">
        <f>X!BX43</f>
        <v/>
      </c>
      <c r="K43" s="1716" t="str">
        <f>X!BY43</f>
        <v/>
      </c>
      <c r="L43" s="1716" t="str">
        <f>X!BZ43</f>
        <v/>
      </c>
      <c r="M43" s="1716" t="str">
        <f>X!CA43</f>
        <v/>
      </c>
      <c r="N43" s="1717" t="str">
        <f>X!CB43</f>
        <v/>
      </c>
      <c r="O43" s="1718" t="str">
        <f>X!CC43</f>
        <v/>
      </c>
      <c r="P43" s="785" t="str">
        <f>X!CD43</f>
        <v/>
      </c>
      <c r="Q43" s="807"/>
      <c r="R43" s="777"/>
      <c r="S43" s="777"/>
      <c r="T43" s="777"/>
      <c r="U43" s="777"/>
      <c r="V43" s="777"/>
      <c r="W43" s="777"/>
      <c r="X43" s="777"/>
      <c r="Y43" s="777"/>
      <c r="Z43" s="777"/>
      <c r="AA43" s="777"/>
      <c r="AB43" s="777"/>
      <c r="AC43" s="777"/>
      <c r="AD43" s="777"/>
      <c r="AE43" s="777"/>
      <c r="AF43" s="777"/>
      <c r="AG43" s="777"/>
      <c r="AH43" s="777"/>
      <c r="AI43" s="777"/>
      <c r="AJ43" s="777"/>
      <c r="AK43" s="777"/>
      <c r="AL43" s="777"/>
      <c r="AM43" s="777"/>
      <c r="AN43" s="777"/>
      <c r="AO43" s="777"/>
      <c r="AP43" s="777"/>
      <c r="AQ43" s="777"/>
      <c r="AR43" s="777"/>
      <c r="AS43" s="777"/>
      <c r="AT43" s="777"/>
      <c r="AU43" s="777"/>
      <c r="AV43" s="777"/>
      <c r="AW43" s="777"/>
      <c r="AX43" s="777"/>
      <c r="AY43" s="777"/>
      <c r="AZ43" s="777"/>
      <c r="BA43" s="777"/>
      <c r="BB43" s="777"/>
      <c r="BC43" s="777"/>
      <c r="BD43" s="777"/>
      <c r="BE43" s="777"/>
      <c r="BF43" s="777"/>
      <c r="BG43" s="777"/>
      <c r="BH43" s="777"/>
      <c r="BI43" s="777"/>
      <c r="BJ43" s="777"/>
      <c r="BK43" s="777"/>
      <c r="BL43" s="777"/>
      <c r="BM43" s="777"/>
      <c r="BN43" s="777"/>
      <c r="BO43" s="777"/>
      <c r="BP43" s="777"/>
      <c r="BQ43" s="777"/>
      <c r="BR43" s="777"/>
      <c r="BS43" s="777"/>
      <c r="BT43" s="777"/>
      <c r="BU43" s="777"/>
      <c r="BV43" s="777"/>
      <c r="BW43" s="777"/>
      <c r="BX43" s="777"/>
      <c r="BY43" s="777"/>
    </row>
    <row r="44" spans="1:77" s="795" customFormat="1" ht="18" customHeight="1">
      <c r="A44" s="786"/>
      <c r="B44" s="780" t="str">
        <f>X!BP44</f>
        <v/>
      </c>
      <c r="C44" s="1711" t="str">
        <f>X!BQ44</f>
        <v/>
      </c>
      <c r="D44" s="1712" t="str">
        <f>X!BR44</f>
        <v/>
      </c>
      <c r="E44" s="1712" t="str">
        <f>X!BS44</f>
        <v/>
      </c>
      <c r="F44" s="1712" t="str">
        <f>X!BT44</f>
        <v/>
      </c>
      <c r="G44" s="1712" t="str">
        <f>X!BU44</f>
        <v/>
      </c>
      <c r="H44" s="1712" t="str">
        <f>X!BV44</f>
        <v/>
      </c>
      <c r="I44" s="1712" t="str">
        <f>X!BW44</f>
        <v/>
      </c>
      <c r="J44" s="1712" t="str">
        <f>X!BX44</f>
        <v/>
      </c>
      <c r="K44" s="1712" t="str">
        <f>X!BY44</f>
        <v/>
      </c>
      <c r="L44" s="1712" t="str">
        <f>X!BZ44</f>
        <v/>
      </c>
      <c r="M44" s="1712" t="str">
        <f>X!CA44</f>
        <v/>
      </c>
      <c r="N44" s="1713" t="str">
        <f>X!CB44</f>
        <v/>
      </c>
      <c r="O44" s="1714" t="str">
        <f>X!CC44</f>
        <v/>
      </c>
      <c r="P44" s="785" t="str">
        <f>X!CD44</f>
        <v/>
      </c>
      <c r="Q44" s="794"/>
      <c r="R44" s="777"/>
      <c r="S44" s="777"/>
      <c r="T44" s="777"/>
      <c r="U44" s="777"/>
      <c r="V44" s="777"/>
      <c r="W44" s="777"/>
      <c r="X44" s="777"/>
      <c r="Y44" s="777"/>
      <c r="Z44" s="777"/>
      <c r="AA44" s="777"/>
      <c r="AB44" s="777"/>
      <c r="AC44" s="777"/>
      <c r="AD44" s="777"/>
      <c r="AE44" s="777"/>
      <c r="AF44" s="777"/>
      <c r="AG44" s="777"/>
      <c r="AH44" s="777"/>
      <c r="AI44" s="777"/>
      <c r="AJ44" s="777"/>
      <c r="AK44" s="777"/>
      <c r="AL44" s="777"/>
      <c r="AM44" s="777"/>
      <c r="AN44" s="777"/>
      <c r="AO44" s="777"/>
      <c r="AP44" s="777"/>
      <c r="AQ44" s="777"/>
      <c r="AR44" s="777"/>
      <c r="AS44" s="777"/>
      <c r="AT44" s="777"/>
      <c r="AU44" s="777"/>
      <c r="AV44" s="777"/>
      <c r="AW44" s="777"/>
      <c r="AX44" s="777"/>
      <c r="AY44" s="777"/>
      <c r="AZ44" s="777"/>
      <c r="BA44" s="777"/>
      <c r="BB44" s="777"/>
      <c r="BC44" s="777"/>
      <c r="BD44" s="777"/>
      <c r="BE44" s="777"/>
      <c r="BF44" s="777"/>
      <c r="BG44" s="777"/>
      <c r="BH44" s="777"/>
      <c r="BI44" s="777"/>
      <c r="BJ44" s="777"/>
      <c r="BK44" s="777"/>
      <c r="BL44" s="777"/>
      <c r="BM44" s="777"/>
      <c r="BN44" s="777"/>
      <c r="BO44" s="777"/>
      <c r="BP44" s="777"/>
      <c r="BQ44" s="777"/>
      <c r="BR44" s="777"/>
      <c r="BS44" s="777"/>
      <c r="BT44" s="777"/>
      <c r="BU44" s="777"/>
      <c r="BV44" s="777"/>
      <c r="BW44" s="777"/>
      <c r="BX44" s="777"/>
      <c r="BY44" s="777"/>
    </row>
    <row r="45" spans="1:77" s="808" customFormat="1" ht="18" customHeight="1">
      <c r="A45" s="786"/>
      <c r="B45" s="796" t="str">
        <f>X!BP45</f>
        <v/>
      </c>
      <c r="C45" s="1715" t="str">
        <f>X!BQ45</f>
        <v/>
      </c>
      <c r="D45" s="1716" t="str">
        <f>X!BR45</f>
        <v/>
      </c>
      <c r="E45" s="1716" t="str">
        <f>X!BS45</f>
        <v/>
      </c>
      <c r="F45" s="1716" t="str">
        <f>X!BT45</f>
        <v/>
      </c>
      <c r="G45" s="1716" t="str">
        <f>X!BU45</f>
        <v/>
      </c>
      <c r="H45" s="1716" t="str">
        <f>X!BV45</f>
        <v/>
      </c>
      <c r="I45" s="1716" t="str">
        <f>X!BW45</f>
        <v/>
      </c>
      <c r="J45" s="1716" t="str">
        <f>X!BX45</f>
        <v/>
      </c>
      <c r="K45" s="1716" t="str">
        <f>X!BY45</f>
        <v/>
      </c>
      <c r="L45" s="1716" t="str">
        <f>X!BZ45</f>
        <v/>
      </c>
      <c r="M45" s="1716" t="str">
        <f>X!CA45</f>
        <v/>
      </c>
      <c r="N45" s="1717" t="str">
        <f>X!CB45</f>
        <v/>
      </c>
      <c r="O45" s="1718" t="str">
        <f>X!CC45</f>
        <v/>
      </c>
      <c r="P45" s="785" t="str">
        <f>X!CD45</f>
        <v/>
      </c>
      <c r="Q45" s="807"/>
      <c r="R45" s="777"/>
      <c r="S45" s="777"/>
      <c r="T45" s="777"/>
      <c r="U45" s="777"/>
      <c r="V45" s="777"/>
      <c r="W45" s="777"/>
      <c r="X45" s="777"/>
      <c r="Y45" s="777"/>
      <c r="Z45" s="777"/>
      <c r="AA45" s="777"/>
      <c r="AB45" s="777"/>
      <c r="AC45" s="777"/>
      <c r="AD45" s="777"/>
      <c r="AE45" s="777"/>
      <c r="AF45" s="777"/>
      <c r="AG45" s="777"/>
      <c r="AH45" s="777"/>
      <c r="AI45" s="777"/>
      <c r="AJ45" s="777"/>
      <c r="AK45" s="777"/>
      <c r="AL45" s="777"/>
      <c r="AM45" s="777"/>
      <c r="AN45" s="777"/>
      <c r="AO45" s="777"/>
      <c r="AP45" s="777"/>
      <c r="AQ45" s="777"/>
      <c r="AR45" s="777"/>
      <c r="AS45" s="777"/>
      <c r="AT45" s="777"/>
      <c r="AU45" s="777"/>
      <c r="AV45" s="777"/>
      <c r="AW45" s="777"/>
      <c r="AX45" s="777"/>
      <c r="AY45" s="777"/>
      <c r="AZ45" s="777"/>
      <c r="BA45" s="777"/>
      <c r="BB45" s="777"/>
      <c r="BC45" s="777"/>
      <c r="BD45" s="777"/>
      <c r="BE45" s="777"/>
      <c r="BF45" s="777"/>
      <c r="BG45" s="777"/>
      <c r="BH45" s="777"/>
      <c r="BI45" s="777"/>
      <c r="BJ45" s="777"/>
      <c r="BK45" s="777"/>
      <c r="BL45" s="777"/>
      <c r="BM45" s="777"/>
      <c r="BN45" s="777"/>
      <c r="BO45" s="777"/>
      <c r="BP45" s="777"/>
      <c r="BQ45" s="777"/>
      <c r="BR45" s="777"/>
      <c r="BS45" s="777"/>
      <c r="BT45" s="777"/>
      <c r="BU45" s="777"/>
      <c r="BV45" s="777"/>
      <c r="BW45" s="777"/>
      <c r="BX45" s="777"/>
      <c r="BY45" s="777"/>
    </row>
    <row r="46" spans="1:77" s="795" customFormat="1" ht="18" customHeight="1">
      <c r="A46" s="786"/>
      <c r="B46" s="780" t="str">
        <f>X!BP46</f>
        <v/>
      </c>
      <c r="C46" s="1711" t="str">
        <f>X!BQ46</f>
        <v/>
      </c>
      <c r="D46" s="1712" t="str">
        <f>X!BR46</f>
        <v/>
      </c>
      <c r="E46" s="1712" t="str">
        <f>X!BS46</f>
        <v/>
      </c>
      <c r="F46" s="1712" t="str">
        <f>X!BT46</f>
        <v/>
      </c>
      <c r="G46" s="1712" t="str">
        <f>X!BU46</f>
        <v/>
      </c>
      <c r="H46" s="1712" t="str">
        <f>X!BV46</f>
        <v/>
      </c>
      <c r="I46" s="1712" t="str">
        <f>X!BW46</f>
        <v/>
      </c>
      <c r="J46" s="1712" t="str">
        <f>X!BX46</f>
        <v/>
      </c>
      <c r="K46" s="1712" t="str">
        <f>X!BY46</f>
        <v/>
      </c>
      <c r="L46" s="1712" t="str">
        <f>X!BZ46</f>
        <v/>
      </c>
      <c r="M46" s="1712" t="str">
        <f>X!CA46</f>
        <v/>
      </c>
      <c r="N46" s="1713" t="str">
        <f>X!CB46</f>
        <v/>
      </c>
      <c r="O46" s="1714" t="str">
        <f>X!CC46</f>
        <v/>
      </c>
      <c r="P46" s="785" t="str">
        <f>X!CD46</f>
        <v/>
      </c>
      <c r="Q46" s="794"/>
      <c r="R46" s="777"/>
      <c r="S46" s="777"/>
      <c r="T46" s="777"/>
      <c r="U46" s="777"/>
      <c r="V46" s="777"/>
      <c r="W46" s="777"/>
      <c r="X46" s="777"/>
      <c r="Y46" s="777"/>
      <c r="Z46" s="777"/>
      <c r="AA46" s="777"/>
      <c r="AB46" s="777"/>
      <c r="AC46" s="777"/>
      <c r="AD46" s="777"/>
      <c r="AE46" s="777"/>
      <c r="AF46" s="777"/>
      <c r="AG46" s="777"/>
      <c r="AH46" s="777"/>
      <c r="AI46" s="777"/>
      <c r="AJ46" s="777"/>
      <c r="AK46" s="777"/>
      <c r="AL46" s="777"/>
      <c r="AM46" s="777"/>
      <c r="AN46" s="777"/>
      <c r="AO46" s="777"/>
      <c r="AP46" s="777"/>
      <c r="AQ46" s="777"/>
      <c r="AR46" s="777"/>
      <c r="AS46" s="777"/>
      <c r="AT46" s="777"/>
      <c r="AU46" s="777"/>
      <c r="AV46" s="777"/>
      <c r="AW46" s="777"/>
      <c r="AX46" s="777"/>
      <c r="AY46" s="777"/>
      <c r="AZ46" s="777"/>
      <c r="BA46" s="777"/>
      <c r="BB46" s="777"/>
      <c r="BC46" s="777"/>
      <c r="BD46" s="777"/>
      <c r="BE46" s="777"/>
      <c r="BF46" s="777"/>
      <c r="BG46" s="777"/>
      <c r="BH46" s="777"/>
      <c r="BI46" s="777"/>
      <c r="BJ46" s="777"/>
      <c r="BK46" s="777"/>
      <c r="BL46" s="777"/>
      <c r="BM46" s="777"/>
      <c r="BN46" s="777"/>
      <c r="BO46" s="777"/>
      <c r="BP46" s="777"/>
      <c r="BQ46" s="777"/>
      <c r="BR46" s="777"/>
      <c r="BS46" s="777"/>
      <c r="BT46" s="777"/>
      <c r="BU46" s="777"/>
      <c r="BV46" s="777"/>
      <c r="BW46" s="777"/>
      <c r="BX46" s="777"/>
      <c r="BY46" s="777"/>
    </row>
    <row r="47" spans="1:77" s="810" customFormat="1" ht="18" customHeight="1">
      <c r="A47" s="786"/>
      <c r="B47" s="796" t="str">
        <f>X!BP47</f>
        <v/>
      </c>
      <c r="C47" s="1715" t="str">
        <f>X!BQ47</f>
        <v/>
      </c>
      <c r="D47" s="1716" t="str">
        <f>X!BR47</f>
        <v/>
      </c>
      <c r="E47" s="1716" t="str">
        <f>X!BS47</f>
        <v/>
      </c>
      <c r="F47" s="1716" t="str">
        <f>X!BT47</f>
        <v/>
      </c>
      <c r="G47" s="1716" t="str">
        <f>X!BU47</f>
        <v/>
      </c>
      <c r="H47" s="1716" t="str">
        <f>X!BV47</f>
        <v/>
      </c>
      <c r="I47" s="1716" t="str">
        <f>X!BW47</f>
        <v/>
      </c>
      <c r="J47" s="1716" t="str">
        <f>X!BX47</f>
        <v/>
      </c>
      <c r="K47" s="1716" t="str">
        <f>X!BY47</f>
        <v/>
      </c>
      <c r="L47" s="1716" t="str">
        <f>X!BZ47</f>
        <v/>
      </c>
      <c r="M47" s="1716" t="str">
        <f>X!CA47</f>
        <v/>
      </c>
      <c r="N47" s="1717" t="str">
        <f>X!CB47</f>
        <v/>
      </c>
      <c r="O47" s="1718" t="str">
        <f>X!CC47</f>
        <v/>
      </c>
      <c r="P47" s="785" t="str">
        <f>X!CD47</f>
        <v/>
      </c>
      <c r="Q47" s="807"/>
      <c r="R47" s="809"/>
      <c r="S47" s="809"/>
      <c r="T47" s="809"/>
      <c r="U47" s="809"/>
      <c r="V47" s="809"/>
      <c r="W47" s="809"/>
      <c r="X47" s="809"/>
      <c r="Y47" s="809"/>
      <c r="Z47" s="809"/>
      <c r="AA47" s="809"/>
      <c r="AB47" s="809"/>
      <c r="AC47" s="809"/>
      <c r="AD47" s="809"/>
      <c r="AE47" s="809"/>
      <c r="AF47" s="809"/>
      <c r="AG47" s="809"/>
      <c r="AH47" s="809"/>
      <c r="AI47" s="809"/>
      <c r="AJ47" s="809"/>
      <c r="AK47" s="809"/>
      <c r="AL47" s="809"/>
      <c r="AM47" s="809"/>
      <c r="AN47" s="809"/>
      <c r="AO47" s="809"/>
      <c r="AP47" s="809"/>
      <c r="AQ47" s="809"/>
      <c r="AR47" s="809"/>
      <c r="AS47" s="809"/>
      <c r="AT47" s="809"/>
      <c r="AU47" s="809"/>
      <c r="AV47" s="809"/>
      <c r="AW47" s="809"/>
      <c r="AX47" s="809"/>
      <c r="AY47" s="809"/>
      <c r="AZ47" s="809"/>
      <c r="BA47" s="809"/>
      <c r="BB47" s="809"/>
      <c r="BC47" s="809"/>
      <c r="BD47" s="809"/>
      <c r="BE47" s="809"/>
      <c r="BF47" s="809"/>
      <c r="BG47" s="809"/>
      <c r="BH47" s="809"/>
      <c r="BI47" s="809"/>
      <c r="BJ47" s="809"/>
      <c r="BK47" s="809"/>
      <c r="BL47" s="809"/>
      <c r="BM47" s="809"/>
      <c r="BN47" s="809"/>
      <c r="BO47" s="809"/>
      <c r="BP47" s="809"/>
      <c r="BQ47" s="809"/>
      <c r="BR47" s="809"/>
      <c r="BS47" s="809"/>
      <c r="BT47" s="809"/>
      <c r="BU47" s="809"/>
      <c r="BV47" s="809"/>
      <c r="BW47" s="809"/>
      <c r="BX47" s="809"/>
      <c r="BY47" s="809"/>
    </row>
    <row r="48" spans="1:77" s="827" customFormat="1" ht="18" customHeight="1" thickBot="1">
      <c r="A48" s="818"/>
      <c r="B48" s="812" t="str">
        <f>X!BP48</f>
        <v>Unclassified Spending</v>
      </c>
      <c r="C48" s="1719" t="str">
        <f>X!BQ48</f>
        <v>Unclassified Spending</v>
      </c>
      <c r="D48" s="1720" t="str">
        <f>X!BR48</f>
        <v/>
      </c>
      <c r="E48" s="1720" t="str">
        <f>X!BS48</f>
        <v/>
      </c>
      <c r="F48" s="1720" t="str">
        <f>X!BT48</f>
        <v/>
      </c>
      <c r="G48" s="1720" t="str">
        <f>X!BU48</f>
        <v/>
      </c>
      <c r="H48" s="1720" t="str">
        <f>X!BV48</f>
        <v/>
      </c>
      <c r="I48" s="1720" t="str">
        <f>X!BW48</f>
        <v/>
      </c>
      <c r="J48" s="1720" t="str">
        <f>X!BX48</f>
        <v/>
      </c>
      <c r="K48" s="1720" t="str">
        <f>X!BY48</f>
        <v/>
      </c>
      <c r="L48" s="1720" t="str">
        <f>X!BZ48</f>
        <v/>
      </c>
      <c r="M48" s="1720" t="str">
        <f>X!CA48</f>
        <v/>
      </c>
      <c r="N48" s="1721" t="str">
        <f>X!CB48</f>
        <v/>
      </c>
      <c r="O48" s="1722" t="str">
        <f>X!CC48</f>
        <v/>
      </c>
      <c r="P48" s="817" t="str">
        <f>X!CD48</f>
        <v/>
      </c>
      <c r="Q48" s="825"/>
      <c r="R48" s="826"/>
      <c r="S48" s="826"/>
      <c r="T48" s="826"/>
      <c r="U48" s="826"/>
      <c r="V48" s="826"/>
      <c r="W48" s="826"/>
      <c r="X48" s="826"/>
      <c r="Y48" s="826"/>
      <c r="Z48" s="826"/>
      <c r="AA48" s="826"/>
      <c r="AB48" s="826"/>
      <c r="AC48" s="826"/>
      <c r="AD48" s="826"/>
      <c r="AE48" s="826"/>
      <c r="AF48" s="826"/>
      <c r="AG48" s="826"/>
      <c r="AH48" s="826"/>
      <c r="AI48" s="826"/>
      <c r="AJ48" s="826"/>
      <c r="AK48" s="826"/>
      <c r="AL48" s="826"/>
      <c r="AM48" s="826"/>
      <c r="AN48" s="826"/>
      <c r="AO48" s="826"/>
      <c r="AP48" s="826"/>
      <c r="AQ48" s="826"/>
      <c r="AR48" s="826"/>
      <c r="AS48" s="826"/>
      <c r="AT48" s="826"/>
      <c r="AU48" s="826"/>
      <c r="AV48" s="826"/>
      <c r="AW48" s="826"/>
      <c r="AX48" s="826"/>
      <c r="AY48" s="826"/>
      <c r="AZ48" s="826"/>
      <c r="BA48" s="826"/>
      <c r="BB48" s="826"/>
      <c r="BC48" s="826"/>
      <c r="BD48" s="826"/>
      <c r="BE48" s="826"/>
      <c r="BF48" s="826"/>
      <c r="BG48" s="826"/>
      <c r="BH48" s="826"/>
      <c r="BI48" s="826"/>
      <c r="BJ48" s="826"/>
      <c r="BK48" s="826"/>
      <c r="BL48" s="826"/>
      <c r="BM48" s="826"/>
      <c r="BN48" s="826"/>
      <c r="BO48" s="826"/>
      <c r="BP48" s="826"/>
      <c r="BQ48" s="826"/>
      <c r="BR48" s="826"/>
      <c r="BS48" s="826"/>
      <c r="BT48" s="826"/>
      <c r="BU48" s="826"/>
      <c r="BV48" s="826"/>
      <c r="BW48" s="826"/>
      <c r="BX48" s="826"/>
      <c r="BY48" s="826"/>
    </row>
    <row r="49" spans="1:77" s="845" customFormat="1" ht="15.75" customHeight="1">
      <c r="A49" s="835"/>
      <c r="B49" s="829" t="str">
        <f>X!BP49</f>
        <v/>
      </c>
      <c r="C49" s="1723" t="str">
        <f>X!BQ49</f>
        <v/>
      </c>
      <c r="D49" s="1724" t="str">
        <f>X!BR49</f>
        <v/>
      </c>
      <c r="E49" s="1724" t="str">
        <f>X!BS49</f>
        <v/>
      </c>
      <c r="F49" s="1724" t="str">
        <f>X!BT49</f>
        <v/>
      </c>
      <c r="G49" s="1724" t="str">
        <f>X!BU49</f>
        <v/>
      </c>
      <c r="H49" s="1724" t="str">
        <f>X!BV49</f>
        <v/>
      </c>
      <c r="I49" s="1724" t="str">
        <f>X!BW49</f>
        <v/>
      </c>
      <c r="J49" s="1724" t="str">
        <f>X!BX49</f>
        <v/>
      </c>
      <c r="K49" s="1724" t="str">
        <f>X!BY49</f>
        <v/>
      </c>
      <c r="L49" s="1724" t="str">
        <f>X!BZ49</f>
        <v/>
      </c>
      <c r="M49" s="1724" t="str">
        <f>X!CA49</f>
        <v/>
      </c>
      <c r="N49" s="1725" t="str">
        <f>X!CB49</f>
        <v/>
      </c>
      <c r="O49" s="1726" t="str">
        <f>X!CC49</f>
        <v/>
      </c>
      <c r="P49" s="834" t="str">
        <f>X!CD49</f>
        <v/>
      </c>
      <c r="Q49" s="844"/>
      <c r="R49" s="777"/>
      <c r="S49" s="777"/>
      <c r="T49" s="777"/>
      <c r="U49" s="777"/>
      <c r="V49" s="777"/>
      <c r="W49" s="777"/>
      <c r="X49" s="777"/>
      <c r="Y49" s="777"/>
      <c r="Z49" s="777"/>
      <c r="AA49" s="777"/>
      <c r="AB49" s="777"/>
      <c r="AC49" s="777"/>
      <c r="AD49" s="777"/>
      <c r="AE49" s="777"/>
      <c r="AF49" s="777"/>
      <c r="AG49" s="777"/>
      <c r="AH49" s="777"/>
      <c r="AI49" s="777"/>
      <c r="AJ49" s="777"/>
      <c r="AK49" s="777"/>
      <c r="AL49" s="777"/>
      <c r="AM49" s="777"/>
      <c r="AN49" s="777"/>
      <c r="AO49" s="777"/>
      <c r="AP49" s="777"/>
      <c r="AQ49" s="777"/>
      <c r="AR49" s="777"/>
      <c r="AS49" s="777"/>
      <c r="AT49" s="777"/>
      <c r="AU49" s="777"/>
      <c r="AV49" s="777"/>
      <c r="AW49" s="777"/>
      <c r="AX49" s="777"/>
      <c r="AY49" s="777"/>
      <c r="AZ49" s="777"/>
      <c r="BA49" s="777"/>
      <c r="BB49" s="777"/>
      <c r="BC49" s="777"/>
      <c r="BD49" s="777"/>
      <c r="BE49" s="777"/>
      <c r="BF49" s="777"/>
      <c r="BG49" s="777"/>
      <c r="BH49" s="777"/>
      <c r="BI49" s="777"/>
      <c r="BJ49" s="777"/>
      <c r="BK49" s="777"/>
      <c r="BL49" s="777"/>
      <c r="BM49" s="777"/>
      <c r="BN49" s="777"/>
      <c r="BO49" s="777"/>
      <c r="BP49" s="777"/>
      <c r="BQ49" s="777"/>
      <c r="BR49" s="777"/>
      <c r="BS49" s="777"/>
      <c r="BT49" s="777"/>
      <c r="BU49" s="777"/>
      <c r="BV49" s="777"/>
      <c r="BW49" s="777"/>
      <c r="BX49" s="777"/>
      <c r="BY49" s="777"/>
    </row>
    <row r="50" spans="1:77" s="808" customFormat="1" ht="15.75" customHeight="1">
      <c r="A50" s="835"/>
      <c r="B50" s="846" t="str">
        <f>X!BP50</f>
        <v/>
      </c>
      <c r="C50" s="1727" t="str">
        <f>X!BQ50</f>
        <v/>
      </c>
      <c r="D50" s="1728" t="str">
        <f>X!BR50</f>
        <v/>
      </c>
      <c r="E50" s="1728" t="str">
        <f>X!BS50</f>
        <v/>
      </c>
      <c r="F50" s="1728" t="str">
        <f>X!BT50</f>
        <v/>
      </c>
      <c r="G50" s="1728" t="str">
        <f>X!BU50</f>
        <v/>
      </c>
      <c r="H50" s="1728" t="str">
        <f>X!BV50</f>
        <v/>
      </c>
      <c r="I50" s="1728" t="str">
        <f>X!BW50</f>
        <v/>
      </c>
      <c r="J50" s="1728" t="str">
        <f>X!BX50</f>
        <v/>
      </c>
      <c r="K50" s="1728" t="str">
        <f>X!BY50</f>
        <v/>
      </c>
      <c r="L50" s="1728" t="str">
        <f>X!BZ50</f>
        <v/>
      </c>
      <c r="M50" s="1728" t="str">
        <f>X!CA50</f>
        <v/>
      </c>
      <c r="N50" s="1729" t="str">
        <f>X!CB50</f>
        <v/>
      </c>
      <c r="O50" s="1730" t="str">
        <f>X!CC50</f>
        <v/>
      </c>
      <c r="P50" s="834" t="str">
        <f>X!CD50</f>
        <v/>
      </c>
      <c r="Q50" s="858"/>
      <c r="R50" s="777"/>
      <c r="S50" s="777"/>
      <c r="T50" s="777"/>
      <c r="U50" s="777"/>
      <c r="V50" s="777"/>
      <c r="W50" s="777"/>
      <c r="X50" s="777"/>
      <c r="Y50" s="777"/>
      <c r="Z50" s="777"/>
      <c r="AA50" s="777"/>
      <c r="AB50" s="777"/>
      <c r="AC50" s="777"/>
      <c r="AD50" s="777"/>
      <c r="AE50" s="777"/>
      <c r="AF50" s="777"/>
      <c r="AG50" s="777"/>
      <c r="AH50" s="777"/>
      <c r="AI50" s="777"/>
      <c r="AJ50" s="777"/>
      <c r="AK50" s="777"/>
      <c r="AL50" s="777"/>
      <c r="AM50" s="777"/>
      <c r="AN50" s="777"/>
      <c r="AO50" s="777"/>
      <c r="AP50" s="777"/>
      <c r="AQ50" s="777"/>
      <c r="AR50" s="777"/>
      <c r="AS50" s="777"/>
      <c r="AT50" s="777"/>
      <c r="AU50" s="777"/>
      <c r="AV50" s="777"/>
      <c r="AW50" s="777"/>
      <c r="AX50" s="777"/>
      <c r="AY50" s="777"/>
      <c r="AZ50" s="777"/>
      <c r="BA50" s="777"/>
      <c r="BB50" s="777"/>
      <c r="BC50" s="777"/>
      <c r="BD50" s="777"/>
      <c r="BE50" s="777"/>
      <c r="BF50" s="777"/>
      <c r="BG50" s="777"/>
      <c r="BH50" s="777"/>
      <c r="BI50" s="777"/>
      <c r="BJ50" s="777"/>
      <c r="BK50" s="777"/>
      <c r="BL50" s="777"/>
      <c r="BM50" s="777"/>
      <c r="BN50" s="777"/>
      <c r="BO50" s="777"/>
      <c r="BP50" s="777"/>
      <c r="BQ50" s="777"/>
      <c r="BR50" s="777"/>
      <c r="BS50" s="777"/>
      <c r="BT50" s="777"/>
      <c r="BU50" s="777"/>
      <c r="BV50" s="777"/>
      <c r="BW50" s="777"/>
      <c r="BX50" s="777"/>
      <c r="BY50" s="777"/>
    </row>
    <row r="51" spans="1:77" s="845" customFormat="1" ht="15.75" customHeight="1">
      <c r="A51" s="835"/>
      <c r="B51" s="829" t="str">
        <f>X!BP51</f>
        <v/>
      </c>
      <c r="C51" s="1723" t="str">
        <f>X!BQ51</f>
        <v/>
      </c>
      <c r="D51" s="1724" t="str">
        <f>X!BR51</f>
        <v/>
      </c>
      <c r="E51" s="1724" t="str">
        <f>X!BS51</f>
        <v/>
      </c>
      <c r="F51" s="1724" t="str">
        <f>X!BT51</f>
        <v/>
      </c>
      <c r="G51" s="1724" t="str">
        <f>X!BU51</f>
        <v/>
      </c>
      <c r="H51" s="1724" t="str">
        <f>X!BV51</f>
        <v/>
      </c>
      <c r="I51" s="1724" t="str">
        <f>X!BW51</f>
        <v/>
      </c>
      <c r="J51" s="1724" t="str">
        <f>X!BX51</f>
        <v/>
      </c>
      <c r="K51" s="1724" t="str">
        <f>X!BY51</f>
        <v/>
      </c>
      <c r="L51" s="1724" t="str">
        <f>X!BZ51</f>
        <v/>
      </c>
      <c r="M51" s="1724" t="str">
        <f>X!CA51</f>
        <v/>
      </c>
      <c r="N51" s="1725" t="str">
        <f>X!CB51</f>
        <v/>
      </c>
      <c r="O51" s="1731" t="str">
        <f>X!CC51</f>
        <v/>
      </c>
      <c r="P51" s="834" t="str">
        <f>X!CD51</f>
        <v/>
      </c>
      <c r="Q51" s="861"/>
      <c r="R51" s="777"/>
      <c r="S51" s="777"/>
      <c r="T51" s="777"/>
      <c r="U51" s="777"/>
      <c r="V51" s="777"/>
      <c r="W51" s="777"/>
      <c r="X51" s="777"/>
      <c r="Y51" s="777"/>
      <c r="Z51" s="777"/>
      <c r="AA51" s="777"/>
      <c r="AB51" s="777"/>
      <c r="AC51" s="777"/>
      <c r="AD51" s="777"/>
      <c r="AE51" s="777"/>
      <c r="AF51" s="777"/>
      <c r="AG51" s="777"/>
      <c r="AH51" s="777"/>
      <c r="AI51" s="777"/>
      <c r="AJ51" s="777"/>
      <c r="AK51" s="777"/>
      <c r="AL51" s="777"/>
      <c r="AM51" s="777"/>
      <c r="AN51" s="777"/>
      <c r="AO51" s="777"/>
      <c r="AP51" s="777"/>
      <c r="AQ51" s="777"/>
      <c r="AR51" s="777"/>
      <c r="AS51" s="777"/>
      <c r="AT51" s="777"/>
      <c r="AU51" s="777"/>
      <c r="AV51" s="777"/>
      <c r="AW51" s="777"/>
      <c r="AX51" s="777"/>
      <c r="AY51" s="777"/>
      <c r="AZ51" s="777"/>
      <c r="BA51" s="777"/>
      <c r="BB51" s="777"/>
      <c r="BC51" s="777"/>
      <c r="BD51" s="777"/>
      <c r="BE51" s="777"/>
      <c r="BF51" s="777"/>
      <c r="BG51" s="777"/>
      <c r="BH51" s="777"/>
      <c r="BI51" s="777"/>
      <c r="BJ51" s="777"/>
      <c r="BK51" s="777"/>
      <c r="BL51" s="777"/>
      <c r="BM51" s="777"/>
      <c r="BN51" s="777"/>
      <c r="BO51" s="777"/>
      <c r="BP51" s="777"/>
      <c r="BQ51" s="777"/>
      <c r="BR51" s="777"/>
      <c r="BS51" s="777"/>
      <c r="BT51" s="777"/>
      <c r="BU51" s="777"/>
      <c r="BV51" s="777"/>
      <c r="BW51" s="777"/>
      <c r="BX51" s="777"/>
      <c r="BY51" s="777"/>
    </row>
    <row r="52" spans="1:77" s="808" customFormat="1" ht="15.75" customHeight="1">
      <c r="A52" s="835"/>
      <c r="B52" s="846" t="str">
        <f>X!BP52</f>
        <v/>
      </c>
      <c r="C52" s="1727" t="str">
        <f>X!BQ52</f>
        <v/>
      </c>
      <c r="D52" s="1728" t="str">
        <f>X!BR52</f>
        <v/>
      </c>
      <c r="E52" s="1728" t="str">
        <f>X!BS52</f>
        <v/>
      </c>
      <c r="F52" s="1728" t="str">
        <f>X!BT52</f>
        <v/>
      </c>
      <c r="G52" s="1728" t="str">
        <f>X!BU52</f>
        <v/>
      </c>
      <c r="H52" s="1728" t="str">
        <f>X!BV52</f>
        <v/>
      </c>
      <c r="I52" s="1728" t="str">
        <f>X!BW52</f>
        <v/>
      </c>
      <c r="J52" s="1728" t="str">
        <f>X!BX52</f>
        <v/>
      </c>
      <c r="K52" s="1728" t="str">
        <f>X!BY52</f>
        <v/>
      </c>
      <c r="L52" s="1728" t="str">
        <f>X!BZ52</f>
        <v/>
      </c>
      <c r="M52" s="1728" t="str">
        <f>X!CA52</f>
        <v/>
      </c>
      <c r="N52" s="1729" t="str">
        <f>X!CB52</f>
        <v/>
      </c>
      <c r="O52" s="1732" t="str">
        <f>X!CC52</f>
        <v/>
      </c>
      <c r="P52" s="834" t="str">
        <f>X!CD52</f>
        <v/>
      </c>
      <c r="Q52" s="864"/>
      <c r="R52" s="777"/>
      <c r="S52" s="777"/>
      <c r="T52" s="777"/>
      <c r="U52" s="777"/>
      <c r="V52" s="777"/>
      <c r="W52" s="777"/>
      <c r="X52" s="777"/>
      <c r="Y52" s="777"/>
      <c r="Z52" s="777"/>
      <c r="AA52" s="777"/>
      <c r="AB52" s="777"/>
      <c r="AC52" s="777"/>
      <c r="AD52" s="777"/>
      <c r="AE52" s="777"/>
      <c r="AF52" s="777"/>
      <c r="AG52" s="777"/>
      <c r="AH52" s="777"/>
      <c r="AI52" s="777"/>
      <c r="AJ52" s="777"/>
      <c r="AK52" s="777"/>
      <c r="AL52" s="777"/>
      <c r="AM52" s="777"/>
      <c r="AN52" s="777"/>
      <c r="AO52" s="777"/>
      <c r="AP52" s="777"/>
      <c r="AQ52" s="777"/>
      <c r="AR52" s="777"/>
      <c r="AS52" s="777"/>
      <c r="AT52" s="777"/>
      <c r="AU52" s="777"/>
      <c r="AV52" s="777"/>
      <c r="AW52" s="777"/>
      <c r="AX52" s="777"/>
      <c r="AY52" s="777"/>
      <c r="AZ52" s="777"/>
      <c r="BA52" s="777"/>
      <c r="BB52" s="777"/>
      <c r="BC52" s="777"/>
      <c r="BD52" s="777"/>
      <c r="BE52" s="777"/>
      <c r="BF52" s="777"/>
      <c r="BG52" s="777"/>
      <c r="BH52" s="777"/>
      <c r="BI52" s="777"/>
      <c r="BJ52" s="777"/>
      <c r="BK52" s="777"/>
      <c r="BL52" s="777"/>
      <c r="BM52" s="777"/>
      <c r="BN52" s="777"/>
      <c r="BO52" s="777"/>
      <c r="BP52" s="777"/>
      <c r="BQ52" s="777"/>
      <c r="BR52" s="777"/>
      <c r="BS52" s="777"/>
      <c r="BT52" s="777"/>
      <c r="BU52" s="777"/>
      <c r="BV52" s="777"/>
      <c r="BW52" s="777"/>
      <c r="BX52" s="777"/>
      <c r="BY52" s="777"/>
    </row>
    <row r="53" spans="1:77" s="845" customFormat="1" ht="15.75" customHeight="1">
      <c r="A53" s="835"/>
      <c r="B53" s="829" t="str">
        <f>X!BP53</f>
        <v/>
      </c>
      <c r="C53" s="1723" t="str">
        <f>X!BQ53</f>
        <v/>
      </c>
      <c r="D53" s="1724" t="str">
        <f>X!BR53</f>
        <v/>
      </c>
      <c r="E53" s="1724" t="str">
        <f>X!BS53</f>
        <v/>
      </c>
      <c r="F53" s="1724" t="str">
        <f>X!BT53</f>
        <v/>
      </c>
      <c r="G53" s="1724" t="str">
        <f>X!BU53</f>
        <v/>
      </c>
      <c r="H53" s="1724" t="str">
        <f>X!BV53</f>
        <v/>
      </c>
      <c r="I53" s="1724" t="str">
        <f>X!BW53</f>
        <v/>
      </c>
      <c r="J53" s="1724" t="str">
        <f>X!BX53</f>
        <v/>
      </c>
      <c r="K53" s="1724" t="str">
        <f>X!BY53</f>
        <v/>
      </c>
      <c r="L53" s="1724" t="str">
        <f>X!BZ53</f>
        <v/>
      </c>
      <c r="M53" s="1724" t="str">
        <f>X!CA53</f>
        <v/>
      </c>
      <c r="N53" s="1725" t="str">
        <f>X!CB53</f>
        <v/>
      </c>
      <c r="O53" s="1731" t="str">
        <f>X!CC53</f>
        <v/>
      </c>
      <c r="P53" s="834" t="str">
        <f>X!CD53</f>
        <v/>
      </c>
      <c r="Q53" s="861"/>
      <c r="R53" s="777"/>
      <c r="S53" s="777"/>
      <c r="T53" s="777"/>
      <c r="U53" s="777"/>
      <c r="V53" s="777"/>
      <c r="W53" s="777"/>
      <c r="X53" s="777"/>
      <c r="Y53" s="777"/>
      <c r="Z53" s="777"/>
      <c r="AA53" s="777"/>
      <c r="AB53" s="777"/>
      <c r="AC53" s="777"/>
      <c r="AD53" s="777"/>
      <c r="AE53" s="777"/>
      <c r="AF53" s="777"/>
      <c r="AG53" s="777"/>
      <c r="AH53" s="777"/>
      <c r="AI53" s="777"/>
      <c r="AJ53" s="777"/>
      <c r="AK53" s="777"/>
      <c r="AL53" s="777"/>
      <c r="AM53" s="777"/>
      <c r="AN53" s="777"/>
      <c r="AO53" s="777"/>
      <c r="AP53" s="777"/>
      <c r="AQ53" s="777"/>
      <c r="AR53" s="777"/>
      <c r="AS53" s="777"/>
      <c r="AT53" s="777"/>
      <c r="AU53" s="777"/>
      <c r="AV53" s="777"/>
      <c r="AW53" s="777"/>
      <c r="AX53" s="777"/>
      <c r="AY53" s="777"/>
      <c r="AZ53" s="777"/>
      <c r="BA53" s="777"/>
      <c r="BB53" s="777"/>
      <c r="BC53" s="777"/>
      <c r="BD53" s="777"/>
      <c r="BE53" s="777"/>
      <c r="BF53" s="777"/>
      <c r="BG53" s="777"/>
      <c r="BH53" s="777"/>
      <c r="BI53" s="777"/>
      <c r="BJ53" s="777"/>
      <c r="BK53" s="777"/>
      <c r="BL53" s="777"/>
      <c r="BM53" s="777"/>
      <c r="BN53" s="777"/>
      <c r="BO53" s="777"/>
      <c r="BP53" s="777"/>
      <c r="BQ53" s="777"/>
      <c r="BR53" s="777"/>
      <c r="BS53" s="777"/>
      <c r="BT53" s="777"/>
      <c r="BU53" s="777"/>
      <c r="BV53" s="777"/>
      <c r="BW53" s="777"/>
      <c r="BX53" s="777"/>
      <c r="BY53" s="777"/>
    </row>
    <row r="54" spans="1:77" s="808" customFormat="1" ht="15.75" customHeight="1">
      <c r="A54" s="835"/>
      <c r="B54" s="846" t="str">
        <f>X!BP54</f>
        <v/>
      </c>
      <c r="C54" s="1727" t="str">
        <f>X!BQ54</f>
        <v/>
      </c>
      <c r="D54" s="1728" t="str">
        <f>X!BR54</f>
        <v/>
      </c>
      <c r="E54" s="1728" t="str">
        <f>X!BS54</f>
        <v/>
      </c>
      <c r="F54" s="1728" t="str">
        <f>X!BT54</f>
        <v/>
      </c>
      <c r="G54" s="1728" t="str">
        <f>X!BU54</f>
        <v/>
      </c>
      <c r="H54" s="1728" t="str">
        <f>X!BV54</f>
        <v/>
      </c>
      <c r="I54" s="1728" t="str">
        <f>X!BW54</f>
        <v/>
      </c>
      <c r="J54" s="1728" t="str">
        <f>X!BX54</f>
        <v/>
      </c>
      <c r="K54" s="1728" t="str">
        <f>X!BY54</f>
        <v/>
      </c>
      <c r="L54" s="1728" t="str">
        <f>X!BZ54</f>
        <v/>
      </c>
      <c r="M54" s="1728" t="str">
        <f>X!CA54</f>
        <v/>
      </c>
      <c r="N54" s="1729" t="str">
        <f>X!CB54</f>
        <v/>
      </c>
      <c r="O54" s="1732" t="str">
        <f>X!CC54</f>
        <v/>
      </c>
      <c r="P54" s="834" t="str">
        <f>X!CD54</f>
        <v/>
      </c>
      <c r="Q54" s="864"/>
      <c r="R54" s="777"/>
      <c r="S54" s="777"/>
      <c r="T54" s="777"/>
      <c r="U54" s="777"/>
      <c r="V54" s="777"/>
      <c r="W54" s="777"/>
      <c r="X54" s="777"/>
      <c r="Y54" s="777"/>
      <c r="Z54" s="777"/>
      <c r="AA54" s="777"/>
      <c r="AB54" s="777"/>
      <c r="AC54" s="777"/>
      <c r="AD54" s="777"/>
      <c r="AE54" s="777"/>
      <c r="AF54" s="777"/>
      <c r="AG54" s="777"/>
      <c r="AH54" s="777"/>
      <c r="AI54" s="777"/>
      <c r="AJ54" s="777"/>
      <c r="AK54" s="777"/>
      <c r="AL54" s="777"/>
      <c r="AM54" s="777"/>
      <c r="AN54" s="777"/>
      <c r="AO54" s="777"/>
      <c r="AP54" s="777"/>
      <c r="AQ54" s="777"/>
      <c r="AR54" s="777"/>
      <c r="AS54" s="777"/>
      <c r="AT54" s="777"/>
      <c r="AU54" s="777"/>
      <c r="AV54" s="777"/>
      <c r="AW54" s="777"/>
      <c r="AX54" s="777"/>
      <c r="AY54" s="777"/>
      <c r="AZ54" s="777"/>
      <c r="BA54" s="777"/>
      <c r="BB54" s="777"/>
      <c r="BC54" s="777"/>
      <c r="BD54" s="777"/>
      <c r="BE54" s="777"/>
      <c r="BF54" s="777"/>
      <c r="BG54" s="777"/>
      <c r="BH54" s="777"/>
      <c r="BI54" s="777"/>
      <c r="BJ54" s="777"/>
      <c r="BK54" s="777"/>
      <c r="BL54" s="777"/>
      <c r="BM54" s="777"/>
      <c r="BN54" s="777"/>
      <c r="BO54" s="777"/>
      <c r="BP54" s="777"/>
      <c r="BQ54" s="777"/>
      <c r="BR54" s="777"/>
      <c r="BS54" s="777"/>
      <c r="BT54" s="777"/>
      <c r="BU54" s="777"/>
      <c r="BV54" s="777"/>
      <c r="BW54" s="777"/>
      <c r="BX54" s="777"/>
      <c r="BY54" s="777"/>
    </row>
    <row r="55" spans="1:77" s="845" customFormat="1" ht="15.75" customHeight="1">
      <c r="A55" s="835"/>
      <c r="B55" s="829" t="str">
        <f>X!BP55</f>
        <v/>
      </c>
      <c r="C55" s="1723" t="str">
        <f>X!BQ55</f>
        <v/>
      </c>
      <c r="D55" s="1724" t="str">
        <f>X!BR55</f>
        <v/>
      </c>
      <c r="E55" s="1724" t="str">
        <f>X!BS55</f>
        <v/>
      </c>
      <c r="F55" s="1724" t="str">
        <f>X!BT55</f>
        <v/>
      </c>
      <c r="G55" s="1724" t="str">
        <f>X!BU55</f>
        <v/>
      </c>
      <c r="H55" s="1724" t="str">
        <f>X!BV55</f>
        <v/>
      </c>
      <c r="I55" s="1724" t="str">
        <f>X!BW55</f>
        <v/>
      </c>
      <c r="J55" s="1724" t="str">
        <f>X!BX55</f>
        <v/>
      </c>
      <c r="K55" s="1724" t="str">
        <f>X!BY55</f>
        <v/>
      </c>
      <c r="L55" s="1724" t="str">
        <f>X!BZ55</f>
        <v/>
      </c>
      <c r="M55" s="1724" t="str">
        <f>X!CA55</f>
        <v/>
      </c>
      <c r="N55" s="1725" t="str">
        <f>X!CB55</f>
        <v/>
      </c>
      <c r="O55" s="1731" t="str">
        <f>X!CC55</f>
        <v/>
      </c>
      <c r="P55" s="834" t="str">
        <f>X!CD55</f>
        <v/>
      </c>
      <c r="Q55" s="861"/>
      <c r="R55" s="777"/>
      <c r="S55" s="777"/>
      <c r="T55" s="777"/>
      <c r="U55" s="777"/>
      <c r="V55" s="777"/>
      <c r="W55" s="777"/>
      <c r="X55" s="777"/>
      <c r="Y55" s="777"/>
      <c r="Z55" s="777"/>
      <c r="AA55" s="777"/>
      <c r="AB55" s="777"/>
      <c r="AC55" s="777"/>
      <c r="AD55" s="777"/>
      <c r="AE55" s="777"/>
      <c r="AF55" s="777"/>
      <c r="AG55" s="777"/>
      <c r="AH55" s="777"/>
      <c r="AI55" s="777"/>
      <c r="AJ55" s="777"/>
      <c r="AK55" s="777"/>
      <c r="AL55" s="777"/>
      <c r="AM55" s="777"/>
      <c r="AN55" s="777"/>
      <c r="AO55" s="777"/>
      <c r="AP55" s="777"/>
      <c r="AQ55" s="777"/>
      <c r="AR55" s="777"/>
      <c r="AS55" s="777"/>
      <c r="AT55" s="777"/>
      <c r="AU55" s="777"/>
      <c r="AV55" s="777"/>
      <c r="AW55" s="777"/>
      <c r="AX55" s="777"/>
      <c r="AY55" s="777"/>
      <c r="AZ55" s="777"/>
      <c r="BA55" s="777"/>
      <c r="BB55" s="777"/>
      <c r="BC55" s="777"/>
      <c r="BD55" s="777"/>
      <c r="BE55" s="777"/>
      <c r="BF55" s="777"/>
      <c r="BG55" s="777"/>
      <c r="BH55" s="777"/>
      <c r="BI55" s="777"/>
      <c r="BJ55" s="777"/>
      <c r="BK55" s="777"/>
      <c r="BL55" s="777"/>
      <c r="BM55" s="777"/>
      <c r="BN55" s="777"/>
      <c r="BO55" s="777"/>
      <c r="BP55" s="777"/>
      <c r="BQ55" s="777"/>
      <c r="BR55" s="777"/>
      <c r="BS55" s="777"/>
      <c r="BT55" s="777"/>
      <c r="BU55" s="777"/>
      <c r="BV55" s="777"/>
      <c r="BW55" s="777"/>
      <c r="BX55" s="777"/>
      <c r="BY55" s="777"/>
    </row>
    <row r="56" spans="1:77" s="808" customFormat="1" ht="15.75" customHeight="1">
      <c r="A56" s="835"/>
      <c r="B56" s="846" t="str">
        <f>X!BP56</f>
        <v/>
      </c>
      <c r="C56" s="1727" t="str">
        <f>X!BQ56</f>
        <v/>
      </c>
      <c r="D56" s="1728" t="str">
        <f>X!BR56</f>
        <v/>
      </c>
      <c r="E56" s="1728" t="str">
        <f>X!BS56</f>
        <v/>
      </c>
      <c r="F56" s="1728" t="str">
        <f>X!BT56</f>
        <v/>
      </c>
      <c r="G56" s="1728" t="str">
        <f>X!BU56</f>
        <v/>
      </c>
      <c r="H56" s="1728" t="str">
        <f>X!BV56</f>
        <v/>
      </c>
      <c r="I56" s="1728" t="str">
        <f>X!BW56</f>
        <v/>
      </c>
      <c r="J56" s="1728" t="str">
        <f>X!BX56</f>
        <v/>
      </c>
      <c r="K56" s="1728" t="str">
        <f>X!BY56</f>
        <v/>
      </c>
      <c r="L56" s="1728" t="str">
        <f>X!BZ56</f>
        <v/>
      </c>
      <c r="M56" s="1728" t="str">
        <f>X!CA56</f>
        <v/>
      </c>
      <c r="N56" s="1729" t="str">
        <f>X!CB56</f>
        <v/>
      </c>
      <c r="O56" s="1732" t="str">
        <f>X!CC56</f>
        <v/>
      </c>
      <c r="P56" s="834" t="str">
        <f>X!CD56</f>
        <v/>
      </c>
      <c r="Q56" s="864"/>
      <c r="R56" s="777"/>
      <c r="S56" s="777"/>
      <c r="T56" s="777"/>
      <c r="U56" s="777"/>
      <c r="V56" s="777"/>
      <c r="W56" s="777"/>
      <c r="X56" s="777"/>
      <c r="Y56" s="777"/>
      <c r="Z56" s="777"/>
      <c r="AA56" s="777"/>
      <c r="AB56" s="777"/>
      <c r="AC56" s="777"/>
      <c r="AD56" s="777"/>
      <c r="AE56" s="777"/>
      <c r="AF56" s="777"/>
      <c r="AG56" s="777"/>
      <c r="AH56" s="777"/>
      <c r="AI56" s="777"/>
      <c r="AJ56" s="777"/>
      <c r="AK56" s="777"/>
      <c r="AL56" s="777"/>
      <c r="AM56" s="777"/>
      <c r="AN56" s="777"/>
      <c r="AO56" s="777"/>
      <c r="AP56" s="777"/>
      <c r="AQ56" s="777"/>
      <c r="AR56" s="777"/>
      <c r="AS56" s="777"/>
      <c r="AT56" s="777"/>
      <c r="AU56" s="777"/>
      <c r="AV56" s="777"/>
      <c r="AW56" s="777"/>
      <c r="AX56" s="777"/>
      <c r="AY56" s="777"/>
      <c r="AZ56" s="777"/>
      <c r="BA56" s="777"/>
      <c r="BB56" s="777"/>
      <c r="BC56" s="777"/>
      <c r="BD56" s="777"/>
      <c r="BE56" s="777"/>
      <c r="BF56" s="777"/>
      <c r="BG56" s="777"/>
      <c r="BH56" s="777"/>
      <c r="BI56" s="777"/>
      <c r="BJ56" s="777"/>
      <c r="BK56" s="777"/>
      <c r="BL56" s="777"/>
      <c r="BM56" s="777"/>
      <c r="BN56" s="777"/>
      <c r="BO56" s="777"/>
      <c r="BP56" s="777"/>
      <c r="BQ56" s="777"/>
      <c r="BR56" s="777"/>
      <c r="BS56" s="777"/>
      <c r="BT56" s="777"/>
      <c r="BU56" s="777"/>
      <c r="BV56" s="777"/>
      <c r="BW56" s="777"/>
      <c r="BX56" s="777"/>
      <c r="BY56" s="777"/>
    </row>
    <row r="57" spans="1:77" s="845" customFormat="1" ht="15.75" customHeight="1">
      <c r="A57" s="835"/>
      <c r="B57" s="829" t="str">
        <f>X!BP57</f>
        <v/>
      </c>
      <c r="C57" s="1723" t="str">
        <f>X!BQ57</f>
        <v/>
      </c>
      <c r="D57" s="1724" t="str">
        <f>X!BR57</f>
        <v/>
      </c>
      <c r="E57" s="1724" t="str">
        <f>X!BS57</f>
        <v/>
      </c>
      <c r="F57" s="1724" t="str">
        <f>X!BT57</f>
        <v/>
      </c>
      <c r="G57" s="1724" t="str">
        <f>X!BU57</f>
        <v/>
      </c>
      <c r="H57" s="1724" t="str">
        <f>X!BV57</f>
        <v/>
      </c>
      <c r="I57" s="1724" t="str">
        <f>X!BW57</f>
        <v/>
      </c>
      <c r="J57" s="1724" t="str">
        <f>X!BX57</f>
        <v/>
      </c>
      <c r="K57" s="1724" t="str">
        <f>X!BY57</f>
        <v/>
      </c>
      <c r="L57" s="1724" t="str">
        <f>X!BZ57</f>
        <v/>
      </c>
      <c r="M57" s="1724" t="str">
        <f>X!CA57</f>
        <v/>
      </c>
      <c r="N57" s="1725" t="str">
        <f>X!CB57</f>
        <v/>
      </c>
      <c r="O57" s="1731" t="str">
        <f>X!CC57</f>
        <v/>
      </c>
      <c r="P57" s="834" t="str">
        <f>X!CD57</f>
        <v/>
      </c>
      <c r="Q57" s="861"/>
      <c r="R57" s="777"/>
      <c r="S57" s="777"/>
      <c r="T57" s="777"/>
      <c r="U57" s="777"/>
      <c r="V57" s="777"/>
      <c r="W57" s="777"/>
      <c r="X57" s="777"/>
      <c r="Y57" s="777"/>
      <c r="Z57" s="777"/>
      <c r="AA57" s="777"/>
      <c r="AB57" s="777"/>
      <c r="AC57" s="777"/>
      <c r="AD57" s="777"/>
      <c r="AE57" s="777"/>
      <c r="AF57" s="777"/>
      <c r="AG57" s="777"/>
      <c r="AH57" s="777"/>
      <c r="AI57" s="777"/>
      <c r="AJ57" s="777"/>
      <c r="AK57" s="777"/>
      <c r="AL57" s="777"/>
      <c r="AM57" s="777"/>
      <c r="AN57" s="777"/>
      <c r="AO57" s="777"/>
      <c r="AP57" s="777"/>
      <c r="AQ57" s="777"/>
      <c r="AR57" s="777"/>
      <c r="AS57" s="777"/>
      <c r="AT57" s="777"/>
      <c r="AU57" s="777"/>
      <c r="AV57" s="777"/>
      <c r="AW57" s="777"/>
      <c r="AX57" s="777"/>
      <c r="AY57" s="777"/>
      <c r="AZ57" s="777"/>
      <c r="BA57" s="777"/>
      <c r="BB57" s="777"/>
      <c r="BC57" s="777"/>
      <c r="BD57" s="777"/>
      <c r="BE57" s="777"/>
      <c r="BF57" s="777"/>
      <c r="BG57" s="777"/>
      <c r="BH57" s="777"/>
      <c r="BI57" s="777"/>
      <c r="BJ57" s="777"/>
      <c r="BK57" s="777"/>
      <c r="BL57" s="777"/>
      <c r="BM57" s="777"/>
      <c r="BN57" s="777"/>
      <c r="BO57" s="777"/>
      <c r="BP57" s="777"/>
      <c r="BQ57" s="777"/>
      <c r="BR57" s="777"/>
      <c r="BS57" s="777"/>
      <c r="BT57" s="777"/>
      <c r="BU57" s="777"/>
      <c r="BV57" s="777"/>
      <c r="BW57" s="777"/>
      <c r="BX57" s="777"/>
      <c r="BY57" s="777"/>
    </row>
    <row r="58" spans="1:77" s="808" customFormat="1" ht="15.75" customHeight="1">
      <c r="A58" s="835"/>
      <c r="B58" s="846" t="str">
        <f>X!BP58</f>
        <v/>
      </c>
      <c r="C58" s="1727" t="str">
        <f>X!BQ58</f>
        <v/>
      </c>
      <c r="D58" s="1728" t="str">
        <f>X!BR58</f>
        <v/>
      </c>
      <c r="E58" s="1728" t="str">
        <f>X!BS58</f>
        <v/>
      </c>
      <c r="F58" s="1728" t="str">
        <f>X!BT58</f>
        <v/>
      </c>
      <c r="G58" s="1728" t="str">
        <f>X!BU58</f>
        <v/>
      </c>
      <c r="H58" s="1728" t="str">
        <f>X!BV58</f>
        <v/>
      </c>
      <c r="I58" s="1728" t="str">
        <f>X!BW58</f>
        <v/>
      </c>
      <c r="J58" s="1728" t="str">
        <f>X!BX58</f>
        <v/>
      </c>
      <c r="K58" s="1728" t="str">
        <f>X!BY58</f>
        <v/>
      </c>
      <c r="L58" s="1728" t="str">
        <f>X!BZ58</f>
        <v/>
      </c>
      <c r="M58" s="1728" t="str">
        <f>X!CA58</f>
        <v/>
      </c>
      <c r="N58" s="1729" t="str">
        <f>X!CB58</f>
        <v/>
      </c>
      <c r="O58" s="1732" t="str">
        <f>X!CC58</f>
        <v/>
      </c>
      <c r="P58" s="834" t="str">
        <f>X!CD58</f>
        <v/>
      </c>
      <c r="Q58" s="864"/>
      <c r="R58" s="777"/>
      <c r="S58" s="777"/>
      <c r="T58" s="777"/>
      <c r="U58" s="777"/>
      <c r="V58" s="777"/>
      <c r="W58" s="777"/>
      <c r="X58" s="777"/>
      <c r="Y58" s="777"/>
      <c r="Z58" s="777"/>
      <c r="AA58" s="777"/>
      <c r="AB58" s="777"/>
      <c r="AC58" s="777"/>
      <c r="AD58" s="777"/>
      <c r="AE58" s="777"/>
      <c r="AF58" s="777"/>
      <c r="AG58" s="777"/>
      <c r="AH58" s="777"/>
      <c r="AI58" s="777"/>
      <c r="AJ58" s="777"/>
      <c r="AK58" s="777"/>
      <c r="AL58" s="777"/>
      <c r="AM58" s="777"/>
      <c r="AN58" s="777"/>
      <c r="AO58" s="777"/>
      <c r="AP58" s="777"/>
      <c r="AQ58" s="777"/>
      <c r="AR58" s="777"/>
      <c r="AS58" s="777"/>
      <c r="AT58" s="777"/>
      <c r="AU58" s="777"/>
      <c r="AV58" s="777"/>
      <c r="AW58" s="777"/>
      <c r="AX58" s="777"/>
      <c r="AY58" s="777"/>
      <c r="AZ58" s="777"/>
      <c r="BA58" s="777"/>
      <c r="BB58" s="777"/>
      <c r="BC58" s="777"/>
      <c r="BD58" s="777"/>
      <c r="BE58" s="777"/>
      <c r="BF58" s="777"/>
      <c r="BG58" s="777"/>
      <c r="BH58" s="777"/>
      <c r="BI58" s="777"/>
      <c r="BJ58" s="777"/>
      <c r="BK58" s="777"/>
      <c r="BL58" s="777"/>
      <c r="BM58" s="777"/>
      <c r="BN58" s="777"/>
      <c r="BO58" s="777"/>
      <c r="BP58" s="777"/>
      <c r="BQ58" s="777"/>
      <c r="BR58" s="777"/>
      <c r="BS58" s="777"/>
      <c r="BT58" s="777"/>
      <c r="BU58" s="777"/>
      <c r="BV58" s="777"/>
      <c r="BW58" s="777"/>
      <c r="BX58" s="777"/>
      <c r="BY58" s="777"/>
    </row>
    <row r="59" spans="1:77" s="882" customFormat="1" ht="15.75" customHeight="1" thickBot="1">
      <c r="A59" s="872"/>
      <c r="B59" s="866" t="str">
        <f>X!BP59</f>
        <v>Unclassified Income</v>
      </c>
      <c r="C59" s="1733" t="str">
        <f>X!BQ59</f>
        <v>Unclassified Income</v>
      </c>
      <c r="D59" s="1734" t="str">
        <f>X!BR59</f>
        <v/>
      </c>
      <c r="E59" s="1734" t="str">
        <f>X!BS59</f>
        <v/>
      </c>
      <c r="F59" s="1734" t="str">
        <f>X!BT59</f>
        <v/>
      </c>
      <c r="G59" s="1734" t="str">
        <f>X!BU59</f>
        <v/>
      </c>
      <c r="H59" s="1734" t="str">
        <f>X!BV59</f>
        <v/>
      </c>
      <c r="I59" s="1734" t="str">
        <f>X!BW59</f>
        <v/>
      </c>
      <c r="J59" s="1734" t="str">
        <f>X!BX59</f>
        <v/>
      </c>
      <c r="K59" s="1734" t="str">
        <f>X!BY59</f>
        <v/>
      </c>
      <c r="L59" s="1734" t="str">
        <f>X!BZ59</f>
        <v/>
      </c>
      <c r="M59" s="1734" t="str">
        <f>X!CA59</f>
        <v/>
      </c>
      <c r="N59" s="1735" t="str">
        <f>X!CB59</f>
        <v/>
      </c>
      <c r="O59" s="1736" t="str">
        <f>X!CC59</f>
        <v/>
      </c>
      <c r="P59" s="871" t="str">
        <f>X!CD59</f>
        <v/>
      </c>
      <c r="Q59" s="880"/>
      <c r="R59" s="881"/>
      <c r="S59" s="881"/>
      <c r="T59" s="881"/>
      <c r="U59" s="881"/>
      <c r="V59" s="881"/>
      <c r="W59" s="881"/>
      <c r="X59" s="881"/>
      <c r="Y59" s="881"/>
      <c r="Z59" s="881"/>
      <c r="AA59" s="881"/>
      <c r="AB59" s="881"/>
      <c r="AC59" s="881"/>
      <c r="AD59" s="881"/>
      <c r="AE59" s="881"/>
      <c r="AF59" s="881"/>
      <c r="AG59" s="881"/>
      <c r="AH59" s="881"/>
      <c r="AI59" s="881"/>
      <c r="AJ59" s="881"/>
      <c r="AK59" s="881"/>
      <c r="AL59" s="881"/>
      <c r="AM59" s="881"/>
      <c r="AN59" s="881"/>
      <c r="AO59" s="881"/>
      <c r="AP59" s="881"/>
      <c r="AQ59" s="881"/>
      <c r="AR59" s="881"/>
      <c r="AS59" s="881"/>
      <c r="AT59" s="881"/>
      <c r="AU59" s="881"/>
      <c r="AV59" s="881"/>
      <c r="AW59" s="881"/>
      <c r="AX59" s="881"/>
      <c r="AY59" s="881"/>
      <c r="AZ59" s="881"/>
      <c r="BA59" s="881"/>
      <c r="BB59" s="881"/>
      <c r="BC59" s="881"/>
      <c r="BD59" s="881"/>
      <c r="BE59" s="881"/>
      <c r="BF59" s="881"/>
      <c r="BG59" s="881"/>
      <c r="BH59" s="881"/>
      <c r="BI59" s="881"/>
      <c r="BJ59" s="881"/>
      <c r="BK59" s="881"/>
      <c r="BL59" s="881"/>
      <c r="BM59" s="881"/>
      <c r="BN59" s="881"/>
      <c r="BO59" s="881"/>
      <c r="BP59" s="881"/>
      <c r="BQ59" s="881"/>
      <c r="BR59" s="881"/>
      <c r="BS59" s="881"/>
      <c r="BT59" s="881"/>
      <c r="BU59" s="881"/>
      <c r="BV59" s="881"/>
      <c r="BW59" s="881"/>
      <c r="BX59" s="881"/>
      <c r="BY59" s="881"/>
    </row>
    <row r="60" spans="1:77" s="900" customFormat="1" ht="18" customHeight="1" thickTop="1" thickBot="1">
      <c r="A60" s="889"/>
      <c r="B60" s="884" t="str">
        <f>X!BP60</f>
        <v>INCOME</v>
      </c>
      <c r="C60" s="1737" t="str">
        <f>X!BQ60</f>
        <v>INCOME</v>
      </c>
      <c r="D60" s="1738" t="str">
        <f>X!BR60</f>
        <v/>
      </c>
      <c r="E60" s="1738" t="str">
        <f>X!BS60</f>
        <v/>
      </c>
      <c r="F60" s="1738" t="str">
        <f>X!BT60</f>
        <v/>
      </c>
      <c r="G60" s="1738" t="str">
        <f>X!BU60</f>
        <v/>
      </c>
      <c r="H60" s="1738" t="str">
        <f>X!BV60</f>
        <v/>
      </c>
      <c r="I60" s="1738" t="str">
        <f>X!BW60</f>
        <v/>
      </c>
      <c r="J60" s="1738" t="str">
        <f>X!BX60</f>
        <v/>
      </c>
      <c r="K60" s="1738" t="str">
        <f>X!BY60</f>
        <v/>
      </c>
      <c r="L60" s="1738" t="str">
        <f>X!BZ60</f>
        <v/>
      </c>
      <c r="M60" s="1738" t="str">
        <f>X!CA60</f>
        <v/>
      </c>
      <c r="N60" s="1739" t="str">
        <f>X!CB60</f>
        <v/>
      </c>
      <c r="O60" s="1740" t="str">
        <f>X!CC60</f>
        <v/>
      </c>
      <c r="P60" s="890" t="str">
        <f>X!CD60</f>
        <v/>
      </c>
      <c r="Q60" s="899"/>
      <c r="R60" s="892"/>
      <c r="S60" s="892"/>
      <c r="T60" s="892"/>
      <c r="U60" s="892"/>
      <c r="V60" s="892"/>
      <c r="W60" s="892"/>
      <c r="X60" s="892"/>
      <c r="Y60" s="892"/>
      <c r="Z60" s="892"/>
      <c r="AA60" s="892"/>
      <c r="AB60" s="892"/>
      <c r="AC60" s="892"/>
      <c r="AD60" s="892"/>
      <c r="AE60" s="892"/>
      <c r="AF60" s="892"/>
      <c r="AG60" s="892"/>
      <c r="AH60" s="892"/>
      <c r="AI60" s="892"/>
      <c r="AJ60" s="892"/>
      <c r="AK60" s="892"/>
      <c r="AL60" s="892"/>
      <c r="AM60" s="892"/>
      <c r="AN60" s="892"/>
      <c r="AO60" s="892"/>
      <c r="AP60" s="892"/>
      <c r="AQ60" s="892"/>
      <c r="AR60" s="892"/>
      <c r="AS60" s="892"/>
      <c r="AT60" s="892"/>
      <c r="AU60" s="892"/>
      <c r="AV60" s="892"/>
      <c r="AW60" s="892"/>
      <c r="AX60" s="892"/>
      <c r="AY60" s="892"/>
      <c r="AZ60" s="892"/>
      <c r="BA60" s="892"/>
      <c r="BB60" s="892"/>
      <c r="BC60" s="892"/>
      <c r="BD60" s="892"/>
      <c r="BE60" s="892"/>
      <c r="BF60" s="892"/>
      <c r="BG60" s="892"/>
      <c r="BH60" s="892"/>
      <c r="BI60" s="892"/>
      <c r="BJ60" s="892"/>
      <c r="BK60" s="892"/>
      <c r="BL60" s="892"/>
      <c r="BM60" s="892"/>
      <c r="BN60" s="892"/>
      <c r="BO60" s="892"/>
      <c r="BP60" s="892"/>
      <c r="BQ60" s="892"/>
      <c r="BR60" s="892"/>
      <c r="BS60" s="892"/>
      <c r="BT60" s="892"/>
      <c r="BU60" s="892"/>
      <c r="BV60" s="892"/>
      <c r="BW60" s="892"/>
      <c r="BX60" s="892"/>
      <c r="BY60" s="892"/>
    </row>
    <row r="61" spans="1:77" s="918" customFormat="1" ht="18" customHeight="1" thickBot="1">
      <c r="A61" s="907"/>
      <c r="B61" s="902" t="str">
        <f>X!BP61</f>
        <v>EXPENDITURES</v>
      </c>
      <c r="C61" s="1741" t="str">
        <f>X!BQ61</f>
        <v>EXPENDITURES</v>
      </c>
      <c r="D61" s="1742" t="str">
        <f>X!BR61</f>
        <v/>
      </c>
      <c r="E61" s="1742" t="str">
        <f>X!BS61</f>
        <v/>
      </c>
      <c r="F61" s="1742" t="str">
        <f>X!BT61</f>
        <v/>
      </c>
      <c r="G61" s="1742" t="str">
        <f>X!BU61</f>
        <v/>
      </c>
      <c r="H61" s="1742" t="str">
        <f>X!BV61</f>
        <v/>
      </c>
      <c r="I61" s="1742" t="str">
        <f>X!BW61</f>
        <v/>
      </c>
      <c r="J61" s="1742" t="str">
        <f>X!BX61</f>
        <v/>
      </c>
      <c r="K61" s="1742" t="str">
        <f>X!BY61</f>
        <v/>
      </c>
      <c r="L61" s="1742" t="str">
        <f>X!BZ61</f>
        <v/>
      </c>
      <c r="M61" s="1742" t="str">
        <f>X!CA61</f>
        <v/>
      </c>
      <c r="N61" s="1743" t="str">
        <f>X!CB61</f>
        <v/>
      </c>
      <c r="O61" s="1744" t="str">
        <f>X!CC61</f>
        <v/>
      </c>
      <c r="P61" s="908" t="str">
        <f>X!CD61</f>
        <v/>
      </c>
      <c r="Q61" s="916"/>
      <c r="R61" s="917"/>
      <c r="S61" s="917"/>
      <c r="T61" s="917"/>
      <c r="U61" s="917"/>
      <c r="V61" s="917"/>
      <c r="W61" s="917"/>
      <c r="X61" s="917"/>
      <c r="Y61" s="917"/>
      <c r="Z61" s="917"/>
      <c r="AA61" s="917"/>
      <c r="AB61" s="917"/>
      <c r="AC61" s="917"/>
      <c r="AD61" s="917"/>
      <c r="AE61" s="917"/>
      <c r="AF61" s="917"/>
      <c r="AG61" s="917"/>
      <c r="AH61" s="917"/>
      <c r="AI61" s="917"/>
      <c r="AJ61" s="917"/>
      <c r="AK61" s="917"/>
      <c r="AL61" s="917"/>
      <c r="AM61" s="917"/>
      <c r="AN61" s="917"/>
      <c r="AO61" s="917"/>
      <c r="AP61" s="917"/>
      <c r="AQ61" s="917"/>
      <c r="AR61" s="917"/>
      <c r="AS61" s="917"/>
      <c r="AT61" s="917"/>
      <c r="AU61" s="917"/>
      <c r="AV61" s="917"/>
      <c r="AW61" s="917"/>
      <c r="AX61" s="917"/>
      <c r="AY61" s="917"/>
      <c r="AZ61" s="917"/>
      <c r="BA61" s="917"/>
      <c r="BB61" s="917"/>
      <c r="BC61" s="917"/>
      <c r="BD61" s="917"/>
      <c r="BE61" s="917"/>
      <c r="BF61" s="917"/>
      <c r="BG61" s="917"/>
      <c r="BH61" s="917"/>
      <c r="BI61" s="917"/>
      <c r="BJ61" s="917"/>
      <c r="BK61" s="917"/>
      <c r="BL61" s="917"/>
      <c r="BM61" s="917"/>
      <c r="BN61" s="917"/>
      <c r="BO61" s="917"/>
      <c r="BP61" s="917"/>
      <c r="BQ61" s="917"/>
      <c r="BR61" s="917"/>
      <c r="BS61" s="917"/>
      <c r="BT61" s="917"/>
      <c r="BU61" s="917"/>
      <c r="BV61" s="917"/>
      <c r="BW61" s="917"/>
      <c r="BX61" s="917"/>
      <c r="BY61" s="917"/>
    </row>
    <row r="62" spans="1:77" s="934" customFormat="1" ht="18" customHeight="1" thickBot="1">
      <c r="A62" s="1703"/>
      <c r="B62" s="1704"/>
      <c r="C62" s="1745"/>
      <c r="D62" s="1745"/>
      <c r="E62" s="1745"/>
      <c r="F62" s="1745"/>
      <c r="G62" s="1745"/>
      <c r="H62" s="1745"/>
      <c r="I62" s="1745"/>
      <c r="J62" s="1745"/>
      <c r="K62" s="1745"/>
      <c r="L62" s="1745"/>
      <c r="M62" s="1745"/>
      <c r="N62" s="1745"/>
      <c r="O62" s="1745"/>
      <c r="P62" s="1808"/>
      <c r="Q62" s="933"/>
      <c r="R62" s="917"/>
      <c r="S62" s="917"/>
      <c r="T62" s="917"/>
      <c r="U62" s="917"/>
      <c r="V62" s="917"/>
      <c r="W62" s="917"/>
      <c r="X62" s="917"/>
      <c r="Y62" s="917"/>
      <c r="Z62" s="917"/>
      <c r="AA62" s="917"/>
      <c r="AB62" s="917"/>
      <c r="AC62" s="917"/>
      <c r="AD62" s="917"/>
      <c r="AE62" s="917"/>
      <c r="AF62" s="917"/>
      <c r="AG62" s="917"/>
      <c r="AH62" s="917"/>
      <c r="AI62" s="917"/>
      <c r="AJ62" s="917"/>
      <c r="AK62" s="917"/>
      <c r="AL62" s="917"/>
      <c r="AM62" s="917"/>
      <c r="AN62" s="917"/>
      <c r="AO62" s="917"/>
      <c r="AP62" s="917"/>
      <c r="AQ62" s="917"/>
      <c r="AR62" s="917"/>
      <c r="AS62" s="917"/>
      <c r="AT62" s="917"/>
      <c r="AU62" s="917"/>
      <c r="AV62" s="917"/>
      <c r="AW62" s="917"/>
      <c r="AX62" s="917"/>
      <c r="AY62" s="917"/>
      <c r="AZ62" s="917"/>
      <c r="BA62" s="917"/>
      <c r="BB62" s="917"/>
      <c r="BC62" s="917"/>
      <c r="BD62" s="917"/>
      <c r="BE62" s="917"/>
      <c r="BF62" s="917"/>
      <c r="BG62" s="917"/>
      <c r="BH62" s="917"/>
      <c r="BI62" s="917"/>
      <c r="BJ62" s="917"/>
      <c r="BK62" s="917"/>
      <c r="BL62" s="917"/>
      <c r="BM62" s="917"/>
      <c r="BN62" s="917"/>
      <c r="BO62" s="917"/>
      <c r="BP62" s="917"/>
      <c r="BQ62" s="917"/>
      <c r="BR62" s="917"/>
      <c r="BS62" s="917"/>
      <c r="BT62" s="917"/>
      <c r="BU62" s="917"/>
      <c r="BV62" s="917"/>
      <c r="BW62" s="917"/>
      <c r="BX62" s="917"/>
      <c r="BY62" s="917"/>
    </row>
    <row r="63" spans="1:77" s="954" customFormat="1" ht="18" customHeight="1" thickBot="1">
      <c r="A63" s="1705"/>
      <c r="B63" s="1706"/>
      <c r="C63" s="1746"/>
      <c r="D63" s="1746"/>
      <c r="E63" s="1746"/>
      <c r="F63" s="1746"/>
      <c r="G63" s="1746"/>
      <c r="H63" s="1746"/>
      <c r="I63" s="1746"/>
      <c r="J63" s="1746"/>
      <c r="K63" s="1746"/>
      <c r="L63" s="1746"/>
      <c r="M63" s="1746"/>
      <c r="N63" s="1746"/>
      <c r="O63" s="1746"/>
      <c r="P63" s="1809"/>
      <c r="Q63" s="953"/>
      <c r="R63" s="826"/>
      <c r="S63" s="826"/>
      <c r="T63" s="826"/>
      <c r="U63" s="826"/>
      <c r="V63" s="826"/>
      <c r="W63" s="826"/>
      <c r="X63" s="826"/>
      <c r="Y63" s="826"/>
      <c r="Z63" s="826"/>
      <c r="AA63" s="826"/>
      <c r="AB63" s="826"/>
      <c r="AC63" s="826"/>
      <c r="AD63" s="826"/>
      <c r="AE63" s="826"/>
      <c r="AF63" s="826"/>
      <c r="AG63" s="826"/>
      <c r="AH63" s="826"/>
      <c r="AI63" s="826"/>
      <c r="AJ63" s="826"/>
      <c r="AK63" s="826"/>
      <c r="AL63" s="826"/>
      <c r="AM63" s="826"/>
      <c r="AN63" s="826"/>
      <c r="AO63" s="826"/>
      <c r="AP63" s="826"/>
      <c r="AQ63" s="826"/>
      <c r="AR63" s="826"/>
      <c r="AS63" s="826"/>
      <c r="AT63" s="826"/>
      <c r="AU63" s="826"/>
      <c r="AV63" s="826"/>
      <c r="AW63" s="826"/>
      <c r="AX63" s="826"/>
      <c r="AY63" s="826"/>
      <c r="AZ63" s="826"/>
      <c r="BA63" s="826"/>
      <c r="BB63" s="826"/>
      <c r="BC63" s="826"/>
      <c r="BD63" s="826"/>
      <c r="BE63" s="826"/>
      <c r="BF63" s="826"/>
      <c r="BG63" s="826"/>
      <c r="BH63" s="826"/>
      <c r="BI63" s="826"/>
      <c r="BJ63" s="826"/>
      <c r="BK63" s="826"/>
      <c r="BL63" s="826"/>
      <c r="BM63" s="826"/>
      <c r="BN63" s="826"/>
      <c r="BO63" s="826"/>
      <c r="BP63" s="826"/>
      <c r="BQ63" s="826"/>
      <c r="BR63" s="826"/>
      <c r="BS63" s="826"/>
      <c r="BT63" s="826"/>
      <c r="BU63" s="826"/>
      <c r="BV63" s="826"/>
      <c r="BW63" s="826"/>
      <c r="BX63" s="826"/>
      <c r="BY63" s="826"/>
    </row>
    <row r="64" spans="1:77" s="971" customFormat="1" ht="18" customHeight="1" thickBot="1">
      <c r="A64" s="961"/>
      <c r="B64" s="956" t="str">
        <f>X!BP64</f>
        <v>X</v>
      </c>
      <c r="C64" s="1747" t="str">
        <f>X!BQ64</f>
        <v>X</v>
      </c>
      <c r="D64" s="1747" t="str">
        <f>X!BR64</f>
        <v/>
      </c>
      <c r="E64" s="1747" t="str">
        <f>X!BS64</f>
        <v/>
      </c>
      <c r="F64" s="1747" t="str">
        <f>X!BT64</f>
        <v/>
      </c>
      <c r="G64" s="1747" t="str">
        <f>X!BU64</f>
        <v/>
      </c>
      <c r="H64" s="1747" t="str">
        <f>X!BV64</f>
        <v/>
      </c>
      <c r="I64" s="1747" t="str">
        <f>X!BW64</f>
        <v/>
      </c>
      <c r="J64" s="1747" t="str">
        <f>X!BX64</f>
        <v/>
      </c>
      <c r="K64" s="1747" t="str">
        <f>X!BY64</f>
        <v/>
      </c>
      <c r="L64" s="1747" t="str">
        <f>X!BZ64</f>
        <v/>
      </c>
      <c r="M64" s="1747" t="str">
        <f>X!CA64</f>
        <v/>
      </c>
      <c r="N64" s="1748" t="str">
        <f>X!CB64</f>
        <v/>
      </c>
      <c r="O64" s="1810" t="str">
        <f>X!CC64</f>
        <v/>
      </c>
      <c r="P64" s="962" t="str">
        <f>X!CD64</f>
        <v/>
      </c>
      <c r="Q64" s="969"/>
      <c r="R64" s="970"/>
      <c r="S64" s="970"/>
      <c r="T64" s="970"/>
      <c r="U64" s="970"/>
      <c r="V64" s="970"/>
      <c r="W64" s="970"/>
      <c r="X64" s="970"/>
      <c r="Y64" s="970"/>
      <c r="Z64" s="970"/>
      <c r="AA64" s="970"/>
      <c r="AB64" s="970"/>
      <c r="AC64" s="970"/>
      <c r="AD64" s="970"/>
      <c r="AE64" s="970"/>
      <c r="AF64" s="970"/>
      <c r="AG64" s="970"/>
      <c r="AH64" s="970"/>
      <c r="AI64" s="970"/>
      <c r="AJ64" s="970"/>
      <c r="AK64" s="970"/>
      <c r="AL64" s="970"/>
      <c r="AM64" s="970"/>
      <c r="AN64" s="970"/>
      <c r="AO64" s="970"/>
      <c r="AP64" s="970"/>
      <c r="AQ64" s="970"/>
      <c r="AR64" s="970"/>
      <c r="AS64" s="970"/>
      <c r="AT64" s="970"/>
      <c r="AU64" s="970"/>
      <c r="AV64" s="970"/>
      <c r="AW64" s="970"/>
      <c r="AX64" s="970"/>
      <c r="AY64" s="970"/>
      <c r="AZ64" s="970"/>
      <c r="BA64" s="970"/>
      <c r="BB64" s="970"/>
      <c r="BC64" s="970"/>
      <c r="BD64" s="970"/>
      <c r="BE64" s="970"/>
      <c r="BF64" s="970"/>
      <c r="BG64" s="970"/>
      <c r="BH64" s="970"/>
      <c r="BI64" s="970"/>
      <c r="BJ64" s="970"/>
      <c r="BK64" s="970"/>
      <c r="BL64" s="970"/>
      <c r="BM64" s="970"/>
      <c r="BN64" s="970"/>
      <c r="BO64" s="970"/>
      <c r="BP64" s="970"/>
      <c r="BQ64" s="970"/>
      <c r="BR64" s="970"/>
      <c r="BS64" s="970"/>
      <c r="BT64" s="970"/>
      <c r="BU64" s="970"/>
      <c r="BV64" s="970"/>
      <c r="BW64" s="970"/>
      <c r="BX64" s="970"/>
      <c r="BY64" s="970"/>
    </row>
    <row r="65" spans="1:77" s="809" customFormat="1" ht="19.5" hidden="1" customHeight="1" thickTop="1" thickBot="1">
      <c r="A65" s="977"/>
      <c r="B65" s="978"/>
      <c r="C65" s="1811"/>
      <c r="D65" s="1812"/>
      <c r="E65" s="1812"/>
      <c r="F65" s="1812"/>
      <c r="G65" s="1812"/>
      <c r="H65" s="1812"/>
      <c r="I65" s="1812"/>
      <c r="J65" s="1812"/>
      <c r="K65" s="1812"/>
      <c r="L65" s="1812"/>
      <c r="M65" s="1812"/>
      <c r="N65" s="1813"/>
      <c r="O65" s="1814"/>
      <c r="P65" s="983"/>
    </row>
    <row r="66" spans="1:77" s="989" customFormat="1" ht="13.5" customHeight="1" thickTop="1">
      <c r="B66" s="517"/>
      <c r="C66" s="1815"/>
      <c r="D66" s="1815"/>
      <c r="E66" s="1815"/>
      <c r="F66" s="1815"/>
      <c r="G66" s="1815"/>
      <c r="H66" s="1815"/>
      <c r="I66" s="1815"/>
      <c r="J66" s="1815"/>
      <c r="K66" s="1815"/>
      <c r="L66" s="1815"/>
      <c r="M66" s="1815"/>
      <c r="N66" s="1815"/>
      <c r="O66" s="1816"/>
      <c r="P66" s="996"/>
      <c r="R66" s="1665"/>
      <c r="S66" s="757"/>
      <c r="T66" s="757"/>
      <c r="U66" s="757"/>
      <c r="V66" s="757"/>
      <c r="W66" s="757"/>
      <c r="X66" s="757"/>
      <c r="Y66" s="757"/>
      <c r="Z66" s="757"/>
      <c r="AA66" s="757"/>
      <c r="AB66" s="757"/>
      <c r="AC66" s="757"/>
      <c r="AD66" s="757"/>
      <c r="AE66" s="757"/>
      <c r="AF66" s="757"/>
      <c r="AG66" s="757"/>
      <c r="AH66" s="757"/>
      <c r="AI66" s="757"/>
      <c r="AJ66" s="757"/>
      <c r="AK66" s="757"/>
      <c r="AL66" s="757"/>
      <c r="AM66" s="757"/>
      <c r="AN66" s="757"/>
      <c r="AO66" s="757"/>
      <c r="AP66" s="757"/>
      <c r="AQ66" s="757"/>
      <c r="AR66" s="757"/>
      <c r="AS66" s="757"/>
      <c r="AT66" s="757"/>
      <c r="AU66" s="757"/>
      <c r="AV66" s="757"/>
      <c r="AW66" s="757"/>
      <c r="AX66" s="757"/>
      <c r="AY66" s="757"/>
      <c r="AZ66" s="757"/>
      <c r="BA66" s="757"/>
      <c r="BB66" s="757"/>
      <c r="BC66" s="757"/>
      <c r="BD66" s="757"/>
      <c r="BE66" s="757"/>
      <c r="BF66" s="757"/>
      <c r="BG66" s="757"/>
      <c r="BH66" s="757"/>
      <c r="BI66" s="757"/>
      <c r="BJ66" s="757"/>
      <c r="BK66" s="757"/>
      <c r="BL66" s="757"/>
      <c r="BM66" s="757"/>
      <c r="BN66" s="757"/>
      <c r="BO66" s="757"/>
      <c r="BP66" s="757"/>
      <c r="BQ66" s="757"/>
      <c r="BR66" s="757"/>
      <c r="BS66" s="757"/>
      <c r="BT66" s="757"/>
      <c r="BU66" s="757"/>
      <c r="BV66" s="757"/>
      <c r="BW66" s="757"/>
      <c r="BX66" s="757"/>
      <c r="BY66" s="757"/>
    </row>
    <row r="67" spans="1:77" s="810" customFormat="1" ht="15.75" customHeight="1">
      <c r="B67" s="997"/>
      <c r="C67" s="1817"/>
      <c r="D67" s="1817"/>
      <c r="E67" s="1817"/>
      <c r="F67" s="1817"/>
      <c r="G67" s="1817"/>
      <c r="H67" s="1817"/>
      <c r="I67" s="1817"/>
      <c r="J67" s="1817"/>
      <c r="K67" s="1817"/>
      <c r="L67" s="1817"/>
      <c r="M67" s="1817"/>
      <c r="N67" s="1817"/>
      <c r="O67" s="1818"/>
      <c r="P67" s="1002"/>
      <c r="R67" s="977"/>
      <c r="S67" s="809"/>
      <c r="T67" s="809"/>
      <c r="U67" s="809"/>
      <c r="V67" s="809"/>
      <c r="W67" s="809"/>
      <c r="X67" s="809"/>
      <c r="Y67" s="809"/>
      <c r="Z67" s="809"/>
      <c r="AA67" s="809"/>
      <c r="AB67" s="809"/>
      <c r="AC67" s="809"/>
      <c r="AD67" s="809"/>
      <c r="AE67" s="809"/>
      <c r="AF67" s="809"/>
      <c r="AG67" s="809"/>
      <c r="AH67" s="809"/>
      <c r="AI67" s="809"/>
      <c r="AJ67" s="809"/>
      <c r="AK67" s="809"/>
      <c r="AL67" s="809"/>
      <c r="AM67" s="809"/>
      <c r="AN67" s="809"/>
      <c r="AO67" s="809"/>
      <c r="AP67" s="809"/>
      <c r="AQ67" s="809"/>
      <c r="AR67" s="809"/>
      <c r="AS67" s="809"/>
      <c r="AT67" s="809"/>
      <c r="AU67" s="809"/>
      <c r="AV67" s="809"/>
      <c r="AW67" s="809"/>
      <c r="AX67" s="809"/>
      <c r="AY67" s="809"/>
      <c r="AZ67" s="809"/>
      <c r="BA67" s="809"/>
      <c r="BB67" s="809"/>
      <c r="BC67" s="809"/>
      <c r="BD67" s="809"/>
      <c r="BE67" s="809"/>
      <c r="BF67" s="809"/>
      <c r="BG67" s="809"/>
      <c r="BH67" s="809"/>
      <c r="BI67" s="809"/>
      <c r="BJ67" s="809"/>
      <c r="BK67" s="809"/>
      <c r="BL67" s="809"/>
      <c r="BM67" s="809"/>
      <c r="BN67" s="809"/>
      <c r="BO67" s="809"/>
      <c r="BP67" s="809"/>
      <c r="BQ67" s="809"/>
      <c r="BR67" s="809"/>
      <c r="BS67" s="809"/>
      <c r="BT67" s="809"/>
      <c r="BU67" s="809"/>
      <c r="BV67" s="809"/>
      <c r="BW67" s="809"/>
      <c r="BX67" s="809"/>
      <c r="BY67" s="809"/>
    </row>
    <row r="68" spans="1:77" s="810" customFormat="1" ht="15.75" customHeight="1">
      <c r="B68" s="997"/>
      <c r="C68" s="1817"/>
      <c r="D68" s="1817"/>
      <c r="E68" s="1817"/>
      <c r="F68" s="1817"/>
      <c r="G68" s="1817"/>
      <c r="H68" s="1817"/>
      <c r="I68" s="1817"/>
      <c r="J68" s="1817"/>
      <c r="K68" s="1817"/>
      <c r="L68" s="1817"/>
      <c r="M68" s="1817"/>
      <c r="N68" s="1817"/>
      <c r="O68" s="1818"/>
      <c r="P68" s="1002"/>
      <c r="R68" s="977"/>
      <c r="S68" s="809"/>
      <c r="T68" s="809"/>
      <c r="U68" s="809"/>
      <c r="V68" s="809"/>
      <c r="W68" s="809"/>
      <c r="X68" s="809"/>
      <c r="Y68" s="809"/>
      <c r="Z68" s="809"/>
      <c r="AA68" s="809"/>
      <c r="AB68" s="809"/>
      <c r="AC68" s="809"/>
      <c r="AD68" s="809"/>
      <c r="AE68" s="809"/>
      <c r="AF68" s="809"/>
      <c r="AG68" s="809"/>
      <c r="AH68" s="809"/>
      <c r="AI68" s="809"/>
      <c r="AJ68" s="809"/>
      <c r="AK68" s="809"/>
      <c r="AL68" s="809"/>
      <c r="AM68" s="809"/>
      <c r="AN68" s="809"/>
      <c r="AO68" s="809"/>
      <c r="AP68" s="809"/>
      <c r="AQ68" s="809"/>
      <c r="AR68" s="809"/>
      <c r="AS68" s="809"/>
      <c r="AT68" s="809"/>
      <c r="AU68" s="809"/>
      <c r="AV68" s="809"/>
      <c r="AW68" s="809"/>
      <c r="AX68" s="809"/>
      <c r="AY68" s="809"/>
      <c r="AZ68" s="809"/>
      <c r="BA68" s="809"/>
      <c r="BB68" s="809"/>
      <c r="BC68" s="809"/>
      <c r="BD68" s="809"/>
      <c r="BE68" s="809"/>
      <c r="BF68" s="809"/>
      <c r="BG68" s="809"/>
      <c r="BH68" s="809"/>
      <c r="BI68" s="809"/>
      <c r="BJ68" s="809"/>
      <c r="BK68" s="809"/>
      <c r="BL68" s="809"/>
      <c r="BM68" s="809"/>
      <c r="BN68" s="809"/>
      <c r="BO68" s="809"/>
      <c r="BP68" s="809"/>
      <c r="BQ68" s="809"/>
      <c r="BR68" s="809"/>
      <c r="BS68" s="809"/>
      <c r="BT68" s="809"/>
      <c r="BU68" s="809"/>
      <c r="BV68" s="809"/>
      <c r="BW68" s="809"/>
      <c r="BX68" s="809"/>
      <c r="BY68" s="809"/>
    </row>
    <row r="69" spans="1:77" s="810" customFormat="1" ht="15.75" customHeight="1" thickBot="1">
      <c r="B69" s="997"/>
      <c r="C69" s="1817"/>
      <c r="D69" s="1817"/>
      <c r="E69" s="1817"/>
      <c r="F69" s="1817"/>
      <c r="G69" s="1817"/>
      <c r="H69" s="1817"/>
      <c r="I69" s="1817"/>
      <c r="J69" s="1817"/>
      <c r="K69" s="1817"/>
      <c r="L69" s="1817"/>
      <c r="M69" s="1817"/>
      <c r="N69" s="1817"/>
      <c r="O69" s="1818"/>
      <c r="P69" s="1002"/>
      <c r="R69" s="977"/>
      <c r="S69" s="809"/>
      <c r="T69" s="809"/>
      <c r="U69" s="809"/>
      <c r="V69" s="809"/>
      <c r="W69" s="809"/>
      <c r="X69" s="809"/>
      <c r="Y69" s="809"/>
      <c r="Z69" s="809"/>
      <c r="AA69" s="809"/>
      <c r="AB69" s="809"/>
      <c r="AC69" s="809"/>
      <c r="AD69" s="809"/>
      <c r="AE69" s="809"/>
      <c r="AF69" s="809"/>
      <c r="AG69" s="809"/>
      <c r="AH69" s="809"/>
      <c r="AI69" s="809"/>
      <c r="AJ69" s="809"/>
      <c r="AK69" s="809"/>
      <c r="AL69" s="809"/>
      <c r="AM69" s="809"/>
      <c r="AN69" s="809"/>
      <c r="AO69" s="809"/>
      <c r="AP69" s="809"/>
      <c r="AQ69" s="809"/>
      <c r="AR69" s="809"/>
      <c r="AS69" s="809"/>
      <c r="AT69" s="809"/>
      <c r="AU69" s="809"/>
      <c r="AV69" s="809"/>
      <c r="AW69" s="809"/>
      <c r="AX69" s="809"/>
      <c r="AY69" s="809"/>
      <c r="AZ69" s="809"/>
      <c r="BA69" s="809"/>
      <c r="BB69" s="809"/>
      <c r="BC69" s="809"/>
      <c r="BD69" s="809"/>
      <c r="BE69" s="809"/>
      <c r="BF69" s="809"/>
      <c r="BG69" s="809"/>
      <c r="BH69" s="809"/>
      <c r="BI69" s="809"/>
      <c r="BJ69" s="809"/>
      <c r="BK69" s="809"/>
      <c r="BL69" s="809"/>
      <c r="BM69" s="809"/>
      <c r="BN69" s="809"/>
      <c r="BO69" s="809"/>
      <c r="BP69" s="809"/>
      <c r="BQ69" s="809"/>
      <c r="BR69" s="809"/>
      <c r="BS69" s="809"/>
      <c r="BT69" s="809"/>
      <c r="BU69" s="809"/>
      <c r="BV69" s="809"/>
      <c r="BW69" s="809"/>
      <c r="BX69" s="809"/>
      <c r="BY69" s="809"/>
    </row>
    <row r="70" spans="1:77" s="809" customFormat="1" ht="19.5" hidden="1" customHeight="1" thickBot="1">
      <c r="A70" s="977"/>
      <c r="B70" s="978"/>
      <c r="C70" s="1811"/>
      <c r="D70" s="1812"/>
      <c r="E70" s="1812"/>
      <c r="F70" s="1812"/>
      <c r="G70" s="1812"/>
      <c r="H70" s="1812"/>
      <c r="I70" s="1812"/>
      <c r="J70" s="1812"/>
      <c r="K70" s="1812"/>
      <c r="L70" s="1812"/>
      <c r="M70" s="1812"/>
      <c r="N70" s="1813"/>
      <c r="O70" s="1814"/>
      <c r="P70" s="983"/>
    </row>
    <row r="71" spans="1:77" s="1024" customFormat="1" ht="15.75" customHeight="1" thickTop="1">
      <c r="A71" s="1004"/>
      <c r="B71" s="1005" t="str">
        <f>X!BP71</f>
        <v/>
      </c>
      <c r="C71" s="1760" t="str">
        <f>X!BQ71</f>
        <v/>
      </c>
      <c r="D71" s="1761" t="str">
        <f>X!BR71</f>
        <v/>
      </c>
      <c r="E71" s="1761" t="str">
        <f>X!BS71</f>
        <v/>
      </c>
      <c r="F71" s="1761" t="str">
        <f>X!BT71</f>
        <v/>
      </c>
      <c r="G71" s="1761" t="str">
        <f>X!BU71</f>
        <v/>
      </c>
      <c r="H71" s="1761" t="str">
        <f>X!BV71</f>
        <v/>
      </c>
      <c r="I71" s="1761" t="str">
        <f>X!BW71</f>
        <v/>
      </c>
      <c r="J71" s="1761" t="str">
        <f>X!BX71</f>
        <v/>
      </c>
      <c r="K71" s="1761" t="str">
        <f>X!BY71</f>
        <v/>
      </c>
      <c r="L71" s="1761" t="str">
        <f>X!BZ71</f>
        <v/>
      </c>
      <c r="M71" s="1761" t="str">
        <f>X!CA71</f>
        <v/>
      </c>
      <c r="N71" s="1762" t="str">
        <f>X!CB71</f>
        <v/>
      </c>
      <c r="O71" s="1763" t="str">
        <f>X!CC71</f>
        <v/>
      </c>
      <c r="P71" s="1011" t="str">
        <f>X!CD71</f>
        <v/>
      </c>
      <c r="Q71" s="1023"/>
      <c r="R71" s="757"/>
      <c r="S71" s="757"/>
      <c r="T71" s="757"/>
      <c r="U71" s="757"/>
      <c r="V71" s="757"/>
      <c r="W71" s="757"/>
      <c r="X71" s="757"/>
      <c r="Y71" s="757"/>
      <c r="Z71" s="757"/>
      <c r="AA71" s="757"/>
      <c r="AB71" s="757"/>
      <c r="AC71" s="757"/>
      <c r="AD71" s="757"/>
      <c r="AE71" s="757"/>
      <c r="AF71" s="757"/>
      <c r="AG71" s="757"/>
      <c r="AH71" s="757"/>
      <c r="AI71" s="757"/>
      <c r="AJ71" s="757"/>
      <c r="AK71" s="757"/>
      <c r="AL71" s="757"/>
      <c r="AM71" s="757"/>
      <c r="AN71" s="757"/>
      <c r="AO71" s="757"/>
      <c r="AP71" s="757"/>
      <c r="AQ71" s="757"/>
      <c r="AR71" s="757"/>
      <c r="AS71" s="757"/>
      <c r="AT71" s="757"/>
      <c r="AU71" s="757"/>
      <c r="AV71" s="757"/>
      <c r="AW71" s="757"/>
      <c r="AX71" s="757"/>
      <c r="AY71" s="757"/>
      <c r="AZ71" s="757"/>
      <c r="BA71" s="757"/>
      <c r="BB71" s="757"/>
      <c r="BC71" s="757"/>
      <c r="BD71" s="757"/>
      <c r="BE71" s="757"/>
      <c r="BF71" s="757"/>
      <c r="BG71" s="757"/>
      <c r="BH71" s="757"/>
      <c r="BI71" s="757"/>
      <c r="BJ71" s="757"/>
      <c r="BK71" s="757"/>
      <c r="BL71" s="757"/>
      <c r="BM71" s="757"/>
      <c r="BN71" s="757"/>
      <c r="BO71" s="757"/>
      <c r="BP71" s="757"/>
      <c r="BQ71" s="757"/>
      <c r="BR71" s="757"/>
      <c r="BS71" s="757"/>
      <c r="BT71" s="757"/>
      <c r="BU71" s="757"/>
      <c r="BV71" s="757"/>
      <c r="BW71" s="757"/>
      <c r="BX71" s="757"/>
      <c r="BY71" s="757"/>
    </row>
    <row r="72" spans="1:77" s="808" customFormat="1" ht="15.75" customHeight="1">
      <c r="A72" s="1025"/>
      <c r="B72" s="1026" t="str">
        <f>X!BP72</f>
        <v/>
      </c>
      <c r="C72" s="1715" t="str">
        <f>X!BQ72</f>
        <v/>
      </c>
      <c r="D72" s="1716" t="str">
        <f>X!BR72</f>
        <v/>
      </c>
      <c r="E72" s="1716" t="str">
        <f>X!BS72</f>
        <v/>
      </c>
      <c r="F72" s="1716" t="str">
        <f>X!BT72</f>
        <v/>
      </c>
      <c r="G72" s="1716" t="str">
        <f>X!BU72</f>
        <v/>
      </c>
      <c r="H72" s="1716" t="str">
        <f>X!BV72</f>
        <v/>
      </c>
      <c r="I72" s="1716" t="str">
        <f>X!BW72</f>
        <v/>
      </c>
      <c r="J72" s="1716" t="str">
        <f>X!BX72</f>
        <v/>
      </c>
      <c r="K72" s="1716" t="str">
        <f>X!BY72</f>
        <v/>
      </c>
      <c r="L72" s="1716" t="str">
        <f>X!BZ72</f>
        <v/>
      </c>
      <c r="M72" s="1716" t="str">
        <f>X!CA72</f>
        <v/>
      </c>
      <c r="N72" s="1764" t="str">
        <f>X!CB72</f>
        <v/>
      </c>
      <c r="O72" s="1718" t="str">
        <f>X!CC72</f>
        <v/>
      </c>
      <c r="P72" s="1029" t="str">
        <f>X!CD72</f>
        <v/>
      </c>
      <c r="Q72" s="1034"/>
      <c r="R72" s="777"/>
      <c r="S72" s="777"/>
      <c r="T72" s="777"/>
      <c r="U72" s="777"/>
      <c r="V72" s="777"/>
      <c r="W72" s="777"/>
      <c r="X72" s="777"/>
      <c r="Y72" s="777"/>
      <c r="Z72" s="777"/>
      <c r="AA72" s="777"/>
      <c r="AB72" s="777"/>
      <c r="AC72" s="777"/>
      <c r="AD72" s="777"/>
      <c r="AE72" s="777"/>
      <c r="AF72" s="777"/>
      <c r="AG72" s="777"/>
      <c r="AH72" s="777"/>
      <c r="AI72" s="777"/>
      <c r="AJ72" s="777"/>
      <c r="AK72" s="777"/>
      <c r="AL72" s="777"/>
      <c r="AM72" s="777"/>
      <c r="AN72" s="777"/>
      <c r="AO72" s="777"/>
      <c r="AP72" s="777"/>
      <c r="AQ72" s="777"/>
      <c r="AR72" s="777"/>
      <c r="AS72" s="777"/>
      <c r="AT72" s="777"/>
      <c r="AU72" s="777"/>
      <c r="AV72" s="777"/>
      <c r="AW72" s="777"/>
      <c r="AX72" s="777"/>
      <c r="AY72" s="777"/>
      <c r="AZ72" s="777"/>
      <c r="BA72" s="777"/>
      <c r="BB72" s="777"/>
      <c r="BC72" s="777"/>
      <c r="BD72" s="777"/>
      <c r="BE72" s="777"/>
      <c r="BF72" s="777"/>
      <c r="BG72" s="777"/>
      <c r="BH72" s="777"/>
      <c r="BI72" s="777"/>
      <c r="BJ72" s="777"/>
      <c r="BK72" s="777"/>
      <c r="BL72" s="777"/>
      <c r="BM72" s="777"/>
      <c r="BN72" s="777"/>
      <c r="BO72" s="777"/>
      <c r="BP72" s="777"/>
      <c r="BQ72" s="777"/>
      <c r="BR72" s="777"/>
      <c r="BS72" s="777"/>
      <c r="BT72" s="777"/>
      <c r="BU72" s="777"/>
      <c r="BV72" s="777"/>
      <c r="BW72" s="777"/>
      <c r="BX72" s="777"/>
      <c r="BY72" s="777"/>
    </row>
    <row r="73" spans="1:77" s="795" customFormat="1" ht="15.75" customHeight="1">
      <c r="A73" s="1035"/>
      <c r="B73" s="1036" t="str">
        <f>X!BP73</f>
        <v/>
      </c>
      <c r="C73" s="1711" t="str">
        <f>X!BQ73</f>
        <v/>
      </c>
      <c r="D73" s="1712" t="str">
        <f>X!BR73</f>
        <v/>
      </c>
      <c r="E73" s="1712" t="str">
        <f>X!BS73</f>
        <v/>
      </c>
      <c r="F73" s="1712" t="str">
        <f>X!BT73</f>
        <v/>
      </c>
      <c r="G73" s="1712" t="str">
        <f>X!BU73</f>
        <v/>
      </c>
      <c r="H73" s="1712" t="str">
        <f>X!BV73</f>
        <v/>
      </c>
      <c r="I73" s="1712" t="str">
        <f>X!BW73</f>
        <v/>
      </c>
      <c r="J73" s="1712" t="str">
        <f>X!BX73</f>
        <v/>
      </c>
      <c r="K73" s="1712" t="str">
        <f>X!BY73</f>
        <v/>
      </c>
      <c r="L73" s="1712" t="str">
        <f>X!BZ73</f>
        <v/>
      </c>
      <c r="M73" s="1712" t="str">
        <f>X!CA73</f>
        <v/>
      </c>
      <c r="N73" s="1765" t="str">
        <f>X!CB73</f>
        <v/>
      </c>
      <c r="O73" s="1714" t="str">
        <f>X!CC73</f>
        <v/>
      </c>
      <c r="P73" s="1039" t="str">
        <f>X!CD73</f>
        <v/>
      </c>
      <c r="Q73" s="1044"/>
      <c r="R73" s="777"/>
      <c r="S73" s="777"/>
      <c r="T73" s="777"/>
      <c r="U73" s="777"/>
      <c r="V73" s="777"/>
      <c r="W73" s="777"/>
      <c r="X73" s="777"/>
      <c r="Y73" s="777"/>
      <c r="Z73" s="777"/>
      <c r="AA73" s="777"/>
      <c r="AB73" s="777"/>
      <c r="AC73" s="777"/>
      <c r="AD73" s="777"/>
      <c r="AE73" s="777"/>
      <c r="AF73" s="777"/>
      <c r="AG73" s="777"/>
      <c r="AH73" s="777"/>
      <c r="AI73" s="777"/>
      <c r="AJ73" s="777"/>
      <c r="AK73" s="777"/>
      <c r="AL73" s="777"/>
      <c r="AM73" s="777"/>
      <c r="AN73" s="777"/>
      <c r="AO73" s="777"/>
      <c r="AP73" s="777"/>
      <c r="AQ73" s="777"/>
      <c r="AR73" s="777"/>
      <c r="AS73" s="777"/>
      <c r="AT73" s="777"/>
      <c r="AU73" s="777"/>
      <c r="AV73" s="777"/>
      <c r="AW73" s="777"/>
      <c r="AX73" s="777"/>
      <c r="AY73" s="777"/>
      <c r="AZ73" s="777"/>
      <c r="BA73" s="777"/>
      <c r="BB73" s="777"/>
      <c r="BC73" s="777"/>
      <c r="BD73" s="777"/>
      <c r="BE73" s="777"/>
      <c r="BF73" s="777"/>
      <c r="BG73" s="777"/>
      <c r="BH73" s="777"/>
      <c r="BI73" s="777"/>
      <c r="BJ73" s="777"/>
      <c r="BK73" s="777"/>
      <c r="BL73" s="777"/>
      <c r="BM73" s="777"/>
      <c r="BN73" s="777"/>
      <c r="BO73" s="777"/>
      <c r="BP73" s="777"/>
      <c r="BQ73" s="777"/>
      <c r="BR73" s="777"/>
      <c r="BS73" s="777"/>
      <c r="BT73" s="777"/>
      <c r="BU73" s="777"/>
      <c r="BV73" s="777"/>
      <c r="BW73" s="777"/>
      <c r="BX73" s="777"/>
      <c r="BY73" s="777"/>
    </row>
    <row r="74" spans="1:77" s="808" customFormat="1" ht="15.75" customHeight="1">
      <c r="A74" s="1045"/>
      <c r="B74" s="1026" t="str">
        <f>X!BP74</f>
        <v/>
      </c>
      <c r="C74" s="1715" t="str">
        <f>X!BQ74</f>
        <v/>
      </c>
      <c r="D74" s="1716" t="str">
        <f>X!BR74</f>
        <v/>
      </c>
      <c r="E74" s="1716" t="str">
        <f>X!BS74</f>
        <v/>
      </c>
      <c r="F74" s="1716" t="str">
        <f>X!BT74</f>
        <v/>
      </c>
      <c r="G74" s="1716" t="str">
        <f>X!BU74</f>
        <v/>
      </c>
      <c r="H74" s="1716" t="str">
        <f>X!BV74</f>
        <v/>
      </c>
      <c r="I74" s="1716" t="str">
        <f>X!BW74</f>
        <v/>
      </c>
      <c r="J74" s="1716" t="str">
        <f>X!BX74</f>
        <v/>
      </c>
      <c r="K74" s="1716" t="str">
        <f>X!BY74</f>
        <v/>
      </c>
      <c r="L74" s="1716" t="str">
        <f>X!BZ74</f>
        <v/>
      </c>
      <c r="M74" s="1716" t="str">
        <f>X!CA74</f>
        <v/>
      </c>
      <c r="N74" s="1764" t="str">
        <f>X!CB74</f>
        <v/>
      </c>
      <c r="O74" s="1718" t="str">
        <f>X!CC74</f>
        <v/>
      </c>
      <c r="P74" s="1047" t="str">
        <f>X!CD74</f>
        <v/>
      </c>
      <c r="Q74" s="1034"/>
      <c r="R74" s="777"/>
      <c r="S74" s="777"/>
      <c r="T74" s="777"/>
      <c r="U74" s="777"/>
      <c r="V74" s="777"/>
      <c r="W74" s="777"/>
      <c r="X74" s="777"/>
      <c r="Y74" s="777"/>
      <c r="Z74" s="777"/>
      <c r="AA74" s="777"/>
      <c r="AB74" s="777"/>
      <c r="AC74" s="777"/>
      <c r="AD74" s="777"/>
      <c r="AE74" s="777"/>
      <c r="AF74" s="777"/>
      <c r="AG74" s="777"/>
      <c r="AH74" s="777"/>
      <c r="AI74" s="777"/>
      <c r="AJ74" s="777"/>
      <c r="AK74" s="777"/>
      <c r="AL74" s="777"/>
      <c r="AM74" s="777"/>
      <c r="AN74" s="777"/>
      <c r="AO74" s="777"/>
      <c r="AP74" s="777"/>
      <c r="AQ74" s="777"/>
      <c r="AR74" s="777"/>
      <c r="AS74" s="777"/>
      <c r="AT74" s="777"/>
      <c r="AU74" s="777"/>
      <c r="AV74" s="777"/>
      <c r="AW74" s="777"/>
      <c r="AX74" s="777"/>
      <c r="AY74" s="777"/>
      <c r="AZ74" s="777"/>
      <c r="BA74" s="777"/>
      <c r="BB74" s="777"/>
      <c r="BC74" s="777"/>
      <c r="BD74" s="777"/>
      <c r="BE74" s="777"/>
      <c r="BF74" s="777"/>
      <c r="BG74" s="777"/>
      <c r="BH74" s="777"/>
      <c r="BI74" s="777"/>
      <c r="BJ74" s="777"/>
      <c r="BK74" s="777"/>
      <c r="BL74" s="777"/>
      <c r="BM74" s="777"/>
      <c r="BN74" s="777"/>
      <c r="BO74" s="777"/>
      <c r="BP74" s="777"/>
      <c r="BQ74" s="777"/>
      <c r="BR74" s="777"/>
      <c r="BS74" s="777"/>
      <c r="BT74" s="777"/>
      <c r="BU74" s="777"/>
      <c r="BV74" s="777"/>
      <c r="BW74" s="777"/>
      <c r="BX74" s="777"/>
      <c r="BY74" s="777"/>
    </row>
    <row r="75" spans="1:77" s="1069" customFormat="1" ht="15.75" customHeight="1" thickBot="1">
      <c r="A75" s="1050"/>
      <c r="B75" s="1051" t="str">
        <f>X!BP75</f>
        <v/>
      </c>
      <c r="C75" s="1766" t="str">
        <f>X!BQ75</f>
        <v/>
      </c>
      <c r="D75" s="1767" t="str">
        <f>X!BR75</f>
        <v/>
      </c>
      <c r="E75" s="1767" t="str">
        <f>X!BS75</f>
        <v/>
      </c>
      <c r="F75" s="1767" t="str">
        <f>X!BT75</f>
        <v/>
      </c>
      <c r="G75" s="1767" t="str">
        <f>X!BU75</f>
        <v/>
      </c>
      <c r="H75" s="1767" t="str">
        <f>X!BV75</f>
        <v/>
      </c>
      <c r="I75" s="1767" t="str">
        <f>X!BW75</f>
        <v/>
      </c>
      <c r="J75" s="1767" t="str">
        <f>X!BX75</f>
        <v/>
      </c>
      <c r="K75" s="1767" t="str">
        <f>X!BY75</f>
        <v/>
      </c>
      <c r="L75" s="1767" t="str">
        <f>X!BZ75</f>
        <v/>
      </c>
      <c r="M75" s="1767" t="str">
        <f>X!CA75</f>
        <v/>
      </c>
      <c r="N75" s="1768" t="str">
        <f>X!CB75</f>
        <v/>
      </c>
      <c r="O75" s="1769" t="str">
        <f>X!CC75</f>
        <v/>
      </c>
      <c r="P75" s="1057" t="str">
        <f>X!CD75</f>
        <v/>
      </c>
      <c r="Q75" s="1068"/>
      <c r="R75" s="881"/>
      <c r="S75" s="881"/>
      <c r="T75" s="881"/>
      <c r="U75" s="881"/>
      <c r="V75" s="881"/>
      <c r="W75" s="881"/>
      <c r="X75" s="881"/>
      <c r="Y75" s="881"/>
      <c r="Z75" s="881"/>
      <c r="AA75" s="881"/>
      <c r="AB75" s="881"/>
      <c r="AC75" s="881"/>
      <c r="AD75" s="881"/>
      <c r="AE75" s="881"/>
      <c r="AF75" s="881"/>
      <c r="AG75" s="881"/>
      <c r="AH75" s="881"/>
      <c r="AI75" s="881"/>
      <c r="AJ75" s="881"/>
      <c r="AK75" s="881"/>
      <c r="AL75" s="881"/>
      <c r="AM75" s="881"/>
      <c r="AN75" s="881"/>
      <c r="AO75" s="881"/>
      <c r="AP75" s="881"/>
      <c r="AQ75" s="881"/>
      <c r="AR75" s="881"/>
      <c r="AS75" s="881"/>
      <c r="AT75" s="881"/>
      <c r="AU75" s="881"/>
      <c r="AV75" s="881"/>
      <c r="AW75" s="881"/>
      <c r="AX75" s="881"/>
      <c r="AY75" s="881"/>
      <c r="AZ75" s="881"/>
      <c r="BA75" s="881"/>
      <c r="BB75" s="881"/>
      <c r="BC75" s="881"/>
      <c r="BD75" s="881"/>
      <c r="BE75" s="881"/>
      <c r="BF75" s="881"/>
      <c r="BG75" s="881"/>
      <c r="BH75" s="881"/>
      <c r="BI75" s="881"/>
      <c r="BJ75" s="881"/>
      <c r="BK75" s="881"/>
      <c r="BL75" s="881"/>
      <c r="BM75" s="881"/>
      <c r="BN75" s="881"/>
      <c r="BO75" s="881"/>
      <c r="BP75" s="881"/>
      <c r="BQ75" s="881"/>
      <c r="BR75" s="881"/>
      <c r="BS75" s="881"/>
      <c r="BT75" s="881"/>
      <c r="BU75" s="881"/>
      <c r="BV75" s="881"/>
      <c r="BW75" s="881"/>
      <c r="BX75" s="881"/>
      <c r="BY75" s="881"/>
    </row>
    <row r="76" spans="1:77" s="1070" customFormat="1" ht="14.25" customHeight="1" thickTop="1" thickBot="1">
      <c r="B76" s="1071"/>
      <c r="C76" s="1770"/>
      <c r="D76" s="1770"/>
      <c r="E76" s="1770"/>
      <c r="F76" s="1770"/>
      <c r="G76" s="1770"/>
      <c r="H76" s="1770"/>
      <c r="I76" s="1770"/>
      <c r="J76" s="1770"/>
      <c r="K76" s="1770"/>
      <c r="L76" s="1770"/>
      <c r="M76" s="1770"/>
      <c r="N76" s="1770"/>
      <c r="O76" s="1770"/>
      <c r="P76" s="1074"/>
      <c r="Q76" s="1075"/>
      <c r="R76" s="1666"/>
      <c r="S76" s="1080"/>
      <c r="T76" s="1080"/>
      <c r="U76" s="1080"/>
      <c r="V76" s="1080"/>
      <c r="W76" s="1080"/>
      <c r="X76" s="1080"/>
      <c r="Y76" s="1080"/>
      <c r="Z76" s="1080"/>
      <c r="AA76" s="1080"/>
      <c r="AB76" s="1080"/>
      <c r="AC76" s="1080"/>
      <c r="AD76" s="1080"/>
      <c r="AE76" s="1080"/>
      <c r="AF76" s="1080"/>
      <c r="AG76" s="1080"/>
      <c r="AH76" s="1080"/>
      <c r="AI76" s="1080"/>
      <c r="AJ76" s="1080"/>
      <c r="AK76" s="1080"/>
      <c r="AL76" s="1080"/>
      <c r="AM76" s="1080"/>
      <c r="AN76" s="1080"/>
      <c r="AO76" s="1080"/>
      <c r="AP76" s="1080"/>
      <c r="AQ76" s="1080"/>
      <c r="AR76" s="1080"/>
      <c r="AS76" s="1080"/>
      <c r="AT76" s="1080"/>
      <c r="AU76" s="1080"/>
      <c r="AV76" s="1080"/>
      <c r="AW76" s="1080"/>
      <c r="AX76" s="1080"/>
      <c r="AY76" s="1080"/>
      <c r="AZ76" s="1080"/>
      <c r="BA76" s="1080"/>
      <c r="BB76" s="1080"/>
      <c r="BC76" s="1080"/>
      <c r="BD76" s="1080"/>
      <c r="BE76" s="1080"/>
      <c r="BF76" s="1080"/>
      <c r="BG76" s="1080"/>
      <c r="BH76" s="1080"/>
      <c r="BI76" s="1080"/>
      <c r="BJ76" s="1080"/>
      <c r="BK76" s="1080"/>
      <c r="BL76" s="1080"/>
      <c r="BM76" s="1080"/>
      <c r="BN76" s="1080"/>
      <c r="BO76" s="1080"/>
      <c r="BP76" s="1080"/>
      <c r="BQ76" s="1080"/>
      <c r="BR76" s="1080"/>
      <c r="BS76" s="1080"/>
      <c r="BT76" s="1080"/>
      <c r="BU76" s="1080"/>
      <c r="BV76" s="1080"/>
      <c r="BW76" s="1080"/>
      <c r="BX76" s="1080"/>
      <c r="BY76" s="1080"/>
    </row>
    <row r="77" spans="1:77" s="1097" customFormat="1" ht="15.75" customHeight="1" thickTop="1">
      <c r="A77" s="1081"/>
      <c r="B77" s="1082" t="str">
        <f>X!BP77</f>
        <v/>
      </c>
      <c r="C77" s="1771" t="str">
        <f>X!BQ77</f>
        <v/>
      </c>
      <c r="D77" s="1771" t="str">
        <f>X!BR77</f>
        <v/>
      </c>
      <c r="E77" s="1771" t="str">
        <f>X!BS77</f>
        <v/>
      </c>
      <c r="F77" s="1771" t="str">
        <f>X!BT77</f>
        <v/>
      </c>
      <c r="G77" s="1771" t="str">
        <f>X!BU77</f>
        <v/>
      </c>
      <c r="H77" s="1771" t="str">
        <f>X!BV77</f>
        <v/>
      </c>
      <c r="I77" s="1771" t="str">
        <f>X!BW77</f>
        <v/>
      </c>
      <c r="J77" s="1771" t="str">
        <f>X!BX77</f>
        <v/>
      </c>
      <c r="K77" s="1771" t="str">
        <f>X!BY77</f>
        <v/>
      </c>
      <c r="L77" s="1771" t="str">
        <f>X!BZ77</f>
        <v/>
      </c>
      <c r="M77" s="1771" t="str">
        <f>X!CA77</f>
        <v/>
      </c>
      <c r="N77" s="1772" t="str">
        <f>X!CB77</f>
        <v/>
      </c>
      <c r="O77" s="1773" t="str">
        <f>X!CC77</f>
        <v/>
      </c>
      <c r="P77" s="1087" t="str">
        <f>X!CD77</f>
        <v/>
      </c>
      <c r="Q77" s="1096"/>
      <c r="R77" s="757"/>
      <c r="S77" s="757"/>
      <c r="T77" s="757"/>
      <c r="U77" s="757"/>
      <c r="V77" s="757"/>
      <c r="W77" s="757"/>
      <c r="X77" s="757"/>
      <c r="Y77" s="757"/>
      <c r="Z77" s="757"/>
      <c r="AA77" s="757"/>
      <c r="AB77" s="757"/>
      <c r="AC77" s="757"/>
      <c r="AD77" s="757"/>
      <c r="AE77" s="757"/>
      <c r="AF77" s="757"/>
      <c r="AG77" s="757"/>
      <c r="AH77" s="757"/>
      <c r="AI77" s="757"/>
      <c r="AJ77" s="757"/>
      <c r="AK77" s="757"/>
      <c r="AL77" s="757"/>
      <c r="AM77" s="757"/>
      <c r="AN77" s="757"/>
      <c r="AO77" s="757"/>
      <c r="AP77" s="757"/>
      <c r="AQ77" s="757"/>
      <c r="AR77" s="757"/>
      <c r="AS77" s="757"/>
      <c r="AT77" s="757"/>
      <c r="AU77" s="757"/>
      <c r="AV77" s="757"/>
      <c r="AW77" s="757"/>
      <c r="AX77" s="757"/>
      <c r="AY77" s="757"/>
      <c r="AZ77" s="757"/>
      <c r="BA77" s="757"/>
      <c r="BB77" s="757"/>
      <c r="BC77" s="757"/>
      <c r="BD77" s="757"/>
      <c r="BE77" s="757"/>
      <c r="BF77" s="757"/>
      <c r="BG77" s="757"/>
      <c r="BH77" s="757"/>
      <c r="BI77" s="757"/>
      <c r="BJ77" s="757"/>
      <c r="BK77" s="757"/>
      <c r="BL77" s="757"/>
      <c r="BM77" s="757"/>
      <c r="BN77" s="757"/>
      <c r="BO77" s="757"/>
      <c r="BP77" s="757"/>
      <c r="BQ77" s="757"/>
      <c r="BR77" s="757"/>
      <c r="BS77" s="757"/>
      <c r="BT77" s="757"/>
      <c r="BU77" s="757"/>
      <c r="BV77" s="757"/>
      <c r="BW77" s="757"/>
      <c r="BX77" s="757"/>
      <c r="BY77" s="757"/>
    </row>
    <row r="78" spans="1:77" s="810" customFormat="1" ht="15.75" customHeight="1">
      <c r="A78" s="1098"/>
      <c r="B78" s="1026" t="str">
        <f>X!BP78</f>
        <v/>
      </c>
      <c r="C78" s="1715" t="str">
        <f>X!BQ78</f>
        <v/>
      </c>
      <c r="D78" s="1716" t="str">
        <f>X!BR78</f>
        <v/>
      </c>
      <c r="E78" s="1716" t="str">
        <f>X!BS78</f>
        <v/>
      </c>
      <c r="F78" s="1716" t="str">
        <f>X!BT78</f>
        <v/>
      </c>
      <c r="G78" s="1716" t="str">
        <f>X!BU78</f>
        <v/>
      </c>
      <c r="H78" s="1716" t="str">
        <f>X!BV78</f>
        <v/>
      </c>
      <c r="I78" s="1716" t="str">
        <f>X!BW78</f>
        <v/>
      </c>
      <c r="J78" s="1716" t="str">
        <f>X!BX78</f>
        <v/>
      </c>
      <c r="K78" s="1716" t="str">
        <f>X!BY78</f>
        <v/>
      </c>
      <c r="L78" s="1716" t="str">
        <f>X!BZ78</f>
        <v/>
      </c>
      <c r="M78" s="1716" t="str">
        <f>X!CA78</f>
        <v/>
      </c>
      <c r="N78" s="1764" t="str">
        <f>X!CB78</f>
        <v/>
      </c>
      <c r="O78" s="1819" t="str">
        <f>X!CC78</f>
        <v/>
      </c>
      <c r="P78" s="1101" t="str">
        <f>X!CD78</f>
        <v/>
      </c>
      <c r="Q78" s="1034"/>
      <c r="R78" s="809"/>
      <c r="S78" s="809"/>
      <c r="T78" s="809"/>
      <c r="U78" s="809"/>
      <c r="V78" s="809"/>
      <c r="W78" s="809"/>
      <c r="X78" s="809"/>
      <c r="Y78" s="809"/>
      <c r="Z78" s="809"/>
      <c r="AA78" s="809"/>
      <c r="AB78" s="809"/>
      <c r="AC78" s="809"/>
      <c r="AD78" s="809"/>
      <c r="AE78" s="809"/>
      <c r="AF78" s="809"/>
      <c r="AG78" s="809"/>
      <c r="AH78" s="809"/>
      <c r="AI78" s="809"/>
      <c r="AJ78" s="809"/>
      <c r="AK78" s="809"/>
      <c r="AL78" s="809"/>
      <c r="AM78" s="809"/>
      <c r="AN78" s="809"/>
      <c r="AO78" s="809"/>
      <c r="AP78" s="809"/>
      <c r="AQ78" s="809"/>
      <c r="AR78" s="809"/>
      <c r="AS78" s="809"/>
      <c r="AT78" s="809"/>
      <c r="AU78" s="809"/>
      <c r="AV78" s="809"/>
      <c r="AW78" s="809"/>
      <c r="AX78" s="809"/>
      <c r="AY78" s="809"/>
      <c r="AZ78" s="809"/>
      <c r="BA78" s="809"/>
      <c r="BB78" s="809"/>
      <c r="BC78" s="809"/>
      <c r="BD78" s="809"/>
      <c r="BE78" s="809"/>
      <c r="BF78" s="809"/>
      <c r="BG78" s="809"/>
      <c r="BH78" s="809"/>
      <c r="BI78" s="809"/>
      <c r="BJ78" s="809"/>
      <c r="BK78" s="809"/>
      <c r="BL78" s="809"/>
      <c r="BM78" s="809"/>
      <c r="BN78" s="809"/>
      <c r="BO78" s="809"/>
      <c r="BP78" s="809"/>
      <c r="BQ78" s="809"/>
      <c r="BR78" s="809"/>
      <c r="BS78" s="809"/>
      <c r="BT78" s="809"/>
      <c r="BU78" s="809"/>
      <c r="BV78" s="809"/>
      <c r="BW78" s="809"/>
      <c r="BX78" s="809"/>
      <c r="BY78" s="809"/>
    </row>
    <row r="79" spans="1:77" s="882" customFormat="1" ht="15.75" customHeight="1" thickBot="1">
      <c r="A79" s="1103"/>
      <c r="B79" s="1104" t="str">
        <f>X!BP79</f>
        <v/>
      </c>
      <c r="C79" s="1774" t="str">
        <f>X!BQ79</f>
        <v/>
      </c>
      <c r="D79" s="1775" t="str">
        <f>X!BR79</f>
        <v/>
      </c>
      <c r="E79" s="1775" t="str">
        <f>X!BS79</f>
        <v/>
      </c>
      <c r="F79" s="1775" t="str">
        <f>X!BT79</f>
        <v/>
      </c>
      <c r="G79" s="1775" t="str">
        <f>X!BU79</f>
        <v/>
      </c>
      <c r="H79" s="1775" t="str">
        <f>X!BV79</f>
        <v/>
      </c>
      <c r="I79" s="1775" t="str">
        <f>X!BW79</f>
        <v/>
      </c>
      <c r="J79" s="1775" t="str">
        <f>X!BX79</f>
        <v/>
      </c>
      <c r="K79" s="1775" t="str">
        <f>X!BY79</f>
        <v/>
      </c>
      <c r="L79" s="1775" t="str">
        <f>X!BZ79</f>
        <v/>
      </c>
      <c r="M79" s="1775" t="str">
        <f>X!CA79</f>
        <v/>
      </c>
      <c r="N79" s="1776" t="str">
        <f>X!CB79</f>
        <v/>
      </c>
      <c r="O79" s="1820" t="str">
        <f>X!CC79</f>
        <v/>
      </c>
      <c r="P79" s="1111" t="str">
        <f>X!CD79</f>
        <v/>
      </c>
      <c r="Q79" s="1121"/>
      <c r="R79" s="881"/>
      <c r="S79" s="881"/>
      <c r="T79" s="881"/>
      <c r="U79" s="881"/>
      <c r="V79" s="881"/>
      <c r="W79" s="881"/>
      <c r="X79" s="881"/>
      <c r="Y79" s="881"/>
      <c r="Z79" s="881"/>
      <c r="AA79" s="881"/>
      <c r="AB79" s="881"/>
      <c r="AC79" s="881"/>
      <c r="AD79" s="881"/>
      <c r="AE79" s="881"/>
      <c r="AF79" s="881"/>
      <c r="AG79" s="881"/>
      <c r="AH79" s="881"/>
      <c r="AI79" s="881"/>
      <c r="AJ79" s="881"/>
      <c r="AK79" s="881"/>
      <c r="AL79" s="881"/>
      <c r="AM79" s="881"/>
      <c r="AN79" s="881"/>
      <c r="AO79" s="881"/>
      <c r="AP79" s="881"/>
      <c r="AQ79" s="881"/>
      <c r="AR79" s="881"/>
      <c r="AS79" s="881"/>
      <c r="AT79" s="881"/>
      <c r="AU79" s="881"/>
      <c r="AV79" s="881"/>
      <c r="AW79" s="881"/>
      <c r="AX79" s="881"/>
      <c r="AY79" s="881"/>
      <c r="AZ79" s="881"/>
      <c r="BA79" s="881"/>
      <c r="BB79" s="881"/>
      <c r="BC79" s="881"/>
      <c r="BD79" s="881"/>
      <c r="BE79" s="881"/>
      <c r="BF79" s="881"/>
      <c r="BG79" s="881"/>
      <c r="BH79" s="881"/>
      <c r="BI79" s="881"/>
      <c r="BJ79" s="881"/>
      <c r="BK79" s="881"/>
      <c r="BL79" s="881"/>
      <c r="BM79" s="881"/>
      <c r="BN79" s="881"/>
      <c r="BO79" s="881"/>
      <c r="BP79" s="881"/>
      <c r="BQ79" s="881"/>
      <c r="BR79" s="881"/>
      <c r="BS79" s="881"/>
      <c r="BT79" s="881"/>
      <c r="BU79" s="881"/>
      <c r="BV79" s="881"/>
      <c r="BW79" s="881"/>
      <c r="BX79" s="881"/>
      <c r="BY79" s="881"/>
    </row>
    <row r="80" spans="1:77" s="1070" customFormat="1" ht="13.5" customHeight="1" thickTop="1" thickBot="1">
      <c r="B80" s="1071"/>
      <c r="C80" s="1770"/>
      <c r="D80" s="1770"/>
      <c r="E80" s="1770"/>
      <c r="F80" s="1770"/>
      <c r="G80" s="1770"/>
      <c r="H80" s="1770"/>
      <c r="I80" s="1770"/>
      <c r="J80" s="1770"/>
      <c r="K80" s="1770"/>
      <c r="L80" s="1770"/>
      <c r="M80" s="1770"/>
      <c r="N80" s="1770"/>
      <c r="O80" s="1770"/>
      <c r="P80" s="1074"/>
      <c r="Q80" s="1075"/>
      <c r="R80" s="1666"/>
      <c r="S80" s="1080"/>
      <c r="T80" s="1080"/>
      <c r="U80" s="1080"/>
      <c r="V80" s="1080"/>
      <c r="W80" s="1080"/>
      <c r="X80" s="1080"/>
      <c r="Y80" s="1080"/>
      <c r="Z80" s="1080"/>
      <c r="AA80" s="1080"/>
      <c r="AB80" s="1080"/>
      <c r="AC80" s="1080"/>
      <c r="AD80" s="1080"/>
      <c r="AE80" s="1080"/>
      <c r="AF80" s="1080"/>
      <c r="AG80" s="1080"/>
      <c r="AH80" s="1080"/>
      <c r="AI80" s="1080"/>
      <c r="AJ80" s="1080"/>
      <c r="AK80" s="1080"/>
      <c r="AL80" s="1080"/>
      <c r="AM80" s="1080"/>
      <c r="AN80" s="1080"/>
      <c r="AO80" s="1080"/>
      <c r="AP80" s="1080"/>
      <c r="AQ80" s="1080"/>
      <c r="AR80" s="1080"/>
      <c r="AS80" s="1080"/>
      <c r="AT80" s="1080"/>
      <c r="AU80" s="1080"/>
      <c r="AV80" s="1080"/>
      <c r="AW80" s="1080"/>
      <c r="AX80" s="1080"/>
      <c r="AY80" s="1080"/>
      <c r="AZ80" s="1080"/>
      <c r="BA80" s="1080"/>
      <c r="BB80" s="1080"/>
      <c r="BC80" s="1080"/>
      <c r="BD80" s="1080"/>
      <c r="BE80" s="1080"/>
      <c r="BF80" s="1080"/>
      <c r="BG80" s="1080"/>
      <c r="BH80" s="1080"/>
      <c r="BI80" s="1080"/>
      <c r="BJ80" s="1080"/>
      <c r="BK80" s="1080"/>
      <c r="BL80" s="1080"/>
      <c r="BM80" s="1080"/>
      <c r="BN80" s="1080"/>
      <c r="BO80" s="1080"/>
      <c r="BP80" s="1080"/>
      <c r="BQ80" s="1080"/>
      <c r="BR80" s="1080"/>
      <c r="BS80" s="1080"/>
      <c r="BT80" s="1080"/>
      <c r="BU80" s="1080"/>
      <c r="BV80" s="1080"/>
      <c r="BW80" s="1080"/>
      <c r="BX80" s="1080"/>
      <c r="BY80" s="1080"/>
    </row>
    <row r="81" spans="1:77" s="808" customFormat="1" ht="15.75" customHeight="1" thickTop="1">
      <c r="A81" s="1122"/>
      <c r="B81" s="1026" t="str">
        <f>X!BP81</f>
        <v/>
      </c>
      <c r="C81" s="1715" t="str">
        <f>X!BQ81</f>
        <v/>
      </c>
      <c r="D81" s="1716" t="str">
        <f>X!BR81</f>
        <v/>
      </c>
      <c r="E81" s="1716" t="str">
        <f>X!BS81</f>
        <v/>
      </c>
      <c r="F81" s="1716" t="str">
        <f>X!BT81</f>
        <v/>
      </c>
      <c r="G81" s="1716" t="str">
        <f>X!BU81</f>
        <v/>
      </c>
      <c r="H81" s="1716" t="str">
        <f>X!BV81</f>
        <v/>
      </c>
      <c r="I81" s="1716" t="str">
        <f>X!BW81</f>
        <v/>
      </c>
      <c r="J81" s="1716" t="str">
        <f>X!BX81</f>
        <v/>
      </c>
      <c r="K81" s="1716" t="str">
        <f>X!BY81</f>
        <v/>
      </c>
      <c r="L81" s="1716" t="str">
        <f>X!BZ81</f>
        <v/>
      </c>
      <c r="M81" s="1716" t="str">
        <f>X!CA81</f>
        <v/>
      </c>
      <c r="N81" s="1764" t="str">
        <f>X!CB81</f>
        <v/>
      </c>
      <c r="O81" s="1718" t="str">
        <f>X!CC81</f>
        <v/>
      </c>
      <c r="P81" s="1124" t="str">
        <f>X!CD81</f>
        <v/>
      </c>
      <c r="Q81" s="1137"/>
      <c r="R81" s="777"/>
      <c r="S81" s="777"/>
      <c r="T81" s="777"/>
      <c r="U81" s="777"/>
      <c r="V81" s="777"/>
      <c r="W81" s="777"/>
      <c r="X81" s="777"/>
      <c r="Y81" s="777"/>
      <c r="Z81" s="777"/>
      <c r="AA81" s="777"/>
      <c r="AB81" s="777"/>
      <c r="AC81" s="777"/>
      <c r="AD81" s="777"/>
      <c r="AE81" s="777"/>
      <c r="AF81" s="777"/>
      <c r="AG81" s="777"/>
      <c r="AH81" s="777"/>
      <c r="AI81" s="777"/>
      <c r="AJ81" s="777"/>
      <c r="AK81" s="777"/>
      <c r="AL81" s="777"/>
      <c r="AM81" s="777"/>
      <c r="AN81" s="777"/>
      <c r="AO81" s="777"/>
      <c r="AP81" s="777"/>
      <c r="AQ81" s="777"/>
      <c r="AR81" s="777"/>
      <c r="AS81" s="777"/>
      <c r="AT81" s="777"/>
      <c r="AU81" s="777"/>
      <c r="AV81" s="777"/>
      <c r="AW81" s="777"/>
      <c r="AX81" s="777"/>
      <c r="AY81" s="777"/>
      <c r="AZ81" s="777"/>
      <c r="BA81" s="777"/>
      <c r="BB81" s="777"/>
      <c r="BC81" s="777"/>
      <c r="BD81" s="777"/>
      <c r="BE81" s="777"/>
      <c r="BF81" s="777"/>
      <c r="BG81" s="777"/>
      <c r="BH81" s="777"/>
      <c r="BI81" s="777"/>
      <c r="BJ81" s="777"/>
      <c r="BK81" s="777"/>
      <c r="BL81" s="777"/>
      <c r="BM81" s="777"/>
      <c r="BN81" s="777"/>
      <c r="BO81" s="777"/>
      <c r="BP81" s="777"/>
      <c r="BQ81" s="777"/>
      <c r="BR81" s="777"/>
      <c r="BS81" s="777"/>
      <c r="BT81" s="777"/>
      <c r="BU81" s="777"/>
      <c r="BV81" s="777"/>
      <c r="BW81" s="777"/>
      <c r="BX81" s="777"/>
      <c r="BY81" s="777"/>
    </row>
    <row r="82" spans="1:77" s="1153" customFormat="1" ht="15.75" customHeight="1">
      <c r="A82" s="1122"/>
      <c r="B82" s="1138" t="str">
        <f>X!BP82</f>
        <v/>
      </c>
      <c r="C82" s="1778" t="str">
        <f>X!BQ82</f>
        <v/>
      </c>
      <c r="D82" s="1779" t="str">
        <f>X!BR82</f>
        <v/>
      </c>
      <c r="E82" s="1779" t="str">
        <f>X!BS82</f>
        <v/>
      </c>
      <c r="F82" s="1779" t="str">
        <f>X!BT82</f>
        <v/>
      </c>
      <c r="G82" s="1779" t="str">
        <f>X!BU82</f>
        <v/>
      </c>
      <c r="H82" s="1779" t="str">
        <f>X!BV82</f>
        <v/>
      </c>
      <c r="I82" s="1779" t="str">
        <f>X!BW82</f>
        <v/>
      </c>
      <c r="J82" s="1779" t="str">
        <f>X!BX82</f>
        <v/>
      </c>
      <c r="K82" s="1779" t="str">
        <f>X!BY82</f>
        <v/>
      </c>
      <c r="L82" s="1779" t="str">
        <f>X!BZ82</f>
        <v/>
      </c>
      <c r="M82" s="1779" t="str">
        <f>X!CA82</f>
        <v/>
      </c>
      <c r="N82" s="1780" t="str">
        <f>X!CB82</f>
        <v/>
      </c>
      <c r="O82" s="1781" t="str">
        <f>X!CC82</f>
        <v/>
      </c>
      <c r="P82" s="1124" t="str">
        <f>X!CD82</f>
        <v/>
      </c>
      <c r="Q82" s="1152"/>
      <c r="R82" s="777"/>
      <c r="S82" s="777"/>
      <c r="T82" s="777"/>
      <c r="U82" s="777"/>
      <c r="V82" s="777"/>
      <c r="W82" s="777"/>
      <c r="X82" s="777"/>
      <c r="Y82" s="777"/>
      <c r="Z82" s="777"/>
      <c r="AA82" s="777"/>
      <c r="AB82" s="777"/>
      <c r="AC82" s="777"/>
      <c r="AD82" s="777"/>
      <c r="AE82" s="777"/>
      <c r="AF82" s="777"/>
      <c r="AG82" s="777"/>
      <c r="AH82" s="777"/>
      <c r="AI82" s="777"/>
      <c r="AJ82" s="777"/>
      <c r="AK82" s="777"/>
      <c r="AL82" s="777"/>
      <c r="AM82" s="777"/>
      <c r="AN82" s="777"/>
      <c r="AO82" s="777"/>
      <c r="AP82" s="777"/>
      <c r="AQ82" s="777"/>
      <c r="AR82" s="777"/>
      <c r="AS82" s="777"/>
      <c r="AT82" s="777"/>
      <c r="AU82" s="777"/>
      <c r="AV82" s="777"/>
      <c r="AW82" s="777"/>
      <c r="AX82" s="777"/>
      <c r="AY82" s="777"/>
      <c r="AZ82" s="777"/>
      <c r="BA82" s="777"/>
      <c r="BB82" s="777"/>
      <c r="BC82" s="777"/>
      <c r="BD82" s="777"/>
      <c r="BE82" s="777"/>
      <c r="BF82" s="777"/>
      <c r="BG82" s="777"/>
      <c r="BH82" s="777"/>
      <c r="BI82" s="777"/>
      <c r="BJ82" s="777"/>
      <c r="BK82" s="777"/>
      <c r="BL82" s="777"/>
      <c r="BM82" s="777"/>
      <c r="BN82" s="777"/>
      <c r="BO82" s="777"/>
      <c r="BP82" s="777"/>
      <c r="BQ82" s="777"/>
      <c r="BR82" s="777"/>
      <c r="BS82" s="777"/>
      <c r="BT82" s="777"/>
      <c r="BU82" s="777"/>
      <c r="BV82" s="777"/>
      <c r="BW82" s="777"/>
      <c r="BX82" s="777"/>
      <c r="BY82" s="777"/>
    </row>
    <row r="83" spans="1:77" s="808" customFormat="1" ht="15.75" customHeight="1">
      <c r="A83" s="1122"/>
      <c r="B83" s="1026" t="str">
        <f>X!BP83</f>
        <v/>
      </c>
      <c r="C83" s="1715" t="str">
        <f>X!BQ83</f>
        <v/>
      </c>
      <c r="D83" s="1716" t="str">
        <f>X!BR83</f>
        <v/>
      </c>
      <c r="E83" s="1716" t="str">
        <f>X!BS83</f>
        <v/>
      </c>
      <c r="F83" s="1716" t="str">
        <f>X!BT83</f>
        <v/>
      </c>
      <c r="G83" s="1716" t="str">
        <f>X!BU83</f>
        <v/>
      </c>
      <c r="H83" s="1716" t="str">
        <f>X!BV83</f>
        <v/>
      </c>
      <c r="I83" s="1716" t="str">
        <f>X!BW83</f>
        <v/>
      </c>
      <c r="J83" s="1716" t="str">
        <f>X!BX83</f>
        <v/>
      </c>
      <c r="K83" s="1716" t="str">
        <f>X!BY83</f>
        <v/>
      </c>
      <c r="L83" s="1716" t="str">
        <f>X!BZ83</f>
        <v/>
      </c>
      <c r="M83" s="1716" t="str">
        <f>X!CA83</f>
        <v/>
      </c>
      <c r="N83" s="1764" t="str">
        <f>X!CB83</f>
        <v/>
      </c>
      <c r="O83" s="1718" t="str">
        <f>X!CC83</f>
        <v/>
      </c>
      <c r="P83" s="1124" t="str">
        <f>X!CD83</f>
        <v/>
      </c>
      <c r="Q83" s="1034"/>
      <c r="R83" s="777"/>
      <c r="S83" s="777"/>
      <c r="T83" s="777"/>
      <c r="U83" s="777"/>
      <c r="V83" s="777"/>
      <c r="W83" s="777"/>
      <c r="X83" s="777"/>
      <c r="Y83" s="777"/>
      <c r="Z83" s="777"/>
      <c r="AA83" s="777"/>
      <c r="AB83" s="777"/>
      <c r="AC83" s="777"/>
      <c r="AD83" s="777"/>
      <c r="AE83" s="777"/>
      <c r="AF83" s="777"/>
      <c r="AG83" s="777"/>
      <c r="AH83" s="777"/>
      <c r="AI83" s="777"/>
      <c r="AJ83" s="777"/>
      <c r="AK83" s="777"/>
      <c r="AL83" s="777"/>
      <c r="AM83" s="777"/>
      <c r="AN83" s="777"/>
      <c r="AO83" s="777"/>
      <c r="AP83" s="777"/>
      <c r="AQ83" s="777"/>
      <c r="AR83" s="777"/>
      <c r="AS83" s="777"/>
      <c r="AT83" s="777"/>
      <c r="AU83" s="777"/>
      <c r="AV83" s="777"/>
      <c r="AW83" s="777"/>
      <c r="AX83" s="777"/>
      <c r="AY83" s="777"/>
      <c r="AZ83" s="777"/>
      <c r="BA83" s="777"/>
      <c r="BB83" s="777"/>
      <c r="BC83" s="777"/>
      <c r="BD83" s="777"/>
      <c r="BE83" s="777"/>
      <c r="BF83" s="777"/>
      <c r="BG83" s="777"/>
      <c r="BH83" s="777"/>
      <c r="BI83" s="777"/>
      <c r="BJ83" s="777"/>
      <c r="BK83" s="777"/>
      <c r="BL83" s="777"/>
      <c r="BM83" s="777"/>
      <c r="BN83" s="777"/>
      <c r="BO83" s="777"/>
      <c r="BP83" s="777"/>
      <c r="BQ83" s="777"/>
      <c r="BR83" s="777"/>
      <c r="BS83" s="777"/>
      <c r="BT83" s="777"/>
      <c r="BU83" s="777"/>
      <c r="BV83" s="777"/>
      <c r="BW83" s="777"/>
      <c r="BX83" s="777"/>
      <c r="BY83" s="777"/>
    </row>
    <row r="84" spans="1:77" s="1153" customFormat="1" ht="15.75" customHeight="1">
      <c r="A84" s="1122"/>
      <c r="B84" s="1138" t="str">
        <f>X!BP84</f>
        <v/>
      </c>
      <c r="C84" s="1778" t="str">
        <f>X!BQ84</f>
        <v/>
      </c>
      <c r="D84" s="1779" t="str">
        <f>X!BR84</f>
        <v/>
      </c>
      <c r="E84" s="1779" t="str">
        <f>X!BS84</f>
        <v/>
      </c>
      <c r="F84" s="1779" t="str">
        <f>X!BT84</f>
        <v/>
      </c>
      <c r="G84" s="1779" t="str">
        <f>X!BU84</f>
        <v/>
      </c>
      <c r="H84" s="1779" t="str">
        <f>X!BV84</f>
        <v/>
      </c>
      <c r="I84" s="1779" t="str">
        <f>X!BW84</f>
        <v/>
      </c>
      <c r="J84" s="1779" t="str">
        <f>X!BX84</f>
        <v/>
      </c>
      <c r="K84" s="1779" t="str">
        <f>X!BY84</f>
        <v/>
      </c>
      <c r="L84" s="1779" t="str">
        <f>X!BZ84</f>
        <v/>
      </c>
      <c r="M84" s="1779" t="str">
        <f>X!CA84</f>
        <v/>
      </c>
      <c r="N84" s="1780" t="str">
        <f>X!CB84</f>
        <v/>
      </c>
      <c r="O84" s="1781" t="str">
        <f>X!CC84</f>
        <v/>
      </c>
      <c r="P84" s="1124" t="str">
        <f>X!CD84</f>
        <v/>
      </c>
      <c r="Q84" s="1152"/>
      <c r="R84" s="777"/>
      <c r="S84" s="777"/>
      <c r="T84" s="777"/>
      <c r="U84" s="777"/>
      <c r="V84" s="777"/>
      <c r="W84" s="777"/>
      <c r="X84" s="777"/>
      <c r="Y84" s="777"/>
      <c r="Z84" s="777"/>
      <c r="AA84" s="777"/>
      <c r="AB84" s="777"/>
      <c r="AC84" s="777"/>
      <c r="AD84" s="777"/>
      <c r="AE84" s="777"/>
      <c r="AF84" s="777"/>
      <c r="AG84" s="777"/>
      <c r="AH84" s="777"/>
      <c r="AI84" s="777"/>
      <c r="AJ84" s="777"/>
      <c r="AK84" s="777"/>
      <c r="AL84" s="777"/>
      <c r="AM84" s="777"/>
      <c r="AN84" s="777"/>
      <c r="AO84" s="777"/>
      <c r="AP84" s="777"/>
      <c r="AQ84" s="777"/>
      <c r="AR84" s="777"/>
      <c r="AS84" s="777"/>
      <c r="AT84" s="777"/>
      <c r="AU84" s="777"/>
      <c r="AV84" s="777"/>
      <c r="AW84" s="777"/>
      <c r="AX84" s="777"/>
      <c r="AY84" s="777"/>
      <c r="AZ84" s="777"/>
      <c r="BA84" s="777"/>
      <c r="BB84" s="777"/>
      <c r="BC84" s="777"/>
      <c r="BD84" s="777"/>
      <c r="BE84" s="777"/>
      <c r="BF84" s="777"/>
      <c r="BG84" s="777"/>
      <c r="BH84" s="777"/>
      <c r="BI84" s="777"/>
      <c r="BJ84" s="777"/>
      <c r="BK84" s="777"/>
      <c r="BL84" s="777"/>
      <c r="BM84" s="777"/>
      <c r="BN84" s="777"/>
      <c r="BO84" s="777"/>
      <c r="BP84" s="777"/>
      <c r="BQ84" s="777"/>
      <c r="BR84" s="777"/>
      <c r="BS84" s="777"/>
      <c r="BT84" s="777"/>
      <c r="BU84" s="777"/>
      <c r="BV84" s="777"/>
      <c r="BW84" s="777"/>
      <c r="BX84" s="777"/>
      <c r="BY84" s="777"/>
    </row>
    <row r="85" spans="1:77" s="808" customFormat="1" ht="15.75" customHeight="1">
      <c r="A85" s="1122"/>
      <c r="B85" s="1026" t="str">
        <f>X!BP85</f>
        <v/>
      </c>
      <c r="C85" s="1715" t="str">
        <f>X!BQ85</f>
        <v/>
      </c>
      <c r="D85" s="1716" t="str">
        <f>X!BR85</f>
        <v/>
      </c>
      <c r="E85" s="1716" t="str">
        <f>X!BS85</f>
        <v/>
      </c>
      <c r="F85" s="1716" t="str">
        <f>X!BT85</f>
        <v/>
      </c>
      <c r="G85" s="1716" t="str">
        <f>X!BU85</f>
        <v/>
      </c>
      <c r="H85" s="1716" t="str">
        <f>X!BV85</f>
        <v/>
      </c>
      <c r="I85" s="1716" t="str">
        <f>X!BW85</f>
        <v/>
      </c>
      <c r="J85" s="1716" t="str">
        <f>X!BX85</f>
        <v/>
      </c>
      <c r="K85" s="1716" t="str">
        <f>X!BY85</f>
        <v/>
      </c>
      <c r="L85" s="1716" t="str">
        <f>X!BZ85</f>
        <v/>
      </c>
      <c r="M85" s="1716" t="str">
        <f>X!CA85</f>
        <v/>
      </c>
      <c r="N85" s="1764" t="str">
        <f>X!CB85</f>
        <v/>
      </c>
      <c r="O85" s="1718" t="str">
        <f>X!CC85</f>
        <v/>
      </c>
      <c r="P85" s="1124" t="str">
        <f>X!CD85</f>
        <v/>
      </c>
      <c r="Q85" s="1034"/>
      <c r="R85" s="777"/>
      <c r="S85" s="777"/>
      <c r="T85" s="777"/>
      <c r="U85" s="777"/>
      <c r="V85" s="777"/>
      <c r="W85" s="777"/>
      <c r="X85" s="777"/>
      <c r="Y85" s="777"/>
      <c r="Z85" s="777"/>
      <c r="AA85" s="777"/>
      <c r="AB85" s="777"/>
      <c r="AC85" s="777"/>
      <c r="AD85" s="777"/>
      <c r="AE85" s="777"/>
      <c r="AF85" s="777"/>
      <c r="AG85" s="777"/>
      <c r="AH85" s="777"/>
      <c r="AI85" s="777"/>
      <c r="AJ85" s="777"/>
      <c r="AK85" s="777"/>
      <c r="AL85" s="777"/>
      <c r="AM85" s="777"/>
      <c r="AN85" s="777"/>
      <c r="AO85" s="777"/>
      <c r="AP85" s="777"/>
      <c r="AQ85" s="777"/>
      <c r="AR85" s="777"/>
      <c r="AS85" s="777"/>
      <c r="AT85" s="777"/>
      <c r="AU85" s="777"/>
      <c r="AV85" s="777"/>
      <c r="AW85" s="777"/>
      <c r="AX85" s="777"/>
      <c r="AY85" s="777"/>
      <c r="AZ85" s="777"/>
      <c r="BA85" s="777"/>
      <c r="BB85" s="777"/>
      <c r="BC85" s="777"/>
      <c r="BD85" s="777"/>
      <c r="BE85" s="777"/>
      <c r="BF85" s="777"/>
      <c r="BG85" s="777"/>
      <c r="BH85" s="777"/>
      <c r="BI85" s="777"/>
      <c r="BJ85" s="777"/>
      <c r="BK85" s="777"/>
      <c r="BL85" s="777"/>
      <c r="BM85" s="777"/>
      <c r="BN85" s="777"/>
      <c r="BO85" s="777"/>
      <c r="BP85" s="777"/>
      <c r="BQ85" s="777"/>
      <c r="BR85" s="777"/>
      <c r="BS85" s="777"/>
      <c r="BT85" s="777"/>
      <c r="BU85" s="777"/>
      <c r="BV85" s="777"/>
      <c r="BW85" s="777"/>
      <c r="BX85" s="777"/>
      <c r="BY85" s="777"/>
    </row>
    <row r="86" spans="1:77" s="1153" customFormat="1" ht="15.75" customHeight="1">
      <c r="A86" s="1122"/>
      <c r="B86" s="1138" t="str">
        <f>X!BP86</f>
        <v/>
      </c>
      <c r="C86" s="1778" t="str">
        <f>X!BQ86</f>
        <v/>
      </c>
      <c r="D86" s="1779" t="str">
        <f>X!BR86</f>
        <v/>
      </c>
      <c r="E86" s="1779" t="str">
        <f>X!BS86</f>
        <v/>
      </c>
      <c r="F86" s="1779" t="str">
        <f>X!BT86</f>
        <v/>
      </c>
      <c r="G86" s="1779" t="str">
        <f>X!BU86</f>
        <v/>
      </c>
      <c r="H86" s="1779" t="str">
        <f>X!BV86</f>
        <v/>
      </c>
      <c r="I86" s="1779" t="str">
        <f>X!BW86</f>
        <v/>
      </c>
      <c r="J86" s="1779" t="str">
        <f>X!BX86</f>
        <v/>
      </c>
      <c r="K86" s="1779" t="str">
        <f>X!BY86</f>
        <v/>
      </c>
      <c r="L86" s="1779" t="str">
        <f>X!BZ86</f>
        <v/>
      </c>
      <c r="M86" s="1779" t="str">
        <f>X!CA86</f>
        <v/>
      </c>
      <c r="N86" s="1780" t="str">
        <f>X!CB86</f>
        <v/>
      </c>
      <c r="O86" s="1781" t="str">
        <f>X!CC86</f>
        <v/>
      </c>
      <c r="P86" s="1124" t="str">
        <f>X!CD86</f>
        <v/>
      </c>
      <c r="Q86" s="1152"/>
      <c r="R86" s="777"/>
      <c r="S86" s="777"/>
      <c r="T86" s="777"/>
      <c r="U86" s="777"/>
      <c r="V86" s="777"/>
      <c r="W86" s="777"/>
      <c r="X86" s="777"/>
      <c r="Y86" s="777"/>
      <c r="Z86" s="777"/>
      <c r="AA86" s="777"/>
      <c r="AB86" s="777"/>
      <c r="AC86" s="777"/>
      <c r="AD86" s="777"/>
      <c r="AE86" s="777"/>
      <c r="AF86" s="777"/>
      <c r="AG86" s="777"/>
      <c r="AH86" s="777"/>
      <c r="AI86" s="777"/>
      <c r="AJ86" s="777"/>
      <c r="AK86" s="777"/>
      <c r="AL86" s="777"/>
      <c r="AM86" s="777"/>
      <c r="AN86" s="777"/>
      <c r="AO86" s="777"/>
      <c r="AP86" s="777"/>
      <c r="AQ86" s="777"/>
      <c r="AR86" s="777"/>
      <c r="AS86" s="777"/>
      <c r="AT86" s="777"/>
      <c r="AU86" s="777"/>
      <c r="AV86" s="777"/>
      <c r="AW86" s="777"/>
      <c r="AX86" s="777"/>
      <c r="AY86" s="777"/>
      <c r="AZ86" s="777"/>
      <c r="BA86" s="777"/>
      <c r="BB86" s="777"/>
      <c r="BC86" s="777"/>
      <c r="BD86" s="777"/>
      <c r="BE86" s="777"/>
      <c r="BF86" s="777"/>
      <c r="BG86" s="777"/>
      <c r="BH86" s="777"/>
      <c r="BI86" s="777"/>
      <c r="BJ86" s="777"/>
      <c r="BK86" s="777"/>
      <c r="BL86" s="777"/>
      <c r="BM86" s="777"/>
      <c r="BN86" s="777"/>
      <c r="BO86" s="777"/>
      <c r="BP86" s="777"/>
      <c r="BQ86" s="777"/>
      <c r="BR86" s="777"/>
      <c r="BS86" s="777"/>
      <c r="BT86" s="777"/>
      <c r="BU86" s="777"/>
      <c r="BV86" s="777"/>
      <c r="BW86" s="777"/>
      <c r="BX86" s="777"/>
      <c r="BY86" s="777"/>
    </row>
    <row r="87" spans="1:77" s="808" customFormat="1" ht="15.75" customHeight="1">
      <c r="A87" s="1122"/>
      <c r="B87" s="1026" t="str">
        <f>X!BP87</f>
        <v/>
      </c>
      <c r="C87" s="1715" t="str">
        <f>X!BQ87</f>
        <v/>
      </c>
      <c r="D87" s="1716" t="str">
        <f>X!BR87</f>
        <v/>
      </c>
      <c r="E87" s="1716" t="str">
        <f>X!BS87</f>
        <v/>
      </c>
      <c r="F87" s="1716" t="str">
        <f>X!BT87</f>
        <v/>
      </c>
      <c r="G87" s="1716" t="str">
        <f>X!BU87</f>
        <v/>
      </c>
      <c r="H87" s="1716" t="str">
        <f>X!BV87</f>
        <v/>
      </c>
      <c r="I87" s="1716" t="str">
        <f>X!BW87</f>
        <v/>
      </c>
      <c r="J87" s="1716" t="str">
        <f>X!BX87</f>
        <v/>
      </c>
      <c r="K87" s="1716" t="str">
        <f>X!BY87</f>
        <v/>
      </c>
      <c r="L87" s="1716" t="str">
        <f>X!BZ87</f>
        <v/>
      </c>
      <c r="M87" s="1716" t="str">
        <f>X!CA87</f>
        <v/>
      </c>
      <c r="N87" s="1764" t="str">
        <f>X!CB87</f>
        <v/>
      </c>
      <c r="O87" s="1718" t="str">
        <f>X!CC87</f>
        <v/>
      </c>
      <c r="P87" s="1124" t="str">
        <f>X!CD87</f>
        <v/>
      </c>
      <c r="Q87" s="1034"/>
      <c r="R87" s="777"/>
      <c r="S87" s="777"/>
      <c r="T87" s="777"/>
      <c r="U87" s="777"/>
      <c r="V87" s="777"/>
      <c r="W87" s="777"/>
      <c r="X87" s="777"/>
      <c r="Y87" s="777"/>
      <c r="Z87" s="777"/>
      <c r="AA87" s="777"/>
      <c r="AB87" s="777"/>
      <c r="AC87" s="777"/>
      <c r="AD87" s="777"/>
      <c r="AE87" s="777"/>
      <c r="AF87" s="777"/>
      <c r="AG87" s="777"/>
      <c r="AH87" s="777"/>
      <c r="AI87" s="777"/>
      <c r="AJ87" s="777"/>
      <c r="AK87" s="777"/>
      <c r="AL87" s="777"/>
      <c r="AM87" s="777"/>
      <c r="AN87" s="777"/>
      <c r="AO87" s="777"/>
      <c r="AP87" s="777"/>
      <c r="AQ87" s="777"/>
      <c r="AR87" s="777"/>
      <c r="AS87" s="777"/>
      <c r="AT87" s="777"/>
      <c r="AU87" s="777"/>
      <c r="AV87" s="777"/>
      <c r="AW87" s="777"/>
      <c r="AX87" s="777"/>
      <c r="AY87" s="777"/>
      <c r="AZ87" s="777"/>
      <c r="BA87" s="777"/>
      <c r="BB87" s="777"/>
      <c r="BC87" s="777"/>
      <c r="BD87" s="777"/>
      <c r="BE87" s="777"/>
      <c r="BF87" s="777"/>
      <c r="BG87" s="777"/>
      <c r="BH87" s="777"/>
      <c r="BI87" s="777"/>
      <c r="BJ87" s="777"/>
      <c r="BK87" s="777"/>
      <c r="BL87" s="777"/>
      <c r="BM87" s="777"/>
      <c r="BN87" s="777"/>
      <c r="BO87" s="777"/>
      <c r="BP87" s="777"/>
      <c r="BQ87" s="777"/>
      <c r="BR87" s="777"/>
      <c r="BS87" s="777"/>
      <c r="BT87" s="777"/>
      <c r="BU87" s="777"/>
      <c r="BV87" s="777"/>
      <c r="BW87" s="777"/>
      <c r="BX87" s="777"/>
      <c r="BY87" s="777"/>
    </row>
    <row r="88" spans="1:77" s="1154" customFormat="1" ht="15.75" customHeight="1">
      <c r="A88" s="1122"/>
      <c r="B88" s="1138" t="str">
        <f>X!BP88</f>
        <v/>
      </c>
      <c r="C88" s="1778" t="str">
        <f>X!BQ88</f>
        <v/>
      </c>
      <c r="D88" s="1779" t="str">
        <f>X!BR88</f>
        <v/>
      </c>
      <c r="E88" s="1779" t="str">
        <f>X!BS88</f>
        <v/>
      </c>
      <c r="F88" s="1779" t="str">
        <f>X!BT88</f>
        <v/>
      </c>
      <c r="G88" s="1779" t="str">
        <f>X!BU88</f>
        <v/>
      </c>
      <c r="H88" s="1779" t="str">
        <f>X!BV88</f>
        <v/>
      </c>
      <c r="I88" s="1779" t="str">
        <f>X!BW88</f>
        <v/>
      </c>
      <c r="J88" s="1779" t="str">
        <f>X!BX88</f>
        <v/>
      </c>
      <c r="K88" s="1779" t="str">
        <f>X!BY88</f>
        <v/>
      </c>
      <c r="L88" s="1779" t="str">
        <f>X!BZ88</f>
        <v/>
      </c>
      <c r="M88" s="1779" t="str">
        <f>X!CA88</f>
        <v/>
      </c>
      <c r="N88" s="1780" t="str">
        <f>X!CB88</f>
        <v/>
      </c>
      <c r="O88" s="1781" t="str">
        <f>X!CC88</f>
        <v/>
      </c>
      <c r="P88" s="1124" t="str">
        <f>X!CD88</f>
        <v/>
      </c>
      <c r="Q88" s="1152"/>
      <c r="R88" s="809"/>
      <c r="S88" s="809"/>
      <c r="T88" s="809"/>
      <c r="U88" s="809"/>
      <c r="V88" s="809"/>
      <c r="W88" s="809"/>
      <c r="X88" s="809"/>
      <c r="Y88" s="809"/>
      <c r="Z88" s="809"/>
      <c r="AA88" s="809"/>
      <c r="AB88" s="809"/>
      <c r="AC88" s="809"/>
      <c r="AD88" s="809"/>
      <c r="AE88" s="809"/>
      <c r="AF88" s="809"/>
      <c r="AG88" s="809"/>
      <c r="AH88" s="809"/>
      <c r="AI88" s="809"/>
      <c r="AJ88" s="809"/>
      <c r="AK88" s="809"/>
      <c r="AL88" s="809"/>
      <c r="AM88" s="809"/>
      <c r="AN88" s="809"/>
      <c r="AO88" s="809"/>
      <c r="AP88" s="809"/>
      <c r="AQ88" s="809"/>
      <c r="AR88" s="809"/>
      <c r="AS88" s="809"/>
      <c r="AT88" s="809"/>
      <c r="AU88" s="809"/>
      <c r="AV88" s="809"/>
      <c r="AW88" s="809"/>
      <c r="AX88" s="809"/>
      <c r="AY88" s="809"/>
      <c r="AZ88" s="809"/>
      <c r="BA88" s="809"/>
      <c r="BB88" s="809"/>
      <c r="BC88" s="809"/>
      <c r="BD88" s="809"/>
      <c r="BE88" s="809"/>
      <c r="BF88" s="809"/>
      <c r="BG88" s="809"/>
      <c r="BH88" s="809"/>
      <c r="BI88" s="809"/>
      <c r="BJ88" s="809"/>
      <c r="BK88" s="809"/>
      <c r="BL88" s="809"/>
      <c r="BM88" s="809"/>
      <c r="BN88" s="809"/>
      <c r="BO88" s="809"/>
      <c r="BP88" s="809"/>
      <c r="BQ88" s="809"/>
      <c r="BR88" s="809"/>
      <c r="BS88" s="809"/>
      <c r="BT88" s="809"/>
      <c r="BU88" s="809"/>
      <c r="BV88" s="809"/>
      <c r="BW88" s="809"/>
      <c r="BX88" s="809"/>
      <c r="BY88" s="809"/>
    </row>
    <row r="89" spans="1:77" s="944" customFormat="1" ht="15.75" customHeight="1" thickBot="1">
      <c r="A89" s="1155"/>
      <c r="B89" s="1156" t="str">
        <f>X!BP89</f>
        <v>Unclassified Payment Method</v>
      </c>
      <c r="C89" s="1782" t="str">
        <f>X!BQ89</f>
        <v>Unclassified Payment Method</v>
      </c>
      <c r="D89" s="1783" t="str">
        <f>X!BR89</f>
        <v/>
      </c>
      <c r="E89" s="1783" t="str">
        <f>X!BS89</f>
        <v/>
      </c>
      <c r="F89" s="1783" t="str">
        <f>X!BT89</f>
        <v/>
      </c>
      <c r="G89" s="1783" t="str">
        <f>X!BU89</f>
        <v/>
      </c>
      <c r="H89" s="1783" t="str">
        <f>X!BV89</f>
        <v/>
      </c>
      <c r="I89" s="1783" t="str">
        <f>X!BW89</f>
        <v/>
      </c>
      <c r="J89" s="1783" t="str">
        <f>X!BX89</f>
        <v/>
      </c>
      <c r="K89" s="1783" t="str">
        <f>X!BY89</f>
        <v/>
      </c>
      <c r="L89" s="1783" t="str">
        <f>X!BZ89</f>
        <v/>
      </c>
      <c r="M89" s="1783" t="str">
        <f>X!CA89</f>
        <v/>
      </c>
      <c r="N89" s="1784" t="str">
        <f>X!CB89</f>
        <v/>
      </c>
      <c r="O89" s="1785" t="str">
        <f>X!CC89</f>
        <v/>
      </c>
      <c r="P89" s="1162" t="str">
        <f>X!CD89</f>
        <v/>
      </c>
      <c r="Q89" s="1174"/>
      <c r="R89" s="826"/>
      <c r="S89" s="826"/>
      <c r="T89" s="826"/>
      <c r="U89" s="826"/>
      <c r="V89" s="826"/>
      <c r="W89" s="826"/>
      <c r="X89" s="826"/>
      <c r="Y89" s="826"/>
      <c r="Z89" s="826"/>
      <c r="AA89" s="826"/>
      <c r="AB89" s="826"/>
      <c r="AC89" s="826"/>
      <c r="AD89" s="826"/>
      <c r="AE89" s="826"/>
      <c r="AF89" s="826"/>
      <c r="AG89" s="826"/>
      <c r="AH89" s="826"/>
      <c r="AI89" s="826"/>
      <c r="AJ89" s="826"/>
      <c r="AK89" s="826"/>
      <c r="AL89" s="826"/>
      <c r="AM89" s="826"/>
      <c r="AN89" s="826"/>
      <c r="AO89" s="826"/>
      <c r="AP89" s="826"/>
      <c r="AQ89" s="826"/>
      <c r="AR89" s="826"/>
      <c r="AS89" s="826"/>
      <c r="AT89" s="826"/>
      <c r="AU89" s="826"/>
      <c r="AV89" s="826"/>
      <c r="AW89" s="826"/>
      <c r="AX89" s="826"/>
      <c r="AY89" s="826"/>
      <c r="AZ89" s="826"/>
      <c r="BA89" s="826"/>
      <c r="BB89" s="826"/>
      <c r="BC89" s="826"/>
      <c r="BD89" s="826"/>
      <c r="BE89" s="826"/>
      <c r="BF89" s="826"/>
      <c r="BG89" s="826"/>
      <c r="BH89" s="826"/>
      <c r="BI89" s="826"/>
      <c r="BJ89" s="826"/>
      <c r="BK89" s="826"/>
      <c r="BL89" s="826"/>
      <c r="BM89" s="826"/>
      <c r="BN89" s="826"/>
      <c r="BO89" s="826"/>
      <c r="BP89" s="826"/>
      <c r="BQ89" s="826"/>
      <c r="BR89" s="826"/>
      <c r="BS89" s="826"/>
      <c r="BT89" s="826"/>
      <c r="BU89" s="826"/>
      <c r="BV89" s="826"/>
      <c r="BW89" s="826"/>
      <c r="BX89" s="826"/>
      <c r="BY89" s="826"/>
    </row>
    <row r="90" spans="1:77" s="808" customFormat="1" ht="15.75" customHeight="1">
      <c r="A90" s="1175"/>
      <c r="B90" s="1176" t="str">
        <f>X!BP90</f>
        <v/>
      </c>
      <c r="C90" s="1786" t="str">
        <f>X!BQ90</f>
        <v/>
      </c>
      <c r="D90" s="1787" t="str">
        <f>X!BR90</f>
        <v/>
      </c>
      <c r="E90" s="1787" t="str">
        <f>X!BS90</f>
        <v/>
      </c>
      <c r="F90" s="1787" t="str">
        <f>X!BT90</f>
        <v/>
      </c>
      <c r="G90" s="1787" t="str">
        <f>X!BU90</f>
        <v/>
      </c>
      <c r="H90" s="1787" t="str">
        <f>X!BV90</f>
        <v/>
      </c>
      <c r="I90" s="1787" t="str">
        <f>X!BW90</f>
        <v/>
      </c>
      <c r="J90" s="1787" t="str">
        <f>X!BX90</f>
        <v/>
      </c>
      <c r="K90" s="1787" t="str">
        <f>X!BY90</f>
        <v/>
      </c>
      <c r="L90" s="1787" t="str">
        <f>X!BZ90</f>
        <v/>
      </c>
      <c r="M90" s="1787" t="str">
        <f>X!CA90</f>
        <v/>
      </c>
      <c r="N90" s="1788" t="str">
        <f>X!CB90</f>
        <v/>
      </c>
      <c r="O90" s="1789" t="str">
        <f>X!CC90</f>
        <v/>
      </c>
      <c r="P90" s="1182" t="str">
        <f>X!CD90</f>
        <v/>
      </c>
      <c r="Q90" s="1193"/>
      <c r="R90" s="777"/>
      <c r="S90" s="777"/>
      <c r="T90" s="777"/>
      <c r="U90" s="777"/>
      <c r="V90" s="777"/>
      <c r="W90" s="777"/>
      <c r="X90" s="777"/>
      <c r="Y90" s="777"/>
      <c r="Z90" s="777"/>
      <c r="AA90" s="777"/>
      <c r="AB90" s="777"/>
      <c r="AC90" s="777"/>
      <c r="AD90" s="777"/>
      <c r="AE90" s="777"/>
      <c r="AF90" s="777"/>
      <c r="AG90" s="777"/>
      <c r="AH90" s="777"/>
      <c r="AI90" s="777"/>
      <c r="AJ90" s="777"/>
      <c r="AK90" s="777"/>
      <c r="AL90" s="777"/>
      <c r="AM90" s="777"/>
      <c r="AN90" s="777"/>
      <c r="AO90" s="777"/>
      <c r="AP90" s="777"/>
      <c r="AQ90" s="777"/>
      <c r="AR90" s="777"/>
      <c r="AS90" s="777"/>
      <c r="AT90" s="777"/>
      <c r="AU90" s="777"/>
      <c r="AV90" s="777"/>
      <c r="AW90" s="777"/>
      <c r="AX90" s="777"/>
      <c r="AY90" s="777"/>
      <c r="AZ90" s="777"/>
      <c r="BA90" s="777"/>
      <c r="BB90" s="777"/>
      <c r="BC90" s="777"/>
      <c r="BD90" s="777"/>
      <c r="BE90" s="777"/>
      <c r="BF90" s="777"/>
      <c r="BG90" s="777"/>
      <c r="BH90" s="777"/>
      <c r="BI90" s="777"/>
      <c r="BJ90" s="777"/>
      <c r="BK90" s="777"/>
      <c r="BL90" s="777"/>
      <c r="BM90" s="777"/>
      <c r="BN90" s="777"/>
      <c r="BO90" s="777"/>
      <c r="BP90" s="777"/>
      <c r="BQ90" s="777"/>
      <c r="BR90" s="777"/>
      <c r="BS90" s="777"/>
      <c r="BT90" s="777"/>
      <c r="BU90" s="777"/>
      <c r="BV90" s="777"/>
      <c r="BW90" s="777"/>
      <c r="BX90" s="777"/>
      <c r="BY90" s="777"/>
    </row>
    <row r="91" spans="1:77" s="1153" customFormat="1" ht="15.75" customHeight="1">
      <c r="A91" s="1194"/>
      <c r="B91" s="1026" t="str">
        <f>X!BP91</f>
        <v/>
      </c>
      <c r="C91" s="1715" t="str">
        <f>X!BQ91</f>
        <v/>
      </c>
      <c r="D91" s="1716" t="str">
        <f>X!BR91</f>
        <v/>
      </c>
      <c r="E91" s="1716" t="str">
        <f>X!BS91</f>
        <v/>
      </c>
      <c r="F91" s="1716" t="str">
        <f>X!BT91</f>
        <v/>
      </c>
      <c r="G91" s="1716" t="str">
        <f>X!BU91</f>
        <v/>
      </c>
      <c r="H91" s="1716" t="str">
        <f>X!BV91</f>
        <v/>
      </c>
      <c r="I91" s="1716" t="str">
        <f>X!BW91</f>
        <v/>
      </c>
      <c r="J91" s="1716" t="str">
        <f>X!BX91</f>
        <v/>
      </c>
      <c r="K91" s="1716" t="str">
        <f>X!BY91</f>
        <v/>
      </c>
      <c r="L91" s="1716" t="str">
        <f>X!BZ91</f>
        <v/>
      </c>
      <c r="M91" s="1716" t="str">
        <f>X!CA91</f>
        <v/>
      </c>
      <c r="N91" s="1764" t="str">
        <f>X!CB91</f>
        <v/>
      </c>
      <c r="O91" s="1718" t="str">
        <f>X!CC91</f>
        <v/>
      </c>
      <c r="P91" s="1196" t="str">
        <f>X!CD91</f>
        <v/>
      </c>
      <c r="Q91" s="1034"/>
      <c r="R91" s="777"/>
      <c r="S91" s="777"/>
      <c r="T91" s="777"/>
      <c r="U91" s="777"/>
      <c r="V91" s="777"/>
      <c r="W91" s="777"/>
      <c r="X91" s="777"/>
      <c r="Y91" s="777"/>
      <c r="Z91" s="777"/>
      <c r="AA91" s="777"/>
      <c r="AB91" s="777"/>
      <c r="AC91" s="777"/>
      <c r="AD91" s="777"/>
      <c r="AE91" s="777"/>
      <c r="AF91" s="777"/>
      <c r="AG91" s="777"/>
      <c r="AH91" s="777"/>
      <c r="AI91" s="777"/>
      <c r="AJ91" s="777"/>
      <c r="AK91" s="777"/>
      <c r="AL91" s="777"/>
      <c r="AM91" s="777"/>
      <c r="AN91" s="777"/>
      <c r="AO91" s="777"/>
      <c r="AP91" s="777"/>
      <c r="AQ91" s="777"/>
      <c r="AR91" s="777"/>
      <c r="AS91" s="777"/>
      <c r="AT91" s="777"/>
      <c r="AU91" s="777"/>
      <c r="AV91" s="777"/>
      <c r="AW91" s="777"/>
      <c r="AX91" s="777"/>
      <c r="AY91" s="777"/>
      <c r="AZ91" s="777"/>
      <c r="BA91" s="777"/>
      <c r="BB91" s="777"/>
      <c r="BC91" s="777"/>
      <c r="BD91" s="777"/>
      <c r="BE91" s="777"/>
      <c r="BF91" s="777"/>
      <c r="BG91" s="777"/>
      <c r="BH91" s="777"/>
      <c r="BI91" s="777"/>
      <c r="BJ91" s="777"/>
      <c r="BK91" s="777"/>
      <c r="BL91" s="777"/>
      <c r="BM91" s="777"/>
      <c r="BN91" s="777"/>
      <c r="BO91" s="777"/>
      <c r="BP91" s="777"/>
      <c r="BQ91" s="777"/>
      <c r="BR91" s="777"/>
      <c r="BS91" s="777"/>
      <c r="BT91" s="777"/>
      <c r="BU91" s="777"/>
      <c r="BV91" s="777"/>
      <c r="BW91" s="777"/>
      <c r="BX91" s="777"/>
      <c r="BY91" s="777"/>
    </row>
    <row r="92" spans="1:77" s="1218" customFormat="1" ht="15.75" customHeight="1" thickBot="1">
      <c r="A92" s="1199"/>
      <c r="B92" s="1200" t="str">
        <f>X!BP92</f>
        <v/>
      </c>
      <c r="C92" s="1790" t="str">
        <f>X!BQ92</f>
        <v/>
      </c>
      <c r="D92" s="1791" t="str">
        <f>X!BR92</f>
        <v/>
      </c>
      <c r="E92" s="1791" t="str">
        <f>X!BS92</f>
        <v/>
      </c>
      <c r="F92" s="1791" t="str">
        <f>X!BT92</f>
        <v/>
      </c>
      <c r="G92" s="1791" t="str">
        <f>X!BU92</f>
        <v/>
      </c>
      <c r="H92" s="1791" t="str">
        <f>X!BV92</f>
        <v/>
      </c>
      <c r="I92" s="1791" t="str">
        <f>X!BW92</f>
        <v/>
      </c>
      <c r="J92" s="1791" t="str">
        <f>X!BX92</f>
        <v/>
      </c>
      <c r="K92" s="1791" t="str">
        <f>X!BY92</f>
        <v/>
      </c>
      <c r="L92" s="1791" t="str">
        <f>X!BZ92</f>
        <v/>
      </c>
      <c r="M92" s="1791" t="str">
        <f>X!CA92</f>
        <v/>
      </c>
      <c r="N92" s="1792" t="str">
        <f>X!CB92</f>
        <v/>
      </c>
      <c r="O92" s="1793" t="str">
        <f>X!CC92</f>
        <v/>
      </c>
      <c r="P92" s="1206" t="str">
        <f>X!CD92</f>
        <v/>
      </c>
      <c r="Q92" s="1217"/>
      <c r="R92" s="881"/>
      <c r="S92" s="881"/>
      <c r="T92" s="881"/>
      <c r="U92" s="881"/>
      <c r="V92" s="881"/>
      <c r="W92" s="881"/>
      <c r="X92" s="881"/>
      <c r="Y92" s="881"/>
      <c r="Z92" s="881"/>
      <c r="AA92" s="881"/>
      <c r="AB92" s="881"/>
      <c r="AC92" s="881"/>
      <c r="AD92" s="881"/>
      <c r="AE92" s="881"/>
      <c r="AF92" s="881"/>
      <c r="AG92" s="881"/>
      <c r="AH92" s="881"/>
      <c r="AI92" s="881"/>
      <c r="AJ92" s="881"/>
      <c r="AK92" s="881"/>
      <c r="AL92" s="881"/>
      <c r="AM92" s="881"/>
      <c r="AN92" s="881"/>
      <c r="AO92" s="881"/>
      <c r="AP92" s="881"/>
      <c r="AQ92" s="881"/>
      <c r="AR92" s="881"/>
      <c r="AS92" s="881"/>
      <c r="AT92" s="881"/>
      <c r="AU92" s="881"/>
      <c r="AV92" s="881"/>
      <c r="AW92" s="881"/>
      <c r="AX92" s="881"/>
      <c r="AY92" s="881"/>
      <c r="AZ92" s="881"/>
      <c r="BA92" s="881"/>
      <c r="BB92" s="881"/>
      <c r="BC92" s="881"/>
      <c r="BD92" s="881"/>
      <c r="BE92" s="881"/>
      <c r="BF92" s="881"/>
      <c r="BG92" s="881"/>
      <c r="BH92" s="881"/>
      <c r="BI92" s="881"/>
      <c r="BJ92" s="881"/>
      <c r="BK92" s="881"/>
      <c r="BL92" s="881"/>
      <c r="BM92" s="881"/>
      <c r="BN92" s="881"/>
      <c r="BO92" s="881"/>
      <c r="BP92" s="881"/>
      <c r="BQ92" s="881"/>
      <c r="BR92" s="881"/>
      <c r="BS92" s="881"/>
      <c r="BT92" s="881"/>
      <c r="BU92" s="881"/>
      <c r="BV92" s="881"/>
      <c r="BW92" s="881"/>
      <c r="BX92" s="881"/>
      <c r="BY92" s="881"/>
    </row>
    <row r="93" spans="1:77" s="808" customFormat="1" ht="19.5" hidden="1" customHeight="1" thickTop="1" thickBot="1">
      <c r="A93" s="1220"/>
      <c r="B93" s="1221"/>
      <c r="C93" s="1821"/>
      <c r="D93" s="1822"/>
      <c r="E93" s="1822"/>
      <c r="F93" s="1822"/>
      <c r="G93" s="1822"/>
      <c r="H93" s="1822"/>
      <c r="I93" s="1822"/>
      <c r="J93" s="1822"/>
      <c r="K93" s="1822"/>
      <c r="L93" s="1822"/>
      <c r="M93" s="1822"/>
      <c r="N93" s="1823"/>
      <c r="O93" s="1824"/>
      <c r="P93" s="1226"/>
      <c r="Q93" s="777"/>
      <c r="R93" s="777"/>
      <c r="S93" s="777"/>
      <c r="T93" s="777"/>
      <c r="U93" s="777"/>
      <c r="V93" s="777"/>
      <c r="W93" s="777"/>
      <c r="X93" s="777"/>
      <c r="Y93" s="777"/>
      <c r="Z93" s="777"/>
      <c r="AA93" s="777"/>
      <c r="AB93" s="777"/>
      <c r="AC93" s="777"/>
      <c r="AD93" s="777"/>
      <c r="AE93" s="777"/>
      <c r="AF93" s="777"/>
      <c r="AG93" s="777"/>
      <c r="AH93" s="777"/>
      <c r="AI93" s="777"/>
      <c r="AJ93" s="777"/>
      <c r="AK93" s="777"/>
      <c r="AL93" s="777"/>
      <c r="AM93" s="777"/>
      <c r="AN93" s="777"/>
      <c r="AO93" s="777"/>
      <c r="AP93" s="777"/>
      <c r="AQ93" s="777"/>
      <c r="AR93" s="777"/>
      <c r="AS93" s="777"/>
      <c r="AT93" s="777"/>
      <c r="AU93" s="777"/>
      <c r="AV93" s="777"/>
      <c r="AW93" s="777"/>
      <c r="AX93" s="777"/>
      <c r="AY93" s="777"/>
      <c r="AZ93" s="777"/>
      <c r="BA93" s="777"/>
      <c r="BB93" s="777"/>
      <c r="BC93" s="777"/>
      <c r="BD93" s="777"/>
      <c r="BE93" s="777"/>
      <c r="BF93" s="777"/>
      <c r="BG93" s="777"/>
      <c r="BH93" s="777"/>
      <c r="BI93" s="777"/>
      <c r="BJ93" s="777"/>
      <c r="BK93" s="777"/>
      <c r="BL93" s="777"/>
      <c r="BM93" s="777"/>
      <c r="BN93" s="777"/>
      <c r="BO93" s="777"/>
      <c r="BP93" s="777"/>
      <c r="BQ93" s="777"/>
      <c r="BR93" s="777"/>
      <c r="BS93" s="777"/>
      <c r="BT93" s="777"/>
      <c r="BU93" s="777"/>
      <c r="BV93" s="777"/>
      <c r="BW93" s="777"/>
      <c r="BX93" s="777"/>
      <c r="BY93" s="777"/>
    </row>
    <row r="94" spans="1:77" s="808" customFormat="1" ht="15.75" hidden="1" customHeight="1" thickTop="1">
      <c r="A94" s="810"/>
      <c r="B94" s="997"/>
      <c r="C94" s="1825"/>
      <c r="D94" s="1825"/>
      <c r="E94" s="1825"/>
      <c r="F94" s="1825"/>
      <c r="G94" s="1825"/>
      <c r="H94" s="1825"/>
      <c r="I94" s="1825"/>
      <c r="J94" s="1825"/>
      <c r="K94" s="1825"/>
      <c r="L94" s="1825"/>
      <c r="M94" s="1825"/>
      <c r="N94" s="1825"/>
      <c r="O94" s="1825"/>
      <c r="P94" s="1230"/>
      <c r="Q94" s="777"/>
      <c r="R94" s="777"/>
      <c r="S94" s="777"/>
      <c r="T94" s="777"/>
      <c r="U94" s="777"/>
      <c r="V94" s="777"/>
      <c r="W94" s="777"/>
      <c r="X94" s="777"/>
      <c r="Y94" s="777"/>
      <c r="Z94" s="777"/>
      <c r="AA94" s="777"/>
      <c r="AB94" s="777"/>
      <c r="AC94" s="777"/>
      <c r="AD94" s="777"/>
      <c r="AE94" s="777"/>
      <c r="AF94" s="777"/>
      <c r="AG94" s="777"/>
      <c r="AH94" s="777"/>
      <c r="AI94" s="777"/>
      <c r="AJ94" s="777"/>
      <c r="AK94" s="777"/>
      <c r="AL94" s="777"/>
      <c r="AM94" s="777"/>
      <c r="AN94" s="777"/>
      <c r="AO94" s="777"/>
      <c r="AP94" s="777"/>
      <c r="AQ94" s="777"/>
      <c r="AR94" s="777"/>
      <c r="AS94" s="777"/>
      <c r="AT94" s="777"/>
      <c r="AU94" s="777"/>
      <c r="AV94" s="777"/>
      <c r="AW94" s="777"/>
      <c r="AX94" s="777"/>
      <c r="AY94" s="777"/>
      <c r="AZ94" s="777"/>
      <c r="BA94" s="777"/>
      <c r="BB94" s="777"/>
      <c r="BC94" s="777"/>
      <c r="BD94" s="777"/>
      <c r="BE94" s="777"/>
      <c r="BF94" s="777"/>
      <c r="BG94" s="777"/>
      <c r="BH94" s="777"/>
      <c r="BI94" s="777"/>
      <c r="BJ94" s="777"/>
      <c r="BK94" s="777"/>
      <c r="BL94" s="777"/>
      <c r="BM94" s="777"/>
      <c r="BN94" s="777"/>
      <c r="BO94" s="777"/>
      <c r="BP94" s="777"/>
      <c r="BQ94" s="777"/>
      <c r="BR94" s="777"/>
      <c r="BS94" s="777"/>
      <c r="BT94" s="777"/>
      <c r="BU94" s="777"/>
      <c r="BV94" s="777"/>
      <c r="BW94" s="777"/>
      <c r="BX94" s="777"/>
      <c r="BY94" s="777"/>
    </row>
    <row r="95" spans="1:77" s="808" customFormat="1" ht="15.75" hidden="1" customHeight="1">
      <c r="A95" s="810"/>
      <c r="B95" s="997"/>
      <c r="C95" s="1825"/>
      <c r="D95" s="1825"/>
      <c r="E95" s="1825"/>
      <c r="F95" s="1825"/>
      <c r="G95" s="1825"/>
      <c r="H95" s="1825"/>
      <c r="I95" s="1825"/>
      <c r="J95" s="1825"/>
      <c r="K95" s="1825"/>
      <c r="L95" s="1825"/>
      <c r="M95" s="1825"/>
      <c r="N95" s="1825"/>
      <c r="O95" s="1825"/>
      <c r="P95" s="1230"/>
      <c r="Q95" s="777"/>
      <c r="R95" s="777"/>
      <c r="S95" s="777"/>
      <c r="T95" s="777"/>
      <c r="U95" s="777"/>
      <c r="V95" s="777"/>
      <c r="W95" s="777"/>
      <c r="X95" s="777"/>
      <c r="Y95" s="777"/>
      <c r="Z95" s="777"/>
      <c r="AA95" s="777"/>
      <c r="AB95" s="777"/>
      <c r="AC95" s="777"/>
      <c r="AD95" s="777"/>
      <c r="AE95" s="777"/>
      <c r="AF95" s="777"/>
      <c r="AG95" s="777"/>
      <c r="AH95" s="777"/>
      <c r="AI95" s="777"/>
      <c r="AJ95" s="777"/>
      <c r="AK95" s="777"/>
      <c r="AL95" s="777"/>
      <c r="AM95" s="777"/>
      <c r="AN95" s="777"/>
      <c r="AO95" s="777"/>
      <c r="AP95" s="777"/>
      <c r="AQ95" s="777"/>
      <c r="AR95" s="777"/>
      <c r="AS95" s="777"/>
      <c r="AT95" s="777"/>
      <c r="AU95" s="777"/>
      <c r="AV95" s="777"/>
      <c r="AW95" s="777"/>
      <c r="AX95" s="777"/>
      <c r="AY95" s="777"/>
      <c r="AZ95" s="777"/>
      <c r="BA95" s="777"/>
      <c r="BB95" s="777"/>
      <c r="BC95" s="777"/>
      <c r="BD95" s="777"/>
      <c r="BE95" s="777"/>
      <c r="BF95" s="777"/>
      <c r="BG95" s="777"/>
      <c r="BH95" s="777"/>
      <c r="BI95" s="777"/>
      <c r="BJ95" s="777"/>
      <c r="BK95" s="777"/>
      <c r="BL95" s="777"/>
      <c r="BM95" s="777"/>
      <c r="BN95" s="777"/>
      <c r="BO95" s="777"/>
      <c r="BP95" s="777"/>
      <c r="BQ95" s="777"/>
      <c r="BR95" s="777"/>
      <c r="BS95" s="777"/>
      <c r="BT95" s="777"/>
      <c r="BU95" s="777"/>
      <c r="BV95" s="777"/>
      <c r="BW95" s="777"/>
      <c r="BX95" s="777"/>
      <c r="BY95" s="777"/>
    </row>
    <row r="96" spans="1:77" s="808" customFormat="1" ht="15.75" hidden="1" customHeight="1">
      <c r="A96" s="810"/>
      <c r="B96" s="997"/>
      <c r="C96" s="1825"/>
      <c r="D96" s="1825"/>
      <c r="E96" s="1825"/>
      <c r="F96" s="1825"/>
      <c r="G96" s="1825"/>
      <c r="H96" s="1825"/>
      <c r="I96" s="1825"/>
      <c r="J96" s="1825"/>
      <c r="K96" s="1825"/>
      <c r="L96" s="1825"/>
      <c r="M96" s="1825"/>
      <c r="N96" s="1825"/>
      <c r="O96" s="1825"/>
      <c r="P96" s="1230"/>
      <c r="Q96" s="777"/>
      <c r="R96" s="777"/>
      <c r="S96" s="777"/>
      <c r="T96" s="777"/>
      <c r="U96" s="777"/>
      <c r="V96" s="777"/>
      <c r="W96" s="777"/>
      <c r="X96" s="777"/>
      <c r="Y96" s="777"/>
      <c r="Z96" s="777"/>
      <c r="AA96" s="777"/>
      <c r="AB96" s="777"/>
      <c r="AC96" s="777"/>
      <c r="AD96" s="777"/>
      <c r="AE96" s="777"/>
      <c r="AF96" s="777"/>
      <c r="AG96" s="777"/>
      <c r="AH96" s="777"/>
      <c r="AI96" s="777"/>
      <c r="AJ96" s="777"/>
      <c r="AK96" s="777"/>
      <c r="AL96" s="777"/>
      <c r="AM96" s="777"/>
      <c r="AN96" s="777"/>
      <c r="AO96" s="777"/>
      <c r="AP96" s="777"/>
      <c r="AQ96" s="777"/>
      <c r="AR96" s="777"/>
      <c r="AS96" s="777"/>
      <c r="AT96" s="777"/>
      <c r="AU96" s="777"/>
      <c r="AV96" s="777"/>
      <c r="AW96" s="777"/>
      <c r="AX96" s="777"/>
      <c r="AY96" s="777"/>
      <c r="AZ96" s="777"/>
      <c r="BA96" s="777"/>
      <c r="BB96" s="777"/>
      <c r="BC96" s="777"/>
      <c r="BD96" s="777"/>
      <c r="BE96" s="777"/>
      <c r="BF96" s="777"/>
      <c r="BG96" s="777"/>
      <c r="BH96" s="777"/>
      <c r="BI96" s="777"/>
      <c r="BJ96" s="777"/>
      <c r="BK96" s="777"/>
      <c r="BL96" s="777"/>
      <c r="BM96" s="777"/>
      <c r="BN96" s="777"/>
      <c r="BO96" s="777"/>
      <c r="BP96" s="777"/>
      <c r="BQ96" s="777"/>
      <c r="BR96" s="777"/>
      <c r="BS96" s="777"/>
      <c r="BT96" s="777"/>
      <c r="BU96" s="777"/>
      <c r="BV96" s="777"/>
      <c r="BW96" s="777"/>
      <c r="BX96" s="777"/>
      <c r="BY96" s="777"/>
    </row>
    <row r="97" spans="1:77" s="808" customFormat="1" ht="15.75" hidden="1" customHeight="1">
      <c r="A97" s="810"/>
      <c r="B97" s="997"/>
      <c r="C97" s="1825"/>
      <c r="D97" s="1825"/>
      <c r="E97" s="1825"/>
      <c r="F97" s="1825"/>
      <c r="G97" s="1825"/>
      <c r="H97" s="1825"/>
      <c r="I97" s="1825"/>
      <c r="J97" s="1825"/>
      <c r="K97" s="1825"/>
      <c r="L97" s="1825"/>
      <c r="M97" s="1825"/>
      <c r="N97" s="1825"/>
      <c r="O97" s="1825"/>
      <c r="P97" s="1230"/>
      <c r="Q97" s="777"/>
      <c r="R97" s="777"/>
      <c r="S97" s="777"/>
      <c r="T97" s="777"/>
      <c r="U97" s="777"/>
      <c r="V97" s="777"/>
      <c r="W97" s="777"/>
      <c r="X97" s="777"/>
      <c r="Y97" s="777"/>
      <c r="Z97" s="777"/>
      <c r="AA97" s="777"/>
      <c r="AB97" s="777"/>
      <c r="AC97" s="777"/>
      <c r="AD97" s="777"/>
      <c r="AE97" s="777"/>
      <c r="AF97" s="777"/>
      <c r="AG97" s="777"/>
      <c r="AH97" s="777"/>
      <c r="AI97" s="777"/>
      <c r="AJ97" s="777"/>
      <c r="AK97" s="777"/>
      <c r="AL97" s="777"/>
      <c r="AM97" s="777"/>
      <c r="AN97" s="777"/>
      <c r="AO97" s="777"/>
      <c r="AP97" s="777"/>
      <c r="AQ97" s="777"/>
      <c r="AR97" s="777"/>
      <c r="AS97" s="777"/>
      <c r="AT97" s="777"/>
      <c r="AU97" s="777"/>
      <c r="AV97" s="777"/>
      <c r="AW97" s="777"/>
      <c r="AX97" s="777"/>
      <c r="AY97" s="777"/>
      <c r="AZ97" s="777"/>
      <c r="BA97" s="777"/>
      <c r="BB97" s="777"/>
      <c r="BC97" s="777"/>
      <c r="BD97" s="777"/>
      <c r="BE97" s="777"/>
      <c r="BF97" s="777"/>
      <c r="BG97" s="777"/>
      <c r="BH97" s="777"/>
      <c r="BI97" s="777"/>
      <c r="BJ97" s="777"/>
      <c r="BK97" s="777"/>
      <c r="BL97" s="777"/>
      <c r="BM97" s="777"/>
      <c r="BN97" s="777"/>
      <c r="BO97" s="777"/>
      <c r="BP97" s="777"/>
      <c r="BQ97" s="777"/>
      <c r="BR97" s="777"/>
      <c r="BS97" s="777"/>
      <c r="BT97" s="777"/>
      <c r="BU97" s="777"/>
      <c r="BV97" s="777"/>
      <c r="BW97" s="777"/>
      <c r="BX97" s="777"/>
      <c r="BY97" s="777"/>
    </row>
    <row r="98" spans="1:77" s="808" customFormat="1" ht="15.75" hidden="1" customHeight="1">
      <c r="A98" s="810"/>
      <c r="B98" s="997"/>
      <c r="C98" s="1825"/>
      <c r="D98" s="1825"/>
      <c r="E98" s="1825"/>
      <c r="F98" s="1825"/>
      <c r="G98" s="1825"/>
      <c r="H98" s="1825"/>
      <c r="I98" s="1825"/>
      <c r="J98" s="1825"/>
      <c r="K98" s="1825"/>
      <c r="L98" s="1825"/>
      <c r="M98" s="1825"/>
      <c r="N98" s="1825"/>
      <c r="O98" s="1825"/>
      <c r="P98" s="1230"/>
      <c r="Q98" s="777"/>
      <c r="R98" s="777"/>
      <c r="S98" s="777"/>
      <c r="T98" s="777"/>
      <c r="U98" s="777"/>
      <c r="V98" s="777"/>
      <c r="W98" s="777"/>
      <c r="X98" s="777"/>
      <c r="Y98" s="777"/>
      <c r="Z98" s="777"/>
      <c r="AA98" s="777"/>
      <c r="AB98" s="777"/>
      <c r="AC98" s="777"/>
      <c r="AD98" s="777"/>
      <c r="AE98" s="777"/>
      <c r="AF98" s="777"/>
      <c r="AG98" s="777"/>
      <c r="AH98" s="777"/>
      <c r="AI98" s="777"/>
      <c r="AJ98" s="777"/>
      <c r="AK98" s="777"/>
      <c r="AL98" s="777"/>
      <c r="AM98" s="777"/>
      <c r="AN98" s="777"/>
      <c r="AO98" s="777"/>
      <c r="AP98" s="777"/>
      <c r="AQ98" s="777"/>
      <c r="AR98" s="777"/>
      <c r="AS98" s="777"/>
      <c r="AT98" s="777"/>
      <c r="AU98" s="777"/>
      <c r="AV98" s="777"/>
      <c r="AW98" s="777"/>
      <c r="AX98" s="777"/>
      <c r="AY98" s="777"/>
      <c r="AZ98" s="777"/>
      <c r="BA98" s="777"/>
      <c r="BB98" s="777"/>
      <c r="BC98" s="777"/>
      <c r="BD98" s="777"/>
      <c r="BE98" s="777"/>
      <c r="BF98" s="777"/>
      <c r="BG98" s="777"/>
      <c r="BH98" s="777"/>
      <c r="BI98" s="777"/>
      <c r="BJ98" s="777"/>
      <c r="BK98" s="777"/>
      <c r="BL98" s="777"/>
      <c r="BM98" s="777"/>
      <c r="BN98" s="777"/>
      <c r="BO98" s="777"/>
      <c r="BP98" s="777"/>
      <c r="BQ98" s="777"/>
      <c r="BR98" s="777"/>
      <c r="BS98" s="777"/>
      <c r="BT98" s="777"/>
      <c r="BU98" s="777"/>
      <c r="BV98" s="777"/>
      <c r="BW98" s="777"/>
      <c r="BX98" s="777"/>
      <c r="BY98" s="777"/>
    </row>
    <row r="99" spans="1:77" s="808" customFormat="1" ht="15.75" hidden="1" customHeight="1">
      <c r="A99" s="810"/>
      <c r="B99" s="997"/>
      <c r="C99" s="1825"/>
      <c r="D99" s="1825"/>
      <c r="E99" s="1825"/>
      <c r="F99" s="1825"/>
      <c r="G99" s="1825"/>
      <c r="H99" s="1825"/>
      <c r="I99" s="1825"/>
      <c r="J99" s="1825"/>
      <c r="K99" s="1825"/>
      <c r="L99" s="1825"/>
      <c r="M99" s="1825"/>
      <c r="N99" s="1825"/>
      <c r="O99" s="1825"/>
      <c r="P99" s="1230"/>
      <c r="Q99" s="777"/>
      <c r="R99" s="777"/>
      <c r="S99" s="777"/>
      <c r="T99" s="777"/>
      <c r="U99" s="777"/>
      <c r="V99" s="777"/>
      <c r="W99" s="777"/>
      <c r="X99" s="777"/>
      <c r="Y99" s="777"/>
      <c r="Z99" s="777"/>
      <c r="AA99" s="777"/>
      <c r="AB99" s="777"/>
      <c r="AC99" s="777"/>
      <c r="AD99" s="777"/>
      <c r="AE99" s="777"/>
      <c r="AF99" s="777"/>
      <c r="AG99" s="777"/>
      <c r="AH99" s="777"/>
      <c r="AI99" s="777"/>
      <c r="AJ99" s="777"/>
      <c r="AK99" s="777"/>
      <c r="AL99" s="777"/>
      <c r="AM99" s="777"/>
      <c r="AN99" s="777"/>
      <c r="AO99" s="777"/>
      <c r="AP99" s="777"/>
      <c r="AQ99" s="777"/>
      <c r="AR99" s="777"/>
      <c r="AS99" s="777"/>
      <c r="AT99" s="777"/>
      <c r="AU99" s="777"/>
      <c r="AV99" s="777"/>
      <c r="AW99" s="777"/>
      <c r="AX99" s="777"/>
      <c r="AY99" s="777"/>
      <c r="AZ99" s="777"/>
      <c r="BA99" s="777"/>
      <c r="BB99" s="777"/>
      <c r="BC99" s="777"/>
      <c r="BD99" s="777"/>
      <c r="BE99" s="777"/>
      <c r="BF99" s="777"/>
      <c r="BG99" s="777"/>
      <c r="BH99" s="777"/>
      <c r="BI99" s="777"/>
      <c r="BJ99" s="777"/>
      <c r="BK99" s="777"/>
      <c r="BL99" s="777"/>
      <c r="BM99" s="777"/>
      <c r="BN99" s="777"/>
      <c r="BO99" s="777"/>
      <c r="BP99" s="777"/>
      <c r="BQ99" s="777"/>
      <c r="BR99" s="777"/>
      <c r="BS99" s="777"/>
      <c r="BT99" s="777"/>
      <c r="BU99" s="777"/>
      <c r="BV99" s="777"/>
      <c r="BW99" s="777"/>
      <c r="BX99" s="777"/>
      <c r="BY99" s="777"/>
    </row>
    <row r="100" spans="1:77" s="808" customFormat="1" ht="15.75" hidden="1" customHeight="1">
      <c r="A100" s="810"/>
      <c r="B100" s="997"/>
      <c r="C100" s="1825"/>
      <c r="D100" s="1825"/>
      <c r="E100" s="1825"/>
      <c r="F100" s="1825"/>
      <c r="G100" s="1825"/>
      <c r="H100" s="1825"/>
      <c r="I100" s="1825"/>
      <c r="J100" s="1825"/>
      <c r="K100" s="1825"/>
      <c r="L100" s="1825"/>
      <c r="M100" s="1825"/>
      <c r="N100" s="1825"/>
      <c r="O100" s="1825"/>
      <c r="P100" s="1230"/>
      <c r="Q100" s="777"/>
      <c r="R100" s="777"/>
      <c r="S100" s="777"/>
      <c r="T100" s="777"/>
      <c r="U100" s="777"/>
      <c r="V100" s="777"/>
      <c r="W100" s="777"/>
      <c r="X100" s="777"/>
      <c r="Y100" s="777"/>
      <c r="Z100" s="777"/>
      <c r="AA100" s="777"/>
      <c r="AB100" s="777"/>
      <c r="AC100" s="777"/>
      <c r="AD100" s="777"/>
      <c r="AE100" s="777"/>
      <c r="AF100" s="777"/>
      <c r="AG100" s="777"/>
      <c r="AH100" s="777"/>
      <c r="AI100" s="777"/>
      <c r="AJ100" s="777"/>
      <c r="AK100" s="777"/>
      <c r="AL100" s="777"/>
      <c r="AM100" s="777"/>
      <c r="AN100" s="777"/>
      <c r="AO100" s="777"/>
      <c r="AP100" s="777"/>
      <c r="AQ100" s="777"/>
      <c r="AR100" s="777"/>
      <c r="AS100" s="777"/>
      <c r="AT100" s="777"/>
      <c r="AU100" s="777"/>
      <c r="AV100" s="777"/>
      <c r="AW100" s="777"/>
      <c r="AX100" s="777"/>
      <c r="AY100" s="777"/>
      <c r="AZ100" s="777"/>
      <c r="BA100" s="777"/>
      <c r="BB100" s="777"/>
      <c r="BC100" s="777"/>
      <c r="BD100" s="777"/>
      <c r="BE100" s="777"/>
      <c r="BF100" s="777"/>
      <c r="BG100" s="777"/>
      <c r="BH100" s="777"/>
      <c r="BI100" s="777"/>
      <c r="BJ100" s="777"/>
      <c r="BK100" s="777"/>
      <c r="BL100" s="777"/>
      <c r="BM100" s="777"/>
      <c r="BN100" s="777"/>
      <c r="BO100" s="777"/>
      <c r="BP100" s="777"/>
      <c r="BQ100" s="777"/>
      <c r="BR100" s="777"/>
      <c r="BS100" s="777"/>
      <c r="BT100" s="777"/>
      <c r="BU100" s="777"/>
      <c r="BV100" s="777"/>
      <c r="BW100" s="777"/>
      <c r="BX100" s="777"/>
      <c r="BY100" s="777"/>
    </row>
    <row r="101" spans="1:77" s="808" customFormat="1" ht="15.75" hidden="1" customHeight="1">
      <c r="A101" s="810"/>
      <c r="B101" s="997"/>
      <c r="C101" s="1825"/>
      <c r="D101" s="1825"/>
      <c r="E101" s="1825"/>
      <c r="F101" s="1825"/>
      <c r="G101" s="1825"/>
      <c r="H101" s="1825"/>
      <c r="I101" s="1825"/>
      <c r="J101" s="1825"/>
      <c r="K101" s="1825"/>
      <c r="L101" s="1825"/>
      <c r="M101" s="1825"/>
      <c r="N101" s="1825"/>
      <c r="O101" s="1825"/>
      <c r="P101" s="1230"/>
      <c r="Q101" s="777"/>
      <c r="R101" s="777"/>
      <c r="S101" s="777"/>
      <c r="T101" s="777"/>
      <c r="U101" s="777"/>
      <c r="V101" s="777"/>
      <c r="W101" s="777"/>
      <c r="X101" s="777"/>
      <c r="Y101" s="777"/>
      <c r="Z101" s="777"/>
      <c r="AA101" s="777"/>
      <c r="AB101" s="777"/>
      <c r="AC101" s="777"/>
      <c r="AD101" s="777"/>
      <c r="AE101" s="777"/>
      <c r="AF101" s="777"/>
      <c r="AG101" s="777"/>
      <c r="AH101" s="777"/>
      <c r="AI101" s="777"/>
      <c r="AJ101" s="777"/>
      <c r="AK101" s="777"/>
      <c r="AL101" s="777"/>
      <c r="AM101" s="777"/>
      <c r="AN101" s="777"/>
      <c r="AO101" s="777"/>
      <c r="AP101" s="777"/>
      <c r="AQ101" s="777"/>
      <c r="AR101" s="777"/>
      <c r="AS101" s="777"/>
      <c r="AT101" s="777"/>
      <c r="AU101" s="777"/>
      <c r="AV101" s="777"/>
      <c r="AW101" s="777"/>
      <c r="AX101" s="777"/>
      <c r="AY101" s="777"/>
      <c r="AZ101" s="777"/>
      <c r="BA101" s="777"/>
      <c r="BB101" s="777"/>
      <c r="BC101" s="777"/>
      <c r="BD101" s="777"/>
      <c r="BE101" s="777"/>
      <c r="BF101" s="777"/>
      <c r="BG101" s="777"/>
      <c r="BH101" s="777"/>
      <c r="BI101" s="777"/>
      <c r="BJ101" s="777"/>
      <c r="BK101" s="777"/>
      <c r="BL101" s="777"/>
      <c r="BM101" s="777"/>
      <c r="BN101" s="777"/>
      <c r="BO101" s="777"/>
      <c r="BP101" s="777"/>
      <c r="BQ101" s="777"/>
      <c r="BR101" s="777"/>
      <c r="BS101" s="777"/>
      <c r="BT101" s="777"/>
      <c r="BU101" s="777"/>
      <c r="BV101" s="777"/>
      <c r="BW101" s="777"/>
      <c r="BX101" s="777"/>
      <c r="BY101" s="777"/>
    </row>
    <row r="102" spans="1:77" s="808" customFormat="1" ht="15.75" hidden="1" customHeight="1">
      <c r="A102" s="810"/>
      <c r="B102" s="997"/>
      <c r="C102" s="1825"/>
      <c r="D102" s="1825"/>
      <c r="E102" s="1825"/>
      <c r="F102" s="1825"/>
      <c r="G102" s="1825"/>
      <c r="H102" s="1825"/>
      <c r="I102" s="1825"/>
      <c r="J102" s="1825"/>
      <c r="K102" s="1825"/>
      <c r="L102" s="1825"/>
      <c r="M102" s="1825"/>
      <c r="N102" s="1825"/>
      <c r="O102" s="1825"/>
      <c r="P102" s="1230"/>
      <c r="Q102" s="777"/>
      <c r="R102" s="777"/>
      <c r="S102" s="777"/>
      <c r="T102" s="777"/>
      <c r="U102" s="777"/>
      <c r="V102" s="777"/>
      <c r="W102" s="777"/>
      <c r="X102" s="777"/>
      <c r="Y102" s="777"/>
      <c r="Z102" s="777"/>
      <c r="AA102" s="777"/>
      <c r="AB102" s="777"/>
      <c r="AC102" s="777"/>
      <c r="AD102" s="777"/>
      <c r="AE102" s="777"/>
      <c r="AF102" s="777"/>
      <c r="AG102" s="777"/>
      <c r="AH102" s="777"/>
      <c r="AI102" s="777"/>
      <c r="AJ102" s="777"/>
      <c r="AK102" s="777"/>
      <c r="AL102" s="777"/>
      <c r="AM102" s="777"/>
      <c r="AN102" s="777"/>
      <c r="AO102" s="777"/>
      <c r="AP102" s="777"/>
      <c r="AQ102" s="777"/>
      <c r="AR102" s="777"/>
      <c r="AS102" s="777"/>
      <c r="AT102" s="777"/>
      <c r="AU102" s="777"/>
      <c r="AV102" s="777"/>
      <c r="AW102" s="777"/>
      <c r="AX102" s="777"/>
      <c r="AY102" s="777"/>
      <c r="AZ102" s="777"/>
      <c r="BA102" s="777"/>
      <c r="BB102" s="777"/>
      <c r="BC102" s="777"/>
      <c r="BD102" s="777"/>
      <c r="BE102" s="777"/>
      <c r="BF102" s="777"/>
      <c r="BG102" s="777"/>
      <c r="BH102" s="777"/>
      <c r="BI102" s="777"/>
      <c r="BJ102" s="777"/>
      <c r="BK102" s="777"/>
      <c r="BL102" s="777"/>
      <c r="BM102" s="777"/>
      <c r="BN102" s="777"/>
      <c r="BO102" s="777"/>
      <c r="BP102" s="777"/>
      <c r="BQ102" s="777"/>
      <c r="BR102" s="777"/>
      <c r="BS102" s="777"/>
      <c r="BT102" s="777"/>
      <c r="BU102" s="777"/>
      <c r="BV102" s="777"/>
      <c r="BW102" s="777"/>
      <c r="BX102" s="777"/>
      <c r="BY102" s="777"/>
    </row>
    <row r="103" spans="1:77" s="808" customFormat="1" ht="15.75" hidden="1" customHeight="1">
      <c r="A103" s="810"/>
      <c r="B103" s="997"/>
      <c r="C103" s="1825"/>
      <c r="D103" s="1825"/>
      <c r="E103" s="1825"/>
      <c r="F103" s="1825"/>
      <c r="G103" s="1825"/>
      <c r="H103" s="1825"/>
      <c r="I103" s="1825"/>
      <c r="J103" s="1825"/>
      <c r="K103" s="1825"/>
      <c r="L103" s="1825"/>
      <c r="M103" s="1825"/>
      <c r="N103" s="1825"/>
      <c r="O103" s="1825"/>
      <c r="P103" s="1230"/>
      <c r="Q103" s="777"/>
      <c r="R103" s="777"/>
      <c r="S103" s="777"/>
      <c r="T103" s="777"/>
      <c r="U103" s="777"/>
      <c r="V103" s="777"/>
      <c r="W103" s="777"/>
      <c r="X103" s="777"/>
      <c r="Y103" s="777"/>
      <c r="Z103" s="777"/>
      <c r="AA103" s="777"/>
      <c r="AB103" s="777"/>
      <c r="AC103" s="777"/>
      <c r="AD103" s="777"/>
      <c r="AE103" s="777"/>
      <c r="AF103" s="777"/>
      <c r="AG103" s="777"/>
      <c r="AH103" s="777"/>
      <c r="AI103" s="777"/>
      <c r="AJ103" s="777"/>
      <c r="AK103" s="777"/>
      <c r="AL103" s="777"/>
      <c r="AM103" s="777"/>
      <c r="AN103" s="777"/>
      <c r="AO103" s="777"/>
      <c r="AP103" s="777"/>
      <c r="AQ103" s="777"/>
      <c r="AR103" s="777"/>
      <c r="AS103" s="777"/>
      <c r="AT103" s="777"/>
      <c r="AU103" s="777"/>
      <c r="AV103" s="777"/>
      <c r="AW103" s="777"/>
      <c r="AX103" s="777"/>
      <c r="AY103" s="777"/>
      <c r="AZ103" s="777"/>
      <c r="BA103" s="777"/>
      <c r="BB103" s="777"/>
      <c r="BC103" s="777"/>
      <c r="BD103" s="777"/>
      <c r="BE103" s="777"/>
      <c r="BF103" s="777"/>
      <c r="BG103" s="777"/>
      <c r="BH103" s="777"/>
      <c r="BI103" s="777"/>
      <c r="BJ103" s="777"/>
      <c r="BK103" s="777"/>
      <c r="BL103" s="777"/>
      <c r="BM103" s="777"/>
      <c r="BN103" s="777"/>
      <c r="BO103" s="777"/>
      <c r="BP103" s="777"/>
      <c r="BQ103" s="777"/>
      <c r="BR103" s="777"/>
      <c r="BS103" s="777"/>
      <c r="BT103" s="777"/>
      <c r="BU103" s="777"/>
      <c r="BV103" s="777"/>
      <c r="BW103" s="777"/>
      <c r="BX103" s="777"/>
      <c r="BY103" s="777"/>
    </row>
    <row r="104" spans="1:77" s="808" customFormat="1" ht="15.75" hidden="1" customHeight="1">
      <c r="A104" s="810"/>
      <c r="B104" s="997"/>
      <c r="C104" s="1825"/>
      <c r="D104" s="1825"/>
      <c r="E104" s="1825"/>
      <c r="F104" s="1825"/>
      <c r="G104" s="1825"/>
      <c r="H104" s="1825"/>
      <c r="I104" s="1825"/>
      <c r="J104" s="1825"/>
      <c r="K104" s="1825"/>
      <c r="L104" s="1825"/>
      <c r="M104" s="1825"/>
      <c r="N104" s="1825"/>
      <c r="O104" s="1825"/>
      <c r="P104" s="1230"/>
      <c r="Q104" s="777"/>
      <c r="R104" s="777"/>
      <c r="S104" s="777"/>
      <c r="T104" s="777"/>
      <c r="U104" s="777"/>
      <c r="V104" s="777"/>
      <c r="W104" s="777"/>
      <c r="X104" s="777"/>
      <c r="Y104" s="777"/>
      <c r="Z104" s="777"/>
      <c r="AA104" s="777"/>
      <c r="AB104" s="777"/>
      <c r="AC104" s="777"/>
      <c r="AD104" s="777"/>
      <c r="AE104" s="777"/>
      <c r="AF104" s="777"/>
      <c r="AG104" s="777"/>
      <c r="AH104" s="777"/>
      <c r="AI104" s="777"/>
      <c r="AJ104" s="777"/>
      <c r="AK104" s="777"/>
      <c r="AL104" s="777"/>
      <c r="AM104" s="777"/>
      <c r="AN104" s="777"/>
      <c r="AO104" s="777"/>
      <c r="AP104" s="777"/>
      <c r="AQ104" s="777"/>
      <c r="AR104" s="777"/>
      <c r="AS104" s="777"/>
      <c r="AT104" s="777"/>
      <c r="AU104" s="777"/>
      <c r="AV104" s="777"/>
      <c r="AW104" s="777"/>
      <c r="AX104" s="777"/>
      <c r="AY104" s="777"/>
      <c r="AZ104" s="777"/>
      <c r="BA104" s="777"/>
      <c r="BB104" s="777"/>
      <c r="BC104" s="777"/>
      <c r="BD104" s="777"/>
      <c r="BE104" s="777"/>
      <c r="BF104" s="777"/>
      <c r="BG104" s="777"/>
      <c r="BH104" s="777"/>
      <c r="BI104" s="777"/>
      <c r="BJ104" s="777"/>
      <c r="BK104" s="777"/>
      <c r="BL104" s="777"/>
      <c r="BM104" s="777"/>
      <c r="BN104" s="777"/>
      <c r="BO104" s="777"/>
      <c r="BP104" s="777"/>
      <c r="BQ104" s="777"/>
      <c r="BR104" s="777"/>
      <c r="BS104" s="777"/>
      <c r="BT104" s="777"/>
      <c r="BU104" s="777"/>
      <c r="BV104" s="777"/>
      <c r="BW104" s="777"/>
      <c r="BX104" s="777"/>
      <c r="BY104" s="777"/>
    </row>
    <row r="105" spans="1:77" s="808" customFormat="1" ht="15.75" hidden="1" customHeight="1" thickBot="1">
      <c r="A105" s="944"/>
      <c r="B105" s="1231"/>
      <c r="C105" s="1825"/>
      <c r="D105" s="1825"/>
      <c r="E105" s="1825"/>
      <c r="F105" s="1825"/>
      <c r="G105" s="1825"/>
      <c r="H105" s="1825"/>
      <c r="I105" s="1825"/>
      <c r="J105" s="1825"/>
      <c r="K105" s="1825"/>
      <c r="L105" s="1825"/>
      <c r="M105" s="1825"/>
      <c r="N105" s="1825"/>
      <c r="O105" s="1825"/>
      <c r="P105" s="1230"/>
      <c r="Q105" s="777"/>
      <c r="R105" s="777"/>
      <c r="S105" s="777"/>
      <c r="T105" s="777"/>
      <c r="U105" s="777"/>
      <c r="V105" s="777"/>
      <c r="W105" s="777"/>
      <c r="X105" s="777"/>
      <c r="Y105" s="777"/>
      <c r="Z105" s="777"/>
      <c r="AA105" s="777"/>
      <c r="AB105" s="777"/>
      <c r="AC105" s="777"/>
      <c r="AD105" s="777"/>
      <c r="AE105" s="777"/>
      <c r="AF105" s="777"/>
      <c r="AG105" s="777"/>
      <c r="AH105" s="777"/>
      <c r="AI105" s="777"/>
      <c r="AJ105" s="777"/>
      <c r="AK105" s="777"/>
      <c r="AL105" s="777"/>
      <c r="AM105" s="777"/>
      <c r="AN105" s="777"/>
      <c r="AO105" s="777"/>
      <c r="AP105" s="777"/>
      <c r="AQ105" s="777"/>
      <c r="AR105" s="777"/>
      <c r="AS105" s="777"/>
      <c r="AT105" s="777"/>
      <c r="AU105" s="777"/>
      <c r="AV105" s="777"/>
      <c r="AW105" s="777"/>
      <c r="AX105" s="777"/>
      <c r="AY105" s="777"/>
      <c r="AZ105" s="777"/>
      <c r="BA105" s="777"/>
      <c r="BB105" s="777"/>
      <c r="BC105" s="777"/>
      <c r="BD105" s="777"/>
      <c r="BE105" s="777"/>
      <c r="BF105" s="777"/>
      <c r="BG105" s="777"/>
      <c r="BH105" s="777"/>
      <c r="BI105" s="777"/>
      <c r="BJ105" s="777"/>
      <c r="BK105" s="777"/>
      <c r="BL105" s="777"/>
      <c r="BM105" s="777"/>
      <c r="BN105" s="777"/>
      <c r="BO105" s="777"/>
      <c r="BP105" s="777"/>
      <c r="BQ105" s="777"/>
      <c r="BR105" s="777"/>
      <c r="BS105" s="777"/>
      <c r="BT105" s="777"/>
      <c r="BU105" s="777"/>
      <c r="BV105" s="777"/>
      <c r="BW105" s="777"/>
      <c r="BX105" s="777"/>
      <c r="BY105" s="777"/>
    </row>
    <row r="106" spans="1:77" s="777" customFormat="1" ht="19.5" hidden="1" customHeight="1" thickBot="1">
      <c r="C106" s="1826"/>
      <c r="D106" s="1826"/>
      <c r="E106" s="1826"/>
      <c r="F106" s="1826"/>
      <c r="G106" s="1826"/>
      <c r="H106" s="1826"/>
      <c r="I106" s="1826"/>
      <c r="J106" s="1826"/>
      <c r="K106" s="1826"/>
      <c r="L106" s="1826"/>
      <c r="M106" s="1826"/>
      <c r="N106" s="1826"/>
      <c r="O106" s="1826"/>
      <c r="P106" s="1228"/>
    </row>
    <row r="107" spans="1:77" s="777" customFormat="1" ht="15.75" hidden="1" customHeight="1">
      <c r="C107" s="1826"/>
      <c r="D107" s="1826"/>
      <c r="E107" s="1826"/>
      <c r="F107" s="1826"/>
      <c r="G107" s="1826"/>
      <c r="H107" s="1826"/>
      <c r="I107" s="1826"/>
      <c r="J107" s="1826"/>
      <c r="K107" s="1826"/>
      <c r="L107" s="1826"/>
      <c r="M107" s="1826"/>
      <c r="N107" s="1826"/>
      <c r="O107" s="1826"/>
      <c r="P107" s="1228"/>
    </row>
    <row r="108" spans="1:77" s="777" customFormat="1" ht="15.75" hidden="1" customHeight="1">
      <c r="C108" s="1826"/>
      <c r="D108" s="1826"/>
      <c r="E108" s="1826"/>
      <c r="F108" s="1826"/>
      <c r="G108" s="1826"/>
      <c r="H108" s="1826"/>
      <c r="I108" s="1826"/>
      <c r="J108" s="1826"/>
      <c r="K108" s="1826"/>
      <c r="L108" s="1826"/>
      <c r="M108" s="1826"/>
      <c r="N108" s="1826"/>
      <c r="O108" s="1826"/>
      <c r="P108" s="1228"/>
    </row>
    <row r="109" spans="1:77" s="777" customFormat="1" ht="15.75" hidden="1" customHeight="1">
      <c r="C109" s="1826"/>
      <c r="D109" s="1826"/>
      <c r="E109" s="1826"/>
      <c r="F109" s="1826"/>
      <c r="G109" s="1826"/>
      <c r="H109" s="1826"/>
      <c r="I109" s="1826"/>
      <c r="J109" s="1826"/>
      <c r="K109" s="1826"/>
      <c r="L109" s="1826"/>
      <c r="M109" s="1826"/>
      <c r="N109" s="1826"/>
      <c r="O109" s="1826"/>
      <c r="P109" s="1228"/>
    </row>
    <row r="110" spans="1:77" s="777" customFormat="1" ht="15.75" hidden="1" customHeight="1">
      <c r="C110" s="1826"/>
      <c r="D110" s="1826"/>
      <c r="E110" s="1826"/>
      <c r="F110" s="1826"/>
      <c r="G110" s="1826"/>
      <c r="H110" s="1826"/>
      <c r="I110" s="1826"/>
      <c r="J110" s="1826"/>
      <c r="K110" s="1826"/>
      <c r="L110" s="1826"/>
      <c r="M110" s="1826"/>
      <c r="N110" s="1826"/>
      <c r="O110" s="1826"/>
      <c r="P110" s="1228"/>
    </row>
    <row r="111" spans="1:77" s="777" customFormat="1" ht="15.75" hidden="1" customHeight="1">
      <c r="C111" s="1826"/>
      <c r="D111" s="1826"/>
      <c r="E111" s="1826"/>
      <c r="F111" s="1826"/>
      <c r="G111" s="1826"/>
      <c r="H111" s="1826"/>
      <c r="I111" s="1826"/>
      <c r="J111" s="1826"/>
      <c r="K111" s="1826"/>
      <c r="L111" s="1826"/>
      <c r="M111" s="1826"/>
      <c r="N111" s="1826"/>
      <c r="O111" s="1826"/>
      <c r="P111" s="1228"/>
    </row>
    <row r="112" spans="1:77" s="777" customFormat="1" ht="15.75" hidden="1" customHeight="1">
      <c r="C112" s="1826"/>
      <c r="D112" s="1826"/>
      <c r="E112" s="1826"/>
      <c r="F112" s="1826"/>
      <c r="G112" s="1826"/>
      <c r="H112" s="1826"/>
      <c r="I112" s="1826"/>
      <c r="J112" s="1826"/>
      <c r="K112" s="1826"/>
      <c r="L112" s="1826"/>
      <c r="M112" s="1826"/>
      <c r="N112" s="1826"/>
      <c r="O112" s="1826"/>
      <c r="P112" s="1228"/>
    </row>
    <row r="113" spans="3:16" s="777" customFormat="1" ht="15.75" hidden="1" customHeight="1">
      <c r="C113" s="1826"/>
      <c r="D113" s="1826"/>
      <c r="E113" s="1826"/>
      <c r="F113" s="1826"/>
      <c r="G113" s="1826"/>
      <c r="H113" s="1826"/>
      <c r="I113" s="1826"/>
      <c r="J113" s="1826"/>
      <c r="K113" s="1826"/>
      <c r="L113" s="1826"/>
      <c r="M113" s="1826"/>
      <c r="N113" s="1826"/>
      <c r="O113" s="1826"/>
      <c r="P113" s="1228"/>
    </row>
    <row r="114" spans="3:16" s="777" customFormat="1" ht="15.75" hidden="1" customHeight="1">
      <c r="C114" s="1826"/>
      <c r="D114" s="1826"/>
      <c r="E114" s="1826"/>
      <c r="F114" s="1826"/>
      <c r="G114" s="1826"/>
      <c r="H114" s="1826"/>
      <c r="I114" s="1826"/>
      <c r="J114" s="1826"/>
      <c r="K114" s="1826"/>
      <c r="L114" s="1826"/>
      <c r="M114" s="1826"/>
      <c r="N114" s="1826"/>
      <c r="O114" s="1826"/>
      <c r="P114" s="1228"/>
    </row>
    <row r="115" spans="3:16" s="777" customFormat="1" ht="15.75" hidden="1" customHeight="1">
      <c r="C115" s="1826"/>
      <c r="D115" s="1826"/>
      <c r="E115" s="1826"/>
      <c r="F115" s="1826"/>
      <c r="G115" s="1826"/>
      <c r="H115" s="1826"/>
      <c r="I115" s="1826"/>
      <c r="J115" s="1826"/>
      <c r="K115" s="1826"/>
      <c r="L115" s="1826"/>
      <c r="M115" s="1826"/>
      <c r="N115" s="1826"/>
      <c r="O115" s="1826"/>
      <c r="P115" s="1228"/>
    </row>
    <row r="116" spans="3:16" s="777" customFormat="1" ht="15.75" hidden="1" customHeight="1">
      <c r="C116" s="1826"/>
      <c r="D116" s="1826"/>
      <c r="E116" s="1826"/>
      <c r="F116" s="1826"/>
      <c r="G116" s="1826"/>
      <c r="H116" s="1826"/>
      <c r="I116" s="1826"/>
      <c r="J116" s="1826"/>
      <c r="K116" s="1826"/>
      <c r="L116" s="1826"/>
      <c r="M116" s="1826"/>
      <c r="N116" s="1826"/>
      <c r="O116" s="1826"/>
      <c r="P116" s="1228"/>
    </row>
    <row r="117" spans="3:16" s="777" customFormat="1" ht="15.75" hidden="1" customHeight="1">
      <c r="C117" s="1826"/>
      <c r="D117" s="1826"/>
      <c r="E117" s="1826"/>
      <c r="F117" s="1826"/>
      <c r="G117" s="1826"/>
      <c r="H117" s="1826"/>
      <c r="I117" s="1826"/>
      <c r="J117" s="1826"/>
      <c r="K117" s="1826"/>
      <c r="L117" s="1826"/>
      <c r="M117" s="1826"/>
      <c r="N117" s="1826"/>
      <c r="O117" s="1826"/>
      <c r="P117" s="1228"/>
    </row>
    <row r="118" spans="3:16" s="777" customFormat="1" ht="15.75" hidden="1" customHeight="1">
      <c r="C118" s="1826"/>
      <c r="D118" s="1826"/>
      <c r="E118" s="1826"/>
      <c r="F118" s="1826"/>
      <c r="G118" s="1826"/>
      <c r="H118" s="1826"/>
      <c r="I118" s="1826"/>
      <c r="J118" s="1826"/>
      <c r="K118" s="1826"/>
      <c r="L118" s="1826"/>
      <c r="M118" s="1826"/>
      <c r="N118" s="1826"/>
      <c r="O118" s="1826"/>
      <c r="P118" s="1228"/>
    </row>
    <row r="119" spans="3:16" s="777" customFormat="1" ht="15.75" hidden="1" customHeight="1">
      <c r="C119" s="1826"/>
      <c r="D119" s="1826"/>
      <c r="E119" s="1826"/>
      <c r="F119" s="1826"/>
      <c r="G119" s="1826"/>
      <c r="H119" s="1826"/>
      <c r="I119" s="1826"/>
      <c r="J119" s="1826"/>
      <c r="K119" s="1826"/>
      <c r="L119" s="1826"/>
      <c r="M119" s="1826"/>
      <c r="N119" s="1826"/>
      <c r="O119" s="1826"/>
      <c r="P119" s="1228"/>
    </row>
    <row r="120" spans="3:16" s="777" customFormat="1" ht="15.75" hidden="1" customHeight="1">
      <c r="C120" s="1826"/>
      <c r="D120" s="1826"/>
      <c r="E120" s="1826"/>
      <c r="F120" s="1826"/>
      <c r="G120" s="1826"/>
      <c r="H120" s="1826"/>
      <c r="I120" s="1826"/>
      <c r="J120" s="1826"/>
      <c r="K120" s="1826"/>
      <c r="L120" s="1826"/>
      <c r="M120" s="1826"/>
      <c r="N120" s="1826"/>
      <c r="O120" s="1826"/>
      <c r="P120" s="1228"/>
    </row>
    <row r="121" spans="3:16" s="777" customFormat="1" ht="15.75" hidden="1" customHeight="1">
      <c r="C121" s="1826"/>
      <c r="D121" s="1826"/>
      <c r="E121" s="1826"/>
      <c r="F121" s="1826"/>
      <c r="G121" s="1826"/>
      <c r="H121" s="1826"/>
      <c r="I121" s="1826"/>
      <c r="J121" s="1826"/>
      <c r="K121" s="1826"/>
      <c r="L121" s="1826"/>
      <c r="M121" s="1826"/>
      <c r="N121" s="1826"/>
      <c r="O121" s="1826"/>
      <c r="P121" s="1228"/>
    </row>
    <row r="122" spans="3:16" s="777" customFormat="1" ht="15.75" hidden="1" customHeight="1">
      <c r="C122" s="1826"/>
      <c r="D122" s="1826"/>
      <c r="E122" s="1826"/>
      <c r="F122" s="1826"/>
      <c r="G122" s="1826"/>
      <c r="H122" s="1826"/>
      <c r="I122" s="1826"/>
      <c r="J122" s="1826"/>
      <c r="K122" s="1826"/>
      <c r="L122" s="1826"/>
      <c r="M122" s="1826"/>
      <c r="N122" s="1826"/>
      <c r="O122" s="1826"/>
      <c r="P122" s="1228"/>
    </row>
    <row r="123" spans="3:16" s="777" customFormat="1" ht="15.75" hidden="1" customHeight="1">
      <c r="C123" s="1826"/>
      <c r="D123" s="1826"/>
      <c r="E123" s="1826"/>
      <c r="F123" s="1826"/>
      <c r="G123" s="1826"/>
      <c r="H123" s="1826"/>
      <c r="I123" s="1826"/>
      <c r="J123" s="1826"/>
      <c r="K123" s="1826"/>
      <c r="L123" s="1826"/>
      <c r="M123" s="1826"/>
      <c r="N123" s="1826"/>
      <c r="O123" s="1826"/>
      <c r="P123" s="1228"/>
    </row>
    <row r="124" spans="3:16" s="777" customFormat="1" ht="15.75" hidden="1" customHeight="1">
      <c r="C124" s="1826"/>
      <c r="D124" s="1826"/>
      <c r="E124" s="1826"/>
      <c r="F124" s="1826"/>
      <c r="G124" s="1826"/>
      <c r="H124" s="1826"/>
      <c r="I124" s="1826"/>
      <c r="J124" s="1826"/>
      <c r="K124" s="1826"/>
      <c r="L124" s="1826"/>
      <c r="M124" s="1826"/>
      <c r="N124" s="1826"/>
      <c r="O124" s="1826"/>
      <c r="P124" s="1228"/>
    </row>
    <row r="125" spans="3:16" s="777" customFormat="1" ht="15.75" hidden="1" customHeight="1">
      <c r="C125" s="1826"/>
      <c r="D125" s="1826"/>
      <c r="E125" s="1826"/>
      <c r="F125" s="1826"/>
      <c r="G125" s="1826"/>
      <c r="H125" s="1826"/>
      <c r="I125" s="1826"/>
      <c r="J125" s="1826"/>
      <c r="K125" s="1826"/>
      <c r="L125" s="1826"/>
      <c r="M125" s="1826"/>
      <c r="N125" s="1826"/>
      <c r="O125" s="1826"/>
      <c r="P125" s="1228"/>
    </row>
    <row r="126" spans="3:16" s="777" customFormat="1" ht="15.75" hidden="1" customHeight="1">
      <c r="C126" s="1826"/>
      <c r="D126" s="1826"/>
      <c r="E126" s="1826"/>
      <c r="F126" s="1826"/>
      <c r="G126" s="1826"/>
      <c r="H126" s="1826"/>
      <c r="I126" s="1826"/>
      <c r="J126" s="1826"/>
      <c r="K126" s="1826"/>
      <c r="L126" s="1826"/>
      <c r="M126" s="1826"/>
      <c r="N126" s="1826"/>
      <c r="O126" s="1826"/>
      <c r="P126" s="1228"/>
    </row>
    <row r="127" spans="3:16" s="777" customFormat="1" ht="15.75" hidden="1" customHeight="1">
      <c r="C127" s="1826"/>
      <c r="D127" s="1826"/>
      <c r="E127" s="1826"/>
      <c r="F127" s="1826"/>
      <c r="G127" s="1826"/>
      <c r="H127" s="1826"/>
      <c r="I127" s="1826"/>
      <c r="J127" s="1826"/>
      <c r="K127" s="1826"/>
      <c r="L127" s="1826"/>
      <c r="M127" s="1826"/>
      <c r="N127" s="1826"/>
      <c r="O127" s="1826"/>
      <c r="P127" s="1228"/>
    </row>
    <row r="128" spans="3:16" s="777" customFormat="1" ht="15.75" hidden="1" customHeight="1">
      <c r="C128" s="1826"/>
      <c r="D128" s="1826"/>
      <c r="E128" s="1826"/>
      <c r="F128" s="1826"/>
      <c r="G128" s="1826"/>
      <c r="H128" s="1826"/>
      <c r="I128" s="1826"/>
      <c r="J128" s="1826"/>
      <c r="K128" s="1826"/>
      <c r="L128" s="1826"/>
      <c r="M128" s="1826"/>
      <c r="N128" s="1826"/>
      <c r="O128" s="1826"/>
      <c r="P128" s="1228"/>
    </row>
    <row r="129" spans="3:16" s="777" customFormat="1" ht="15.75" hidden="1" customHeight="1">
      <c r="C129" s="1826"/>
      <c r="D129" s="1826"/>
      <c r="E129" s="1826"/>
      <c r="F129" s="1826"/>
      <c r="G129" s="1826"/>
      <c r="H129" s="1826"/>
      <c r="I129" s="1826"/>
      <c r="J129" s="1826"/>
      <c r="K129" s="1826"/>
      <c r="L129" s="1826"/>
      <c r="M129" s="1826"/>
      <c r="N129" s="1826"/>
      <c r="O129" s="1826"/>
      <c r="P129" s="1228"/>
    </row>
    <row r="130" spans="3:16" s="777" customFormat="1" ht="15.75" hidden="1" customHeight="1">
      <c r="C130" s="1826"/>
      <c r="D130" s="1826"/>
      <c r="E130" s="1826"/>
      <c r="F130" s="1826"/>
      <c r="G130" s="1826"/>
      <c r="H130" s="1826"/>
      <c r="I130" s="1826"/>
      <c r="J130" s="1826"/>
      <c r="K130" s="1826"/>
      <c r="L130" s="1826"/>
      <c r="M130" s="1826"/>
      <c r="N130" s="1826"/>
      <c r="O130" s="1826"/>
      <c r="P130" s="1228"/>
    </row>
    <row r="131" spans="3:16" s="777" customFormat="1" ht="15.75" hidden="1" customHeight="1">
      <c r="C131" s="1826"/>
      <c r="D131" s="1826"/>
      <c r="E131" s="1826"/>
      <c r="F131" s="1826"/>
      <c r="G131" s="1826"/>
      <c r="H131" s="1826"/>
      <c r="I131" s="1826"/>
      <c r="J131" s="1826"/>
      <c r="K131" s="1826"/>
      <c r="L131" s="1826"/>
      <c r="M131" s="1826"/>
      <c r="N131" s="1826"/>
      <c r="O131" s="1826"/>
      <c r="P131" s="1228"/>
    </row>
    <row r="132" spans="3:16" s="777" customFormat="1" ht="15.75" hidden="1" customHeight="1">
      <c r="C132" s="1826"/>
      <c r="D132" s="1826"/>
      <c r="E132" s="1826"/>
      <c r="F132" s="1826"/>
      <c r="G132" s="1826"/>
      <c r="H132" s="1826"/>
      <c r="I132" s="1826"/>
      <c r="J132" s="1826"/>
      <c r="K132" s="1826"/>
      <c r="L132" s="1826"/>
      <c r="M132" s="1826"/>
      <c r="N132" s="1826"/>
      <c r="O132" s="1826"/>
      <c r="P132" s="1228"/>
    </row>
    <row r="133" spans="3:16" s="777" customFormat="1" ht="15.75" hidden="1" customHeight="1">
      <c r="C133" s="1826"/>
      <c r="D133" s="1826"/>
      <c r="E133" s="1826"/>
      <c r="F133" s="1826"/>
      <c r="G133" s="1826"/>
      <c r="H133" s="1826"/>
      <c r="I133" s="1826"/>
      <c r="J133" s="1826"/>
      <c r="K133" s="1826"/>
      <c r="L133" s="1826"/>
      <c r="M133" s="1826"/>
      <c r="N133" s="1826"/>
      <c r="O133" s="1826"/>
      <c r="P133" s="1228"/>
    </row>
    <row r="134" spans="3:16" s="777" customFormat="1" ht="15.75" hidden="1" customHeight="1">
      <c r="C134" s="1826"/>
      <c r="D134" s="1826"/>
      <c r="E134" s="1826"/>
      <c r="F134" s="1826"/>
      <c r="G134" s="1826"/>
      <c r="H134" s="1826"/>
      <c r="I134" s="1826"/>
      <c r="J134" s="1826"/>
      <c r="K134" s="1826"/>
      <c r="L134" s="1826"/>
      <c r="M134" s="1826"/>
      <c r="N134" s="1826"/>
      <c r="O134" s="1826"/>
      <c r="P134" s="1228"/>
    </row>
    <row r="135" spans="3:16" s="777" customFormat="1" ht="15.75" hidden="1" customHeight="1">
      <c r="C135" s="1826"/>
      <c r="D135" s="1826"/>
      <c r="E135" s="1826"/>
      <c r="F135" s="1826"/>
      <c r="G135" s="1826"/>
      <c r="H135" s="1826"/>
      <c r="I135" s="1826"/>
      <c r="J135" s="1826"/>
      <c r="K135" s="1826"/>
      <c r="L135" s="1826"/>
      <c r="M135" s="1826"/>
      <c r="N135" s="1826"/>
      <c r="O135" s="1826"/>
      <c r="P135" s="1228"/>
    </row>
    <row r="136" spans="3:16" s="777" customFormat="1" ht="15.75" hidden="1" customHeight="1">
      <c r="C136" s="1826"/>
      <c r="D136" s="1826"/>
      <c r="E136" s="1826"/>
      <c r="F136" s="1826"/>
      <c r="G136" s="1826"/>
      <c r="H136" s="1826"/>
      <c r="I136" s="1826"/>
      <c r="J136" s="1826"/>
      <c r="K136" s="1826"/>
      <c r="L136" s="1826"/>
      <c r="M136" s="1826"/>
      <c r="N136" s="1826"/>
      <c r="O136" s="1826"/>
      <c r="P136" s="1228"/>
    </row>
    <row r="137" spans="3:16" s="777" customFormat="1" ht="15.75" hidden="1" customHeight="1">
      <c r="C137" s="1826"/>
      <c r="D137" s="1826"/>
      <c r="E137" s="1826"/>
      <c r="F137" s="1826"/>
      <c r="G137" s="1826"/>
      <c r="H137" s="1826"/>
      <c r="I137" s="1826"/>
      <c r="J137" s="1826"/>
      <c r="K137" s="1826"/>
      <c r="L137" s="1826"/>
      <c r="M137" s="1826"/>
      <c r="N137" s="1826"/>
      <c r="O137" s="1826"/>
      <c r="P137" s="1228"/>
    </row>
    <row r="138" spans="3:16" s="777" customFormat="1" ht="15.75" hidden="1" customHeight="1">
      <c r="C138" s="1826"/>
      <c r="D138" s="1826"/>
      <c r="E138" s="1826"/>
      <c r="F138" s="1826"/>
      <c r="G138" s="1826"/>
      <c r="H138" s="1826"/>
      <c r="I138" s="1826"/>
      <c r="J138" s="1826"/>
      <c r="K138" s="1826"/>
      <c r="L138" s="1826"/>
      <c r="M138" s="1826"/>
      <c r="N138" s="1826"/>
      <c r="O138" s="1826"/>
      <c r="P138" s="1228"/>
    </row>
    <row r="139" spans="3:16" s="777" customFormat="1" ht="15.75" hidden="1" customHeight="1">
      <c r="C139" s="1826"/>
      <c r="D139" s="1826"/>
      <c r="E139" s="1826"/>
      <c r="F139" s="1826"/>
      <c r="G139" s="1826"/>
      <c r="H139" s="1826"/>
      <c r="I139" s="1826"/>
      <c r="J139" s="1826"/>
      <c r="K139" s="1826"/>
      <c r="L139" s="1826"/>
      <c r="M139" s="1826"/>
      <c r="N139" s="1826"/>
      <c r="O139" s="1826"/>
      <c r="P139" s="1228"/>
    </row>
    <row r="140" spans="3:16" s="777" customFormat="1" ht="15.75" hidden="1" customHeight="1">
      <c r="C140" s="1826"/>
      <c r="D140" s="1826"/>
      <c r="E140" s="1826"/>
      <c r="F140" s="1826"/>
      <c r="G140" s="1826"/>
      <c r="H140" s="1826"/>
      <c r="I140" s="1826"/>
      <c r="J140" s="1826"/>
      <c r="K140" s="1826"/>
      <c r="L140" s="1826"/>
      <c r="M140" s="1826"/>
      <c r="N140" s="1826"/>
      <c r="O140" s="1826"/>
      <c r="P140" s="1228"/>
    </row>
    <row r="141" spans="3:16" s="777" customFormat="1" ht="15.75" hidden="1" customHeight="1">
      <c r="C141" s="1826"/>
      <c r="D141" s="1826"/>
      <c r="E141" s="1826"/>
      <c r="F141" s="1826"/>
      <c r="G141" s="1826"/>
      <c r="H141" s="1826"/>
      <c r="I141" s="1826"/>
      <c r="J141" s="1826"/>
      <c r="K141" s="1826"/>
      <c r="L141" s="1826"/>
      <c r="M141" s="1826"/>
      <c r="N141" s="1826"/>
      <c r="O141" s="1826"/>
      <c r="P141" s="1228"/>
    </row>
    <row r="142" spans="3:16" s="777" customFormat="1" ht="15.75" hidden="1" customHeight="1">
      <c r="C142" s="1826"/>
      <c r="D142" s="1826"/>
      <c r="E142" s="1826"/>
      <c r="F142" s="1826"/>
      <c r="G142" s="1826"/>
      <c r="H142" s="1826"/>
      <c r="I142" s="1826"/>
      <c r="J142" s="1826"/>
      <c r="K142" s="1826"/>
      <c r="L142" s="1826"/>
      <c r="M142" s="1826"/>
      <c r="N142" s="1826"/>
      <c r="O142" s="1826"/>
      <c r="P142" s="1228"/>
    </row>
    <row r="143" spans="3:16" s="777" customFormat="1" ht="15.75" hidden="1" customHeight="1">
      <c r="C143" s="1826"/>
      <c r="D143" s="1826"/>
      <c r="E143" s="1826"/>
      <c r="F143" s="1826"/>
      <c r="G143" s="1826"/>
      <c r="H143" s="1826"/>
      <c r="I143" s="1826"/>
      <c r="J143" s="1826"/>
      <c r="K143" s="1826"/>
      <c r="L143" s="1826"/>
      <c r="M143" s="1826"/>
      <c r="N143" s="1826"/>
      <c r="O143" s="1826"/>
      <c r="P143" s="1228"/>
    </row>
    <row r="144" spans="3:16" s="777" customFormat="1" ht="15.75" hidden="1" customHeight="1">
      <c r="C144" s="1826"/>
      <c r="D144" s="1826"/>
      <c r="E144" s="1826"/>
      <c r="F144" s="1826"/>
      <c r="G144" s="1826"/>
      <c r="H144" s="1826"/>
      <c r="I144" s="1826"/>
      <c r="J144" s="1826"/>
      <c r="K144" s="1826"/>
      <c r="L144" s="1826"/>
      <c r="M144" s="1826"/>
      <c r="N144" s="1826"/>
      <c r="O144" s="1826"/>
      <c r="P144" s="1228"/>
    </row>
    <row r="145" spans="3:16" s="777" customFormat="1" ht="15.75" hidden="1" customHeight="1">
      <c r="C145" s="1826"/>
      <c r="D145" s="1826"/>
      <c r="E145" s="1826"/>
      <c r="F145" s="1826"/>
      <c r="G145" s="1826"/>
      <c r="H145" s="1826"/>
      <c r="I145" s="1826"/>
      <c r="J145" s="1826"/>
      <c r="K145" s="1826"/>
      <c r="L145" s="1826"/>
      <c r="M145" s="1826"/>
      <c r="N145" s="1826"/>
      <c r="O145" s="1826"/>
      <c r="P145" s="1228"/>
    </row>
    <row r="146" spans="3:16" s="777" customFormat="1" ht="15.75" hidden="1" customHeight="1">
      <c r="C146" s="1826"/>
      <c r="D146" s="1826"/>
      <c r="E146" s="1826"/>
      <c r="F146" s="1826"/>
      <c r="G146" s="1826"/>
      <c r="H146" s="1826"/>
      <c r="I146" s="1826"/>
      <c r="J146" s="1826"/>
      <c r="K146" s="1826"/>
      <c r="L146" s="1826"/>
      <c r="M146" s="1826"/>
      <c r="N146" s="1826"/>
      <c r="O146" s="1826"/>
      <c r="P146" s="1228"/>
    </row>
    <row r="147" spans="3:16" s="777" customFormat="1" ht="15.75" hidden="1" customHeight="1">
      <c r="C147" s="1826"/>
      <c r="D147" s="1826"/>
      <c r="E147" s="1826"/>
      <c r="F147" s="1826"/>
      <c r="G147" s="1826"/>
      <c r="H147" s="1826"/>
      <c r="I147" s="1826"/>
      <c r="J147" s="1826"/>
      <c r="K147" s="1826"/>
      <c r="L147" s="1826"/>
      <c r="M147" s="1826"/>
      <c r="N147" s="1826"/>
      <c r="O147" s="1826"/>
      <c r="P147" s="1228"/>
    </row>
    <row r="148" spans="3:16" s="777" customFormat="1" ht="15.75" hidden="1" customHeight="1">
      <c r="C148" s="1826"/>
      <c r="D148" s="1826"/>
      <c r="E148" s="1826"/>
      <c r="F148" s="1826"/>
      <c r="G148" s="1826"/>
      <c r="H148" s="1826"/>
      <c r="I148" s="1826"/>
      <c r="J148" s="1826"/>
      <c r="K148" s="1826"/>
      <c r="L148" s="1826"/>
      <c r="M148" s="1826"/>
      <c r="N148" s="1826"/>
      <c r="O148" s="1826"/>
      <c r="P148" s="1228"/>
    </row>
    <row r="149" spans="3:16" s="777" customFormat="1" ht="15.75" hidden="1" customHeight="1">
      <c r="C149" s="1826"/>
      <c r="D149" s="1826"/>
      <c r="E149" s="1826"/>
      <c r="F149" s="1826"/>
      <c r="G149" s="1826"/>
      <c r="H149" s="1826"/>
      <c r="I149" s="1826"/>
      <c r="J149" s="1826"/>
      <c r="K149" s="1826"/>
      <c r="L149" s="1826"/>
      <c r="M149" s="1826"/>
      <c r="N149" s="1826"/>
      <c r="O149" s="1826"/>
      <c r="P149" s="1228"/>
    </row>
    <row r="150" spans="3:16" s="777" customFormat="1" ht="15.75" hidden="1" customHeight="1">
      <c r="C150" s="1826"/>
      <c r="D150" s="1826"/>
      <c r="E150" s="1826"/>
      <c r="F150" s="1826"/>
      <c r="G150" s="1826"/>
      <c r="H150" s="1826"/>
      <c r="I150" s="1826"/>
      <c r="J150" s="1826"/>
      <c r="K150" s="1826"/>
      <c r="L150" s="1826"/>
      <c r="M150" s="1826"/>
      <c r="N150" s="1826"/>
      <c r="O150" s="1826"/>
      <c r="P150" s="1228"/>
    </row>
    <row r="151" spans="3:16" s="777" customFormat="1" ht="15.75" hidden="1" customHeight="1">
      <c r="C151" s="1826"/>
      <c r="D151" s="1826"/>
      <c r="E151" s="1826"/>
      <c r="F151" s="1826"/>
      <c r="G151" s="1826"/>
      <c r="H151" s="1826"/>
      <c r="I151" s="1826"/>
      <c r="J151" s="1826"/>
      <c r="K151" s="1826"/>
      <c r="L151" s="1826"/>
      <c r="M151" s="1826"/>
      <c r="N151" s="1826"/>
      <c r="O151" s="1826"/>
      <c r="P151" s="1228"/>
    </row>
    <row r="152" spans="3:16" s="777" customFormat="1" ht="15.75" hidden="1" customHeight="1" thickBot="1">
      <c r="C152" s="1826"/>
      <c r="D152" s="1826"/>
      <c r="E152" s="1826"/>
      <c r="F152" s="1826"/>
      <c r="G152" s="1826"/>
      <c r="H152" s="1826"/>
      <c r="I152" s="1826"/>
      <c r="J152" s="1826"/>
      <c r="K152" s="1826"/>
      <c r="L152" s="1826"/>
      <c r="M152" s="1826"/>
      <c r="N152" s="1826"/>
      <c r="O152" s="1826"/>
      <c r="P152" s="1228"/>
    </row>
    <row r="153" spans="3:16" s="777" customFormat="1" ht="15.75" hidden="1" customHeight="1">
      <c r="C153" s="1826"/>
      <c r="D153" s="1826"/>
      <c r="E153" s="1826"/>
      <c r="F153" s="1826"/>
      <c r="G153" s="1826"/>
      <c r="H153" s="1826"/>
      <c r="I153" s="1826"/>
      <c r="J153" s="1826"/>
      <c r="K153" s="1826"/>
      <c r="L153" s="1826"/>
      <c r="M153" s="1826"/>
      <c r="N153" s="1826"/>
      <c r="O153" s="1826"/>
      <c r="P153" s="1228"/>
    </row>
    <row r="154" spans="3:16" s="777" customFormat="1" ht="15.75" hidden="1" customHeight="1">
      <c r="C154" s="1826"/>
      <c r="D154" s="1826"/>
      <c r="E154" s="1826"/>
      <c r="F154" s="1826"/>
      <c r="G154" s="1826"/>
      <c r="H154" s="1826"/>
      <c r="I154" s="1826"/>
      <c r="J154" s="1826"/>
      <c r="K154" s="1826"/>
      <c r="L154" s="1826"/>
      <c r="M154" s="1826"/>
      <c r="N154" s="1826"/>
      <c r="O154" s="1826"/>
      <c r="P154" s="1228"/>
    </row>
    <row r="155" spans="3:16" s="777" customFormat="1" ht="15.75" hidden="1" customHeight="1">
      <c r="C155" s="1826"/>
      <c r="D155" s="1826"/>
      <c r="E155" s="1826"/>
      <c r="F155" s="1826"/>
      <c r="G155" s="1826"/>
      <c r="H155" s="1826"/>
      <c r="I155" s="1826"/>
      <c r="J155" s="1826"/>
      <c r="K155" s="1826"/>
      <c r="L155" s="1826"/>
      <c r="M155" s="1826"/>
      <c r="N155" s="1826"/>
      <c r="O155" s="1826"/>
      <c r="P155" s="1228"/>
    </row>
    <row r="156" spans="3:16" s="777" customFormat="1" ht="15.75" hidden="1" customHeight="1">
      <c r="C156" s="1826"/>
      <c r="D156" s="1826"/>
      <c r="E156" s="1826"/>
      <c r="F156" s="1826"/>
      <c r="G156" s="1826"/>
      <c r="H156" s="1826"/>
      <c r="I156" s="1826"/>
      <c r="J156" s="1826"/>
      <c r="K156" s="1826"/>
      <c r="L156" s="1826"/>
      <c r="M156" s="1826"/>
      <c r="N156" s="1826"/>
      <c r="O156" s="1826"/>
      <c r="P156" s="1228"/>
    </row>
    <row r="157" spans="3:16" s="777" customFormat="1" ht="15.75" hidden="1" customHeight="1">
      <c r="C157" s="1826"/>
      <c r="D157" s="1826"/>
      <c r="E157" s="1826"/>
      <c r="F157" s="1826"/>
      <c r="G157" s="1826"/>
      <c r="H157" s="1826"/>
      <c r="I157" s="1826"/>
      <c r="J157" s="1826"/>
      <c r="K157" s="1826"/>
      <c r="L157" s="1826"/>
      <c r="M157" s="1826"/>
      <c r="N157" s="1826"/>
      <c r="O157" s="1826"/>
      <c r="P157" s="1228"/>
    </row>
    <row r="158" spans="3:16" s="777" customFormat="1" ht="15.75" hidden="1" customHeight="1">
      <c r="C158" s="1826"/>
      <c r="D158" s="1826"/>
      <c r="E158" s="1826"/>
      <c r="F158" s="1826"/>
      <c r="G158" s="1826"/>
      <c r="H158" s="1826"/>
      <c r="I158" s="1826"/>
      <c r="J158" s="1826"/>
      <c r="K158" s="1826"/>
      <c r="L158" s="1826"/>
      <c r="M158" s="1826"/>
      <c r="N158" s="1826"/>
      <c r="O158" s="1826"/>
      <c r="P158" s="1228"/>
    </row>
    <row r="159" spans="3:16" s="777" customFormat="1" ht="15.75" hidden="1" customHeight="1">
      <c r="C159" s="1826"/>
      <c r="D159" s="1826"/>
      <c r="E159" s="1826"/>
      <c r="F159" s="1826"/>
      <c r="G159" s="1826"/>
      <c r="H159" s="1826"/>
      <c r="I159" s="1826"/>
      <c r="J159" s="1826"/>
      <c r="K159" s="1826"/>
      <c r="L159" s="1826"/>
      <c r="M159" s="1826"/>
      <c r="N159" s="1826"/>
      <c r="O159" s="1826"/>
      <c r="P159" s="1228"/>
    </row>
    <row r="160" spans="3:16" s="777" customFormat="1" ht="15.75" hidden="1" customHeight="1">
      <c r="C160" s="1826"/>
      <c r="D160" s="1826"/>
      <c r="E160" s="1826"/>
      <c r="F160" s="1826"/>
      <c r="G160" s="1826"/>
      <c r="H160" s="1826"/>
      <c r="I160" s="1826"/>
      <c r="J160" s="1826"/>
      <c r="K160" s="1826"/>
      <c r="L160" s="1826"/>
      <c r="M160" s="1826"/>
      <c r="N160" s="1826"/>
      <c r="O160" s="1826"/>
      <c r="P160" s="1228"/>
    </row>
    <row r="161" spans="1:77" s="777" customFormat="1" ht="15.75" hidden="1" customHeight="1">
      <c r="C161" s="1826"/>
      <c r="D161" s="1826"/>
      <c r="E161" s="1826"/>
      <c r="F161" s="1826"/>
      <c r="G161" s="1826"/>
      <c r="H161" s="1826"/>
      <c r="I161" s="1826"/>
      <c r="J161" s="1826"/>
      <c r="K161" s="1826"/>
      <c r="L161" s="1826"/>
      <c r="M161" s="1826"/>
      <c r="N161" s="1826"/>
      <c r="O161" s="1826"/>
      <c r="P161" s="1228"/>
    </row>
    <row r="162" spans="1:77" s="777" customFormat="1" ht="15.75" hidden="1" customHeight="1">
      <c r="C162" s="1826"/>
      <c r="D162" s="1826"/>
      <c r="E162" s="1826"/>
      <c r="F162" s="1826"/>
      <c r="G162" s="1826"/>
      <c r="H162" s="1826"/>
      <c r="I162" s="1826"/>
      <c r="J162" s="1826"/>
      <c r="K162" s="1826"/>
      <c r="L162" s="1826"/>
      <c r="M162" s="1826"/>
      <c r="N162" s="1826"/>
      <c r="O162" s="1826"/>
      <c r="P162" s="1228"/>
    </row>
    <row r="163" spans="1:77" s="777" customFormat="1" ht="15.75" hidden="1" customHeight="1" thickBot="1">
      <c r="C163" s="1826"/>
      <c r="D163" s="1826"/>
      <c r="E163" s="1826"/>
      <c r="F163" s="1826"/>
      <c r="G163" s="1826"/>
      <c r="H163" s="1826"/>
      <c r="I163" s="1826"/>
      <c r="J163" s="1826"/>
      <c r="K163" s="1826"/>
      <c r="L163" s="1826"/>
      <c r="M163" s="1826"/>
      <c r="N163" s="1826"/>
      <c r="O163" s="1826"/>
      <c r="P163" s="1228"/>
    </row>
    <row r="164" spans="1:77" s="777" customFormat="1" ht="15.75" hidden="1" customHeight="1" thickBot="1">
      <c r="C164" s="1826"/>
      <c r="D164" s="1826"/>
      <c r="E164" s="1826"/>
      <c r="F164" s="1826"/>
      <c r="G164" s="1826"/>
      <c r="H164" s="1826"/>
      <c r="I164" s="1826"/>
      <c r="J164" s="1826"/>
      <c r="K164" s="1826"/>
      <c r="L164" s="1826"/>
      <c r="M164" s="1826"/>
      <c r="N164" s="1826"/>
      <c r="O164" s="1826"/>
      <c r="P164" s="1228"/>
    </row>
    <row r="165" spans="1:77" s="777" customFormat="1" ht="15.75" hidden="1" customHeight="1" thickBot="1">
      <c r="C165" s="1826"/>
      <c r="D165" s="1826"/>
      <c r="E165" s="1826"/>
      <c r="F165" s="1826"/>
      <c r="G165" s="1826"/>
      <c r="H165" s="1826"/>
      <c r="I165" s="1826"/>
      <c r="J165" s="1826"/>
      <c r="K165" s="1826"/>
      <c r="L165" s="1826"/>
      <c r="M165" s="1826"/>
      <c r="N165" s="1826"/>
      <c r="O165" s="1826"/>
      <c r="P165" s="1228"/>
    </row>
    <row r="166" spans="1:77" s="777" customFormat="1" ht="19.5" hidden="1" customHeight="1" thickBot="1">
      <c r="C166" s="1826"/>
      <c r="D166" s="1826"/>
      <c r="E166" s="1826"/>
      <c r="F166" s="1826"/>
      <c r="G166" s="1826"/>
      <c r="H166" s="1826"/>
      <c r="I166" s="1826"/>
      <c r="J166" s="1826"/>
      <c r="K166" s="1826"/>
      <c r="L166" s="1826"/>
      <c r="M166" s="1826"/>
      <c r="N166" s="1826"/>
      <c r="O166" s="1826"/>
      <c r="P166" s="1228"/>
    </row>
    <row r="167" spans="1:77" s="808" customFormat="1" ht="15.75" hidden="1" customHeight="1">
      <c r="A167" s="1251"/>
      <c r="B167" s="1219"/>
      <c r="C167" s="1825"/>
      <c r="D167" s="1825"/>
      <c r="E167" s="1825"/>
      <c r="F167" s="1825"/>
      <c r="G167" s="1825"/>
      <c r="H167" s="1825"/>
      <c r="I167" s="1825"/>
      <c r="J167" s="1825"/>
      <c r="K167" s="1825"/>
      <c r="L167" s="1825"/>
      <c r="M167" s="1825"/>
      <c r="N167" s="1825"/>
      <c r="O167" s="1825"/>
      <c r="P167" s="1230"/>
      <c r="Q167" s="777"/>
      <c r="R167" s="777"/>
      <c r="S167" s="777"/>
      <c r="T167" s="777"/>
      <c r="U167" s="777"/>
      <c r="V167" s="777"/>
      <c r="W167" s="777"/>
      <c r="X167" s="777"/>
      <c r="Y167" s="777"/>
      <c r="Z167" s="777"/>
      <c r="AA167" s="777"/>
      <c r="AB167" s="777"/>
      <c r="AC167" s="777"/>
      <c r="AD167" s="777"/>
      <c r="AE167" s="777"/>
      <c r="AF167" s="777"/>
      <c r="AG167" s="777"/>
      <c r="AH167" s="777"/>
      <c r="AI167" s="777"/>
      <c r="AJ167" s="777"/>
      <c r="AK167" s="777"/>
      <c r="AL167" s="777"/>
      <c r="AM167" s="777"/>
      <c r="AN167" s="777"/>
      <c r="AO167" s="777"/>
      <c r="AP167" s="777"/>
      <c r="AQ167" s="777"/>
      <c r="AR167" s="777"/>
      <c r="AS167" s="777"/>
      <c r="AT167" s="777"/>
      <c r="AU167" s="777"/>
      <c r="AV167" s="777"/>
      <c r="AW167" s="777"/>
      <c r="AX167" s="777"/>
      <c r="AY167" s="777"/>
      <c r="AZ167" s="777"/>
      <c r="BA167" s="777"/>
      <c r="BB167" s="777"/>
      <c r="BC167" s="777"/>
      <c r="BD167" s="777"/>
      <c r="BE167" s="777"/>
      <c r="BF167" s="777"/>
      <c r="BG167" s="777"/>
      <c r="BH167" s="777"/>
      <c r="BI167" s="777"/>
      <c r="BJ167" s="777"/>
      <c r="BK167" s="777"/>
      <c r="BL167" s="777"/>
      <c r="BM167" s="777"/>
      <c r="BN167" s="777"/>
      <c r="BO167" s="777"/>
      <c r="BP167" s="777"/>
      <c r="BQ167" s="777"/>
      <c r="BR167" s="777"/>
      <c r="BS167" s="777"/>
      <c r="BT167" s="777"/>
      <c r="BU167" s="777"/>
      <c r="BV167" s="777"/>
      <c r="BW167" s="777"/>
      <c r="BX167" s="777"/>
      <c r="BY167" s="777"/>
    </row>
    <row r="168" spans="1:77" s="777" customFormat="1" ht="19.5" hidden="1" customHeight="1" thickBot="1">
      <c r="C168" s="1826"/>
      <c r="D168" s="1826"/>
      <c r="E168" s="1826"/>
      <c r="F168" s="1826"/>
      <c r="G168" s="1826"/>
      <c r="H168" s="1826"/>
      <c r="I168" s="1826"/>
      <c r="J168" s="1826"/>
      <c r="K168" s="1826"/>
      <c r="L168" s="1826"/>
      <c r="M168" s="1826"/>
      <c r="N168" s="1826"/>
      <c r="O168" s="1826"/>
      <c r="P168" s="1228"/>
    </row>
    <row r="169" spans="1:77" s="777" customFormat="1" ht="15.75" hidden="1" customHeight="1">
      <c r="C169" s="1826"/>
      <c r="D169" s="1826"/>
      <c r="E169" s="1826"/>
      <c r="F169" s="1826"/>
      <c r="G169" s="1826"/>
      <c r="H169" s="1826"/>
      <c r="I169" s="1826"/>
      <c r="J169" s="1826"/>
      <c r="K169" s="1826"/>
      <c r="L169" s="1826"/>
      <c r="M169" s="1826"/>
      <c r="N169" s="1826"/>
      <c r="O169" s="1826"/>
      <c r="P169" s="1228"/>
    </row>
    <row r="170" spans="1:77" s="777" customFormat="1" ht="15.75" hidden="1" customHeight="1">
      <c r="C170" s="1826"/>
      <c r="D170" s="1826"/>
      <c r="E170" s="1826"/>
      <c r="F170" s="1826"/>
      <c r="G170" s="1826"/>
      <c r="H170" s="1826"/>
      <c r="I170" s="1826"/>
      <c r="J170" s="1826"/>
      <c r="K170" s="1826"/>
      <c r="L170" s="1826"/>
      <c r="M170" s="1826"/>
      <c r="N170" s="1826"/>
      <c r="O170" s="1826"/>
      <c r="P170" s="1228"/>
    </row>
    <row r="171" spans="1:77" s="777" customFormat="1" ht="15.75" hidden="1" customHeight="1">
      <c r="C171" s="1826"/>
      <c r="D171" s="1826"/>
      <c r="E171" s="1826"/>
      <c r="F171" s="1826"/>
      <c r="G171" s="1826"/>
      <c r="H171" s="1826"/>
      <c r="I171" s="1826"/>
      <c r="J171" s="1826"/>
      <c r="K171" s="1826"/>
      <c r="L171" s="1826"/>
      <c r="M171" s="1826"/>
      <c r="N171" s="1826"/>
      <c r="O171" s="1826"/>
      <c r="P171" s="1228"/>
    </row>
    <row r="172" spans="1:77" s="777" customFormat="1" ht="15.75" hidden="1" customHeight="1">
      <c r="C172" s="1826"/>
      <c r="D172" s="1826"/>
      <c r="E172" s="1826"/>
      <c r="F172" s="1826"/>
      <c r="G172" s="1826"/>
      <c r="H172" s="1826"/>
      <c r="I172" s="1826"/>
      <c r="J172" s="1826"/>
      <c r="K172" s="1826"/>
      <c r="L172" s="1826"/>
      <c r="M172" s="1826"/>
      <c r="N172" s="1826"/>
      <c r="O172" s="1826"/>
      <c r="P172" s="1228"/>
    </row>
    <row r="173" spans="1:77" s="777" customFormat="1" ht="15.75" hidden="1" customHeight="1" thickBot="1">
      <c r="C173" s="1826"/>
      <c r="D173" s="1826"/>
      <c r="E173" s="1826"/>
      <c r="F173" s="1826"/>
      <c r="G173" s="1826"/>
      <c r="H173" s="1826"/>
      <c r="I173" s="1826"/>
      <c r="J173" s="1826"/>
      <c r="K173" s="1826"/>
      <c r="L173" s="1826"/>
      <c r="M173" s="1826"/>
      <c r="N173" s="1826"/>
      <c r="O173" s="1826"/>
      <c r="P173" s="1228"/>
    </row>
    <row r="174" spans="1:77" s="1271" customFormat="1" ht="15.75" hidden="1" customHeight="1" thickBot="1">
      <c r="A174" s="1265"/>
      <c r="B174" s="1266"/>
      <c r="C174" s="1827"/>
      <c r="D174" s="1827"/>
      <c r="E174" s="1827"/>
      <c r="F174" s="1827"/>
      <c r="G174" s="1827"/>
      <c r="H174" s="1827"/>
      <c r="I174" s="1827"/>
      <c r="J174" s="1827"/>
      <c r="K174" s="1827"/>
      <c r="L174" s="1827"/>
      <c r="M174" s="1827"/>
      <c r="N174" s="1827"/>
      <c r="O174" s="1827"/>
      <c r="P174" s="1270"/>
      <c r="Q174" s="777"/>
      <c r="R174" s="777"/>
      <c r="S174" s="777"/>
      <c r="T174" s="777"/>
      <c r="U174" s="777"/>
      <c r="V174" s="777"/>
      <c r="W174" s="777"/>
      <c r="X174" s="777"/>
      <c r="Y174" s="777"/>
      <c r="Z174" s="777"/>
      <c r="AA174" s="777"/>
      <c r="AB174" s="777"/>
      <c r="AC174" s="777"/>
      <c r="AD174" s="777"/>
      <c r="AE174" s="777"/>
      <c r="AF174" s="777"/>
      <c r="AG174" s="777"/>
      <c r="AH174" s="777"/>
      <c r="AI174" s="777"/>
      <c r="AJ174" s="777"/>
      <c r="AK174" s="777"/>
      <c r="AL174" s="777"/>
      <c r="AM174" s="777"/>
      <c r="AN174" s="777"/>
      <c r="AO174" s="777"/>
      <c r="AP174" s="777"/>
      <c r="AQ174" s="777"/>
      <c r="AR174" s="777"/>
      <c r="AS174" s="777"/>
      <c r="AT174" s="777"/>
      <c r="AU174" s="777"/>
      <c r="AV174" s="777"/>
      <c r="AW174" s="777"/>
      <c r="AX174" s="777"/>
      <c r="AY174" s="777"/>
      <c r="AZ174" s="777"/>
      <c r="BA174" s="777"/>
      <c r="BB174" s="777"/>
      <c r="BC174" s="777"/>
      <c r="BD174" s="777"/>
      <c r="BE174" s="777"/>
      <c r="BF174" s="777"/>
      <c r="BG174" s="777"/>
      <c r="BH174" s="777"/>
      <c r="BI174" s="777"/>
      <c r="BJ174" s="777"/>
      <c r="BK174" s="777"/>
      <c r="BL174" s="777"/>
      <c r="BM174" s="777"/>
      <c r="BN174" s="777"/>
      <c r="BO174" s="777"/>
      <c r="BP174" s="777"/>
      <c r="BQ174" s="777"/>
      <c r="BR174" s="777"/>
      <c r="BS174" s="777"/>
      <c r="BT174" s="777"/>
      <c r="BU174" s="777"/>
      <c r="BV174" s="777"/>
      <c r="BW174" s="777"/>
      <c r="BX174" s="777"/>
      <c r="BY174" s="777"/>
    </row>
    <row r="175" spans="1:77" s="777" customFormat="1" ht="15.75" hidden="1" customHeight="1">
      <c r="C175" s="1826"/>
      <c r="D175" s="1826"/>
      <c r="E175" s="1826"/>
      <c r="F175" s="1826"/>
      <c r="G175" s="1826"/>
      <c r="H175" s="1826"/>
      <c r="I175" s="1826"/>
      <c r="J175" s="1826"/>
      <c r="K175" s="1826"/>
      <c r="L175" s="1826"/>
      <c r="M175" s="1826"/>
      <c r="N175" s="1826"/>
      <c r="O175" s="1826"/>
      <c r="P175" s="1228"/>
    </row>
    <row r="176" spans="1:77" s="777" customFormat="1" ht="15.75" hidden="1" customHeight="1">
      <c r="C176" s="1826"/>
      <c r="D176" s="1826"/>
      <c r="E176" s="1826"/>
      <c r="F176" s="1826"/>
      <c r="G176" s="1826"/>
      <c r="H176" s="1826"/>
      <c r="I176" s="1826"/>
      <c r="J176" s="1826"/>
      <c r="K176" s="1826"/>
      <c r="L176" s="1826"/>
      <c r="M176" s="1826"/>
      <c r="N176" s="1826"/>
      <c r="O176" s="1826"/>
      <c r="P176" s="1228"/>
    </row>
    <row r="177" spans="1:77" s="777" customFormat="1" ht="15.75" hidden="1" customHeight="1" thickBot="1">
      <c r="C177" s="1826"/>
      <c r="D177" s="1826"/>
      <c r="E177" s="1826"/>
      <c r="F177" s="1826"/>
      <c r="G177" s="1826"/>
      <c r="H177" s="1826"/>
      <c r="I177" s="1826"/>
      <c r="J177" s="1826"/>
      <c r="K177" s="1826"/>
      <c r="L177" s="1826"/>
      <c r="M177" s="1826"/>
      <c r="N177" s="1826"/>
      <c r="O177" s="1826"/>
      <c r="P177" s="1228"/>
    </row>
    <row r="178" spans="1:77" s="808" customFormat="1" ht="15.75" hidden="1" customHeight="1" thickBot="1">
      <c r="A178" s="1251"/>
      <c r="B178" s="1026"/>
      <c r="C178" s="1817"/>
      <c r="D178" s="1817"/>
      <c r="E178" s="1817"/>
      <c r="F178" s="1817"/>
      <c r="G178" s="1817"/>
      <c r="H178" s="1817"/>
      <c r="I178" s="1817"/>
      <c r="J178" s="1817"/>
      <c r="K178" s="1817"/>
      <c r="L178" s="1817"/>
      <c r="M178" s="1817"/>
      <c r="N178" s="1817"/>
      <c r="O178" s="1817"/>
      <c r="P178" s="1283"/>
      <c r="Q178" s="777"/>
      <c r="R178" s="777"/>
      <c r="S178" s="777"/>
      <c r="T178" s="777"/>
      <c r="U178" s="777"/>
      <c r="V178" s="777"/>
      <c r="W178" s="777"/>
      <c r="X178" s="777"/>
      <c r="Y178" s="777"/>
      <c r="Z178" s="777"/>
      <c r="AA178" s="777"/>
      <c r="AB178" s="777"/>
      <c r="AC178" s="777"/>
      <c r="AD178" s="777"/>
      <c r="AE178" s="777"/>
      <c r="AF178" s="777"/>
      <c r="AG178" s="777"/>
      <c r="AH178" s="777"/>
      <c r="AI178" s="777"/>
      <c r="AJ178" s="777"/>
      <c r="AK178" s="777"/>
      <c r="AL178" s="777"/>
      <c r="AM178" s="777"/>
      <c r="AN178" s="777"/>
      <c r="AO178" s="777"/>
      <c r="AP178" s="777"/>
      <c r="AQ178" s="777"/>
      <c r="AR178" s="777"/>
      <c r="AS178" s="777"/>
      <c r="AT178" s="777"/>
      <c r="AU178" s="777"/>
      <c r="AV178" s="777"/>
      <c r="AW178" s="777"/>
      <c r="AX178" s="777"/>
      <c r="AY178" s="777"/>
      <c r="AZ178" s="777"/>
      <c r="BA178" s="777"/>
      <c r="BB178" s="777"/>
      <c r="BC178" s="777"/>
      <c r="BD178" s="777"/>
      <c r="BE178" s="777"/>
      <c r="BF178" s="777"/>
      <c r="BG178" s="777"/>
      <c r="BH178" s="777"/>
      <c r="BI178" s="777"/>
      <c r="BJ178" s="777"/>
      <c r="BK178" s="777"/>
      <c r="BL178" s="777"/>
      <c r="BM178" s="777"/>
      <c r="BN178" s="777"/>
      <c r="BO178" s="777"/>
      <c r="BP178" s="777"/>
      <c r="BQ178" s="777"/>
      <c r="BR178" s="777"/>
      <c r="BS178" s="777"/>
      <c r="BT178" s="777"/>
      <c r="BU178" s="777"/>
      <c r="BV178" s="777"/>
      <c r="BW178" s="777"/>
      <c r="BX178" s="777"/>
      <c r="BY178" s="777"/>
    </row>
    <row r="179" spans="1:77" s="777" customFormat="1" ht="19.5" hidden="1" customHeight="1" thickTop="1" thickBot="1">
      <c r="A179" s="741"/>
      <c r="B179" s="1285"/>
      <c r="C179" s="1828"/>
      <c r="D179" s="1829"/>
      <c r="E179" s="1829"/>
      <c r="F179" s="1829"/>
      <c r="G179" s="1829"/>
      <c r="H179" s="1829"/>
      <c r="I179" s="1829"/>
      <c r="J179" s="1829"/>
      <c r="K179" s="1829"/>
      <c r="L179" s="1829"/>
      <c r="M179" s="1829"/>
      <c r="N179" s="1830"/>
      <c r="O179" s="1831"/>
      <c r="P179" s="1290"/>
    </row>
    <row r="180" spans="1:77" s="777" customFormat="1" ht="15.75" hidden="1" customHeight="1">
      <c r="C180" s="1826"/>
      <c r="D180" s="1826"/>
      <c r="E180" s="1826"/>
      <c r="F180" s="1826"/>
      <c r="G180" s="1826"/>
      <c r="H180" s="1826"/>
      <c r="I180" s="1826"/>
      <c r="J180" s="1826"/>
      <c r="K180" s="1826"/>
      <c r="L180" s="1826"/>
      <c r="M180" s="1826"/>
      <c r="N180" s="1826"/>
      <c r="O180" s="1826"/>
      <c r="P180" s="1228"/>
    </row>
    <row r="181" spans="1:77" s="777" customFormat="1" ht="15.75" hidden="1" customHeight="1">
      <c r="C181" s="1826"/>
      <c r="D181" s="1826"/>
      <c r="E181" s="1826"/>
      <c r="F181" s="1826"/>
      <c r="G181" s="1826"/>
      <c r="H181" s="1826"/>
      <c r="I181" s="1826"/>
      <c r="J181" s="1826"/>
      <c r="K181" s="1826"/>
      <c r="L181" s="1826"/>
      <c r="M181" s="1826"/>
      <c r="N181" s="1826"/>
      <c r="O181" s="1826"/>
      <c r="P181" s="1228"/>
    </row>
    <row r="182" spans="1:77" s="777" customFormat="1" ht="15.75" hidden="1" customHeight="1">
      <c r="C182" s="1826"/>
      <c r="D182" s="1826"/>
      <c r="E182" s="1826"/>
      <c r="F182" s="1826"/>
      <c r="G182" s="1826"/>
      <c r="H182" s="1826"/>
      <c r="I182" s="1826"/>
      <c r="J182" s="1826"/>
      <c r="K182" s="1826"/>
      <c r="L182" s="1826"/>
      <c r="M182" s="1826"/>
      <c r="N182" s="1826"/>
      <c r="O182" s="1826"/>
      <c r="P182" s="1228"/>
    </row>
    <row r="183" spans="1:77" s="777" customFormat="1" ht="15.75" hidden="1" customHeight="1">
      <c r="C183" s="1826"/>
      <c r="D183" s="1826"/>
      <c r="E183" s="1826"/>
      <c r="F183" s="1826"/>
      <c r="G183" s="1826"/>
      <c r="H183" s="1826"/>
      <c r="I183" s="1826"/>
      <c r="J183" s="1826"/>
      <c r="K183" s="1826"/>
      <c r="L183" s="1826"/>
      <c r="M183" s="1826"/>
      <c r="N183" s="1826"/>
      <c r="O183" s="1826"/>
      <c r="P183" s="1228"/>
    </row>
    <row r="184" spans="1:77" s="777" customFormat="1" ht="15.75" hidden="1" customHeight="1">
      <c r="C184" s="1826"/>
      <c r="D184" s="1826"/>
      <c r="E184" s="1826"/>
      <c r="F184" s="1826"/>
      <c r="G184" s="1826"/>
      <c r="H184" s="1826"/>
      <c r="I184" s="1826"/>
      <c r="J184" s="1826"/>
      <c r="K184" s="1826"/>
      <c r="L184" s="1826"/>
      <c r="M184" s="1826"/>
      <c r="N184" s="1826"/>
      <c r="O184" s="1826"/>
      <c r="P184" s="1228"/>
    </row>
    <row r="185" spans="1:77" s="777" customFormat="1" ht="15.75" hidden="1" customHeight="1">
      <c r="C185" s="1826"/>
      <c r="D185" s="1826"/>
      <c r="E185" s="1826"/>
      <c r="F185" s="1826"/>
      <c r="G185" s="1826"/>
      <c r="H185" s="1826"/>
      <c r="I185" s="1826"/>
      <c r="J185" s="1826"/>
      <c r="K185" s="1826"/>
      <c r="L185" s="1826"/>
      <c r="M185" s="1826"/>
      <c r="N185" s="1826"/>
      <c r="O185" s="1826"/>
      <c r="P185" s="1228"/>
    </row>
    <row r="186" spans="1:77" s="777" customFormat="1" ht="15.75" hidden="1" customHeight="1">
      <c r="C186" s="1826"/>
      <c r="D186" s="1826"/>
      <c r="E186" s="1826"/>
      <c r="F186" s="1826"/>
      <c r="G186" s="1826"/>
      <c r="H186" s="1826"/>
      <c r="I186" s="1826"/>
      <c r="J186" s="1826"/>
      <c r="K186" s="1826"/>
      <c r="L186" s="1826"/>
      <c r="M186" s="1826"/>
      <c r="N186" s="1826"/>
      <c r="O186" s="1826"/>
      <c r="P186" s="1228"/>
    </row>
    <row r="187" spans="1:77" s="777" customFormat="1" ht="15.75" hidden="1" customHeight="1">
      <c r="C187" s="1826"/>
      <c r="D187" s="1826"/>
      <c r="E187" s="1826"/>
      <c r="F187" s="1826"/>
      <c r="G187" s="1826"/>
      <c r="H187" s="1826"/>
      <c r="I187" s="1826"/>
      <c r="J187" s="1826"/>
      <c r="K187" s="1826"/>
      <c r="L187" s="1826"/>
      <c r="M187" s="1826"/>
      <c r="N187" s="1826"/>
      <c r="O187" s="1826"/>
      <c r="P187" s="1228"/>
    </row>
    <row r="188" spans="1:77" s="777" customFormat="1" ht="15.75" hidden="1" customHeight="1" thickBot="1">
      <c r="C188" s="1826"/>
      <c r="D188" s="1826"/>
      <c r="E188" s="1826"/>
      <c r="F188" s="1826"/>
      <c r="G188" s="1826"/>
      <c r="H188" s="1826"/>
      <c r="I188" s="1826"/>
      <c r="J188" s="1826"/>
      <c r="K188" s="1826"/>
      <c r="L188" s="1826"/>
      <c r="M188" s="1826"/>
      <c r="N188" s="1826"/>
      <c r="O188" s="1826"/>
      <c r="P188" s="1228"/>
    </row>
    <row r="189" spans="1:77" s="777" customFormat="1" ht="15.75" hidden="1" customHeight="1">
      <c r="C189" s="1826"/>
      <c r="D189" s="1826"/>
      <c r="E189" s="1826"/>
      <c r="F189" s="1826"/>
      <c r="G189" s="1826"/>
      <c r="H189" s="1826"/>
      <c r="I189" s="1826"/>
      <c r="J189" s="1826"/>
      <c r="K189" s="1826"/>
      <c r="L189" s="1826"/>
      <c r="M189" s="1826"/>
      <c r="N189" s="1826"/>
      <c r="O189" s="1826"/>
      <c r="P189" s="1228"/>
    </row>
    <row r="190" spans="1:77" s="777" customFormat="1" ht="15.75" hidden="1" customHeight="1">
      <c r="C190" s="1826"/>
      <c r="D190" s="1826"/>
      <c r="E190" s="1826"/>
      <c r="F190" s="1826"/>
      <c r="G190" s="1826"/>
      <c r="H190" s="1826"/>
      <c r="I190" s="1826"/>
      <c r="J190" s="1826"/>
      <c r="K190" s="1826"/>
      <c r="L190" s="1826"/>
      <c r="M190" s="1826"/>
      <c r="N190" s="1826"/>
      <c r="O190" s="1826"/>
      <c r="P190" s="1228"/>
    </row>
    <row r="191" spans="1:77" s="777" customFormat="1" ht="15.75" hidden="1" customHeight="1" thickBot="1">
      <c r="C191" s="1826"/>
      <c r="D191" s="1826"/>
      <c r="E191" s="1826"/>
      <c r="F191" s="1826"/>
      <c r="G191" s="1826"/>
      <c r="H191" s="1826"/>
      <c r="I191" s="1826"/>
      <c r="J191" s="1826"/>
      <c r="K191" s="1826"/>
      <c r="L191" s="1826"/>
      <c r="M191" s="1826"/>
      <c r="N191" s="1826"/>
      <c r="O191" s="1826"/>
      <c r="P191" s="1228"/>
    </row>
    <row r="192" spans="1:77" s="1298" customFormat="1" ht="14.25" customHeight="1" thickTop="1" thickBot="1">
      <c r="B192" s="1299"/>
      <c r="C192" s="1832"/>
      <c r="D192" s="1832"/>
      <c r="E192" s="1832"/>
      <c r="F192" s="1832"/>
      <c r="G192" s="1832"/>
      <c r="H192" s="1832"/>
      <c r="I192" s="1832"/>
      <c r="J192" s="1832"/>
      <c r="K192" s="1832"/>
      <c r="L192" s="1832"/>
      <c r="M192" s="1832"/>
      <c r="N192" s="1832"/>
      <c r="O192" s="1832"/>
      <c r="P192" s="1301"/>
      <c r="Q192" s="1070"/>
      <c r="R192" s="1666"/>
      <c r="S192" s="1080"/>
      <c r="T192" s="1080"/>
      <c r="U192" s="1080"/>
      <c r="V192" s="1080"/>
      <c r="W192" s="1080"/>
      <c r="X192" s="1080"/>
      <c r="Y192" s="1080"/>
      <c r="Z192" s="1080"/>
      <c r="AA192" s="1080"/>
      <c r="AB192" s="1080"/>
      <c r="AC192" s="1080"/>
      <c r="AD192" s="1080"/>
      <c r="AE192" s="1080"/>
      <c r="AF192" s="1080"/>
      <c r="AG192" s="1080"/>
      <c r="AH192" s="1080"/>
      <c r="AI192" s="1080"/>
      <c r="AJ192" s="1080"/>
      <c r="AK192" s="1080"/>
      <c r="AL192" s="1080"/>
      <c r="AM192" s="1080"/>
      <c r="AN192" s="1080"/>
      <c r="AO192" s="1080"/>
      <c r="AP192" s="1080"/>
      <c r="AQ192" s="1080"/>
      <c r="AR192" s="1080"/>
      <c r="AS192" s="1080"/>
      <c r="AT192" s="1080"/>
      <c r="AU192" s="1080"/>
      <c r="AV192" s="1080"/>
      <c r="AW192" s="1080"/>
      <c r="AX192" s="1080"/>
      <c r="AY192" s="1080"/>
      <c r="AZ192" s="1080"/>
      <c r="BA192" s="1080"/>
      <c r="BB192" s="1080"/>
      <c r="BC192" s="1080"/>
      <c r="BD192" s="1080"/>
      <c r="BE192" s="1080"/>
      <c r="BF192" s="1080"/>
      <c r="BG192" s="1080"/>
      <c r="BH192" s="1080"/>
      <c r="BI192" s="1080"/>
      <c r="BJ192" s="1080"/>
      <c r="BK192" s="1080"/>
      <c r="BL192" s="1080"/>
      <c r="BM192" s="1080"/>
      <c r="BN192" s="1080"/>
      <c r="BO192" s="1080"/>
      <c r="BP192" s="1080"/>
      <c r="BQ192" s="1080"/>
      <c r="BR192" s="1080"/>
      <c r="BS192" s="1080"/>
      <c r="BT192" s="1080"/>
      <c r="BU192" s="1080"/>
      <c r="BV192" s="1080"/>
      <c r="BW192" s="1080"/>
      <c r="BX192" s="1080"/>
      <c r="BY192" s="1080"/>
    </row>
    <row r="193" spans="1:77" s="777" customFormat="1" ht="15.75" hidden="1" customHeight="1">
      <c r="A193" s="809"/>
      <c r="B193" s="973"/>
      <c r="C193" s="1826"/>
      <c r="D193" s="1826"/>
      <c r="E193" s="1826"/>
      <c r="F193" s="1826"/>
      <c r="G193" s="1826"/>
      <c r="H193" s="1826"/>
      <c r="I193" s="1826"/>
      <c r="J193" s="1826"/>
      <c r="K193" s="1826"/>
      <c r="L193" s="1826"/>
      <c r="M193" s="1826"/>
      <c r="N193" s="1826"/>
      <c r="O193" s="1826"/>
      <c r="P193" s="1228"/>
    </row>
    <row r="194" spans="1:77" s="777" customFormat="1" ht="15.75" hidden="1" customHeight="1">
      <c r="A194" s="809"/>
      <c r="B194" s="973"/>
      <c r="C194" s="1826"/>
      <c r="D194" s="1826"/>
      <c r="E194" s="1826"/>
      <c r="F194" s="1826"/>
      <c r="G194" s="1826"/>
      <c r="H194" s="1826"/>
      <c r="I194" s="1826"/>
      <c r="J194" s="1826"/>
      <c r="K194" s="1826"/>
      <c r="L194" s="1826"/>
      <c r="M194" s="1826"/>
      <c r="N194" s="1826"/>
      <c r="O194" s="1826"/>
      <c r="P194" s="1228"/>
    </row>
    <row r="195" spans="1:77" s="777" customFormat="1" ht="15.75" hidden="1" customHeight="1" thickBot="1">
      <c r="A195" s="809"/>
      <c r="B195" s="973"/>
      <c r="C195" s="1826"/>
      <c r="D195" s="1826"/>
      <c r="E195" s="1826"/>
      <c r="F195" s="1826"/>
      <c r="G195" s="1826"/>
      <c r="H195" s="1826"/>
      <c r="I195" s="1826"/>
      <c r="J195" s="1826"/>
      <c r="K195" s="1826"/>
      <c r="L195" s="1826"/>
      <c r="M195" s="1826"/>
      <c r="N195" s="1826"/>
      <c r="O195" s="1826"/>
      <c r="P195" s="1228"/>
    </row>
    <row r="196" spans="1:77" s="777" customFormat="1" ht="19.5" hidden="1" customHeight="1" thickTop="1" thickBot="1">
      <c r="A196" s="741"/>
      <c r="B196" s="1285"/>
      <c r="C196" s="1828"/>
      <c r="D196" s="1829"/>
      <c r="E196" s="1829"/>
      <c r="F196" s="1829"/>
      <c r="G196" s="1829"/>
      <c r="H196" s="1829"/>
      <c r="I196" s="1829"/>
      <c r="J196" s="1829"/>
      <c r="K196" s="1829"/>
      <c r="L196" s="1829"/>
      <c r="M196" s="1829"/>
      <c r="N196" s="1833"/>
      <c r="O196" s="1834"/>
      <c r="P196" s="1290"/>
    </row>
    <row r="197" spans="1:77" s="777" customFormat="1" ht="15.75" customHeight="1" thickTop="1" thickBot="1">
      <c r="A197" s="1314"/>
      <c r="B197" s="1315" t="str">
        <f>X!BP197</f>
        <v/>
      </c>
      <c r="C197" s="1835" t="str">
        <f>X!BQ197</f>
        <v/>
      </c>
      <c r="D197" s="1835" t="str">
        <f>X!BR197</f>
        <v/>
      </c>
      <c r="E197" s="1835" t="str">
        <f>X!BS197</f>
        <v/>
      </c>
      <c r="F197" s="1835" t="str">
        <f>X!BT197</f>
        <v/>
      </c>
      <c r="G197" s="1835" t="str">
        <f>X!BU197</f>
        <v/>
      </c>
      <c r="H197" s="1835" t="str">
        <f>X!BV197</f>
        <v/>
      </c>
      <c r="I197" s="1835" t="str">
        <f>X!BW197</f>
        <v/>
      </c>
      <c r="J197" s="1835" t="str">
        <f>X!BX197</f>
        <v/>
      </c>
      <c r="K197" s="1835" t="str">
        <f>X!BY197</f>
        <v/>
      </c>
      <c r="L197" s="1835" t="str">
        <f>X!BZ197</f>
        <v/>
      </c>
      <c r="M197" s="1835" t="str">
        <f>X!CA197</f>
        <v/>
      </c>
      <c r="N197" s="1836" t="str">
        <f>X!CB197</f>
        <v/>
      </c>
      <c r="O197" s="1837" t="str">
        <f>X!CC197</f>
        <v/>
      </c>
      <c r="P197" s="1319" t="str">
        <f>X!CD197</f>
        <v/>
      </c>
      <c r="Q197" s="1322"/>
    </row>
    <row r="198" spans="1:77" s="777" customFormat="1" ht="15.75" customHeight="1">
      <c r="A198" s="1332"/>
      <c r="B198" s="1333" t="str">
        <f>X!BP198</f>
        <v/>
      </c>
      <c r="C198" s="1838" t="str">
        <f>X!BQ198</f>
        <v/>
      </c>
      <c r="D198" s="1838" t="str">
        <f>X!BR198</f>
        <v/>
      </c>
      <c r="E198" s="1838" t="str">
        <f>X!BS198</f>
        <v/>
      </c>
      <c r="F198" s="1838" t="str">
        <f>X!BT198</f>
        <v/>
      </c>
      <c r="G198" s="1838" t="str">
        <f>X!BU198</f>
        <v/>
      </c>
      <c r="H198" s="1838" t="str">
        <f>X!BV198</f>
        <v/>
      </c>
      <c r="I198" s="1838" t="str">
        <f>X!BW198</f>
        <v/>
      </c>
      <c r="J198" s="1838" t="str">
        <f>X!BX198</f>
        <v/>
      </c>
      <c r="K198" s="1838" t="str">
        <f>X!BY198</f>
        <v/>
      </c>
      <c r="L198" s="1838" t="str">
        <f>X!BZ198</f>
        <v/>
      </c>
      <c r="M198" s="1838" t="str">
        <f>X!CA198</f>
        <v/>
      </c>
      <c r="N198" s="1839" t="str">
        <f>X!CB198</f>
        <v/>
      </c>
      <c r="O198" s="1840" t="str">
        <f>X!CC198</f>
        <v/>
      </c>
      <c r="P198" s="1337" t="str">
        <f>X!CD198</f>
        <v/>
      </c>
      <c r="Q198" s="1340"/>
    </row>
    <row r="199" spans="1:77" s="777" customFormat="1" ht="15.75" customHeight="1">
      <c r="A199" s="1349"/>
      <c r="B199" s="1350" t="str">
        <f>X!BP199</f>
        <v/>
      </c>
      <c r="C199" s="1728" t="str">
        <f>X!BQ199</f>
        <v/>
      </c>
      <c r="D199" s="1728" t="str">
        <f>X!BR199</f>
        <v/>
      </c>
      <c r="E199" s="1728" t="str">
        <f>X!BS199</f>
        <v/>
      </c>
      <c r="F199" s="1728" t="str">
        <f>X!BT199</f>
        <v/>
      </c>
      <c r="G199" s="1728" t="str">
        <f>X!BU199</f>
        <v/>
      </c>
      <c r="H199" s="1728" t="str">
        <f>X!BV199</f>
        <v/>
      </c>
      <c r="I199" s="1728" t="str">
        <f>X!BW199</f>
        <v/>
      </c>
      <c r="J199" s="1728" t="str">
        <f>X!BX199</f>
        <v/>
      </c>
      <c r="K199" s="1728" t="str">
        <f>X!BY199</f>
        <v/>
      </c>
      <c r="L199" s="1728" t="str">
        <f>X!BZ199</f>
        <v/>
      </c>
      <c r="M199" s="1728" t="str">
        <f>X!CA199</f>
        <v/>
      </c>
      <c r="N199" s="1841" t="str">
        <f>X!CB199</f>
        <v/>
      </c>
      <c r="O199" s="1842" t="str">
        <f>X!CC199</f>
        <v/>
      </c>
      <c r="P199" s="1337" t="str">
        <f>X!CD199</f>
        <v/>
      </c>
      <c r="Q199" s="1354"/>
    </row>
    <row r="200" spans="1:77" s="777" customFormat="1" ht="15.75" customHeight="1">
      <c r="A200" s="1349"/>
      <c r="B200" s="1333" t="str">
        <f>X!BP200</f>
        <v/>
      </c>
      <c r="C200" s="1838" t="str">
        <f>X!BQ200</f>
        <v/>
      </c>
      <c r="D200" s="1838" t="str">
        <f>X!BR200</f>
        <v/>
      </c>
      <c r="E200" s="1838" t="str">
        <f>X!BS200</f>
        <v/>
      </c>
      <c r="F200" s="1838" t="str">
        <f>X!BT200</f>
        <v/>
      </c>
      <c r="G200" s="1838" t="str">
        <f>X!BU200</f>
        <v/>
      </c>
      <c r="H200" s="1838" t="str">
        <f>X!BV200</f>
        <v/>
      </c>
      <c r="I200" s="1838" t="str">
        <f>X!BW200</f>
        <v/>
      </c>
      <c r="J200" s="1838" t="str">
        <f>X!BX200</f>
        <v/>
      </c>
      <c r="K200" s="1838" t="str">
        <f>X!BY200</f>
        <v/>
      </c>
      <c r="L200" s="1838" t="str">
        <f>X!BZ200</f>
        <v/>
      </c>
      <c r="M200" s="1838" t="str">
        <f>X!CA200</f>
        <v/>
      </c>
      <c r="N200" s="1839" t="str">
        <f>X!CB200</f>
        <v/>
      </c>
      <c r="O200" s="1840" t="str">
        <f>X!CC200</f>
        <v/>
      </c>
      <c r="P200" s="1337" t="str">
        <f>X!CD200</f>
        <v/>
      </c>
      <c r="Q200" s="1340"/>
    </row>
    <row r="201" spans="1:77" s="777" customFormat="1" ht="15.75" customHeight="1">
      <c r="A201" s="1349"/>
      <c r="B201" s="1350" t="str">
        <f>X!BP201</f>
        <v/>
      </c>
      <c r="C201" s="1728" t="str">
        <f>X!BQ201</f>
        <v/>
      </c>
      <c r="D201" s="1728" t="str">
        <f>X!BR201</f>
        <v/>
      </c>
      <c r="E201" s="1728" t="str">
        <f>X!BS201</f>
        <v/>
      </c>
      <c r="F201" s="1728" t="str">
        <f>X!BT201</f>
        <v/>
      </c>
      <c r="G201" s="1728" t="str">
        <f>X!BU201</f>
        <v/>
      </c>
      <c r="H201" s="1728" t="str">
        <f>X!BV201</f>
        <v/>
      </c>
      <c r="I201" s="1728" t="str">
        <f>X!BW201</f>
        <v/>
      </c>
      <c r="J201" s="1728" t="str">
        <f>X!BX201</f>
        <v/>
      </c>
      <c r="K201" s="1728" t="str">
        <f>X!BY201</f>
        <v/>
      </c>
      <c r="L201" s="1728" t="str">
        <f>X!BZ201</f>
        <v/>
      </c>
      <c r="M201" s="1728" t="str">
        <f>X!CA201</f>
        <v/>
      </c>
      <c r="N201" s="1841" t="str">
        <f>X!CB201</f>
        <v/>
      </c>
      <c r="O201" s="1842" t="str">
        <f>X!CC201</f>
        <v/>
      </c>
      <c r="P201" s="1337" t="str">
        <f>X!CD201</f>
        <v/>
      </c>
      <c r="Q201" s="1354"/>
    </row>
    <row r="202" spans="1:77" s="777" customFormat="1" ht="15.75" customHeight="1" thickBot="1">
      <c r="A202" s="1349"/>
      <c r="B202" s="1333" t="str">
        <f>X!BP202</f>
        <v/>
      </c>
      <c r="C202" s="1838" t="str">
        <f>X!BQ202</f>
        <v/>
      </c>
      <c r="D202" s="1838" t="str">
        <f>X!BR202</f>
        <v/>
      </c>
      <c r="E202" s="1838" t="str">
        <f>X!BS202</f>
        <v/>
      </c>
      <c r="F202" s="1838" t="str">
        <f>X!BT202</f>
        <v/>
      </c>
      <c r="G202" s="1838" t="str">
        <f>X!BU202</f>
        <v/>
      </c>
      <c r="H202" s="1838" t="str">
        <f>X!BV202</f>
        <v/>
      </c>
      <c r="I202" s="1838" t="str">
        <f>X!BW202</f>
        <v/>
      </c>
      <c r="J202" s="1838" t="str">
        <f>X!BX202</f>
        <v/>
      </c>
      <c r="K202" s="1838" t="str">
        <f>X!BY202</f>
        <v/>
      </c>
      <c r="L202" s="1838" t="str">
        <f>X!BZ202</f>
        <v/>
      </c>
      <c r="M202" s="1838" t="str">
        <f>X!CA202</f>
        <v/>
      </c>
      <c r="N202" s="1839" t="str">
        <f>X!CB202</f>
        <v/>
      </c>
      <c r="O202" s="1840" t="str">
        <f>X!CC202</f>
        <v/>
      </c>
      <c r="P202" s="1337" t="str">
        <f>X!CD202</f>
        <v/>
      </c>
      <c r="Q202" s="1369"/>
    </row>
    <row r="203" spans="1:77" s="1070" customFormat="1" ht="14.25" customHeight="1" thickTop="1" thickBot="1">
      <c r="A203" s="1370"/>
      <c r="B203" s="1370"/>
      <c r="C203" s="1843"/>
      <c r="D203" s="1843"/>
      <c r="E203" s="1843"/>
      <c r="F203" s="1843"/>
      <c r="G203" s="1843"/>
      <c r="H203" s="1843"/>
      <c r="I203" s="1843"/>
      <c r="J203" s="1843"/>
      <c r="K203" s="1843"/>
      <c r="L203" s="1843"/>
      <c r="M203" s="1843"/>
      <c r="N203" s="1843"/>
      <c r="O203" s="1843"/>
      <c r="P203" s="1372"/>
      <c r="Q203" s="1373"/>
      <c r="R203" s="1666"/>
      <c r="S203" s="1080"/>
      <c r="T203" s="1080"/>
      <c r="U203" s="1080"/>
      <c r="V203" s="1080"/>
      <c r="W203" s="1080"/>
      <c r="X203" s="1080"/>
      <c r="Y203" s="1080"/>
      <c r="Z203" s="1080"/>
      <c r="AA203" s="1080"/>
      <c r="AB203" s="1080"/>
      <c r="AC203" s="1080"/>
      <c r="AD203" s="1080"/>
      <c r="AE203" s="1080"/>
      <c r="AF203" s="1080"/>
      <c r="AG203" s="1080"/>
      <c r="AH203" s="1080"/>
      <c r="AI203" s="1080"/>
      <c r="AJ203" s="1080"/>
      <c r="AK203" s="1080"/>
      <c r="AL203" s="1080"/>
      <c r="AM203" s="1080"/>
      <c r="AN203" s="1080"/>
      <c r="AO203" s="1080"/>
      <c r="AP203" s="1080"/>
      <c r="AQ203" s="1080"/>
      <c r="AR203" s="1080"/>
      <c r="AS203" s="1080"/>
      <c r="AT203" s="1080"/>
      <c r="AU203" s="1080"/>
      <c r="AV203" s="1080"/>
      <c r="AW203" s="1080"/>
      <c r="AX203" s="1080"/>
      <c r="AY203" s="1080"/>
      <c r="AZ203" s="1080"/>
      <c r="BA203" s="1080"/>
      <c r="BB203" s="1080"/>
      <c r="BC203" s="1080"/>
      <c r="BD203" s="1080"/>
      <c r="BE203" s="1080"/>
      <c r="BF203" s="1080"/>
      <c r="BG203" s="1080"/>
      <c r="BH203" s="1080"/>
      <c r="BI203" s="1080"/>
      <c r="BJ203" s="1080"/>
      <c r="BK203" s="1080"/>
      <c r="BL203" s="1080"/>
      <c r="BM203" s="1080"/>
      <c r="BN203" s="1080"/>
      <c r="BO203" s="1080"/>
      <c r="BP203" s="1080"/>
      <c r="BQ203" s="1080"/>
      <c r="BR203" s="1080"/>
      <c r="BS203" s="1080"/>
      <c r="BT203" s="1080"/>
      <c r="BU203" s="1080"/>
      <c r="BV203" s="1080"/>
      <c r="BW203" s="1080"/>
      <c r="BX203" s="1080"/>
      <c r="BY203" s="1080"/>
    </row>
    <row r="204" spans="1:77" s="777" customFormat="1" ht="15.75" customHeight="1" thickTop="1" thickBot="1">
      <c r="A204" s="1377"/>
      <c r="B204" s="1381" t="str">
        <f>X!BP204</f>
        <v/>
      </c>
      <c r="C204" s="1844" t="str">
        <f>X!BQ204</f>
        <v/>
      </c>
      <c r="D204" s="1844" t="str">
        <f>X!BR204</f>
        <v/>
      </c>
      <c r="E204" s="1844" t="str">
        <f>X!BS204</f>
        <v/>
      </c>
      <c r="F204" s="1844" t="str">
        <f>X!BT204</f>
        <v/>
      </c>
      <c r="G204" s="1844" t="str">
        <f>X!BU204</f>
        <v/>
      </c>
      <c r="H204" s="1844" t="str">
        <f>X!BV204</f>
        <v/>
      </c>
      <c r="I204" s="1844" t="str">
        <f>X!BW204</f>
        <v/>
      </c>
      <c r="J204" s="1844" t="str">
        <f>X!BX204</f>
        <v/>
      </c>
      <c r="K204" s="1844" t="str">
        <f>X!BY204</f>
        <v/>
      </c>
      <c r="L204" s="1844" t="str">
        <f>X!BZ204</f>
        <v/>
      </c>
      <c r="M204" s="1844" t="str">
        <f>X!CA204</f>
        <v/>
      </c>
      <c r="N204" s="1845" t="str">
        <f>X!CB204</f>
        <v/>
      </c>
      <c r="O204" s="1846" t="str">
        <f>X!CC204</f>
        <v/>
      </c>
      <c r="P204" s="1385" t="str">
        <f>X!CD204</f>
        <v/>
      </c>
      <c r="Q204" s="1322"/>
    </row>
    <row r="205" spans="1:77" s="777" customFormat="1" ht="15.75" customHeight="1">
      <c r="A205" s="1332"/>
      <c r="B205" s="1333" t="str">
        <f>X!BP205</f>
        <v/>
      </c>
      <c r="C205" s="1838" t="str">
        <f>X!BQ205</f>
        <v/>
      </c>
      <c r="D205" s="1838" t="str">
        <f>X!BR205</f>
        <v/>
      </c>
      <c r="E205" s="1838" t="str">
        <f>X!BS205</f>
        <v/>
      </c>
      <c r="F205" s="1838" t="str">
        <f>X!BT205</f>
        <v/>
      </c>
      <c r="G205" s="1838" t="str">
        <f>X!BU205</f>
        <v/>
      </c>
      <c r="H205" s="1838" t="str">
        <f>X!BV205</f>
        <v/>
      </c>
      <c r="I205" s="1838" t="str">
        <f>X!BW205</f>
        <v/>
      </c>
      <c r="J205" s="1838" t="str">
        <f>X!BX205</f>
        <v/>
      </c>
      <c r="K205" s="1838" t="str">
        <f>X!BY205</f>
        <v/>
      </c>
      <c r="L205" s="1838" t="str">
        <f>X!BZ205</f>
        <v/>
      </c>
      <c r="M205" s="1838" t="str">
        <f>X!CA205</f>
        <v/>
      </c>
      <c r="N205" s="1839" t="str">
        <f>X!CB205</f>
        <v/>
      </c>
      <c r="O205" s="1840" t="str">
        <f>X!CC205</f>
        <v/>
      </c>
      <c r="P205" s="1337" t="str">
        <f>X!CD205</f>
        <v/>
      </c>
      <c r="Q205" s="1340"/>
    </row>
    <row r="206" spans="1:77" s="777" customFormat="1" ht="15.75" customHeight="1">
      <c r="A206" s="1349"/>
      <c r="B206" s="1350" t="str">
        <f>X!BP206</f>
        <v/>
      </c>
      <c r="C206" s="1728" t="str">
        <f>X!BQ206</f>
        <v/>
      </c>
      <c r="D206" s="1728" t="str">
        <f>X!BR206</f>
        <v/>
      </c>
      <c r="E206" s="1728" t="str">
        <f>X!BS206</f>
        <v/>
      </c>
      <c r="F206" s="1728" t="str">
        <f>X!BT206</f>
        <v/>
      </c>
      <c r="G206" s="1728" t="str">
        <f>X!BU206</f>
        <v/>
      </c>
      <c r="H206" s="1728" t="str">
        <f>X!BV206</f>
        <v/>
      </c>
      <c r="I206" s="1728" t="str">
        <f>X!BW206</f>
        <v/>
      </c>
      <c r="J206" s="1728" t="str">
        <f>X!BX206</f>
        <v/>
      </c>
      <c r="K206" s="1728" t="str">
        <f>X!BY206</f>
        <v/>
      </c>
      <c r="L206" s="1728" t="str">
        <f>X!BZ206</f>
        <v/>
      </c>
      <c r="M206" s="1728" t="str">
        <f>X!CA206</f>
        <v/>
      </c>
      <c r="N206" s="1841" t="str">
        <f>X!CB206</f>
        <v/>
      </c>
      <c r="O206" s="1842" t="str">
        <f>X!CC206</f>
        <v/>
      </c>
      <c r="P206" s="1337" t="str">
        <f>X!CD206</f>
        <v/>
      </c>
      <c r="Q206" s="1354"/>
    </row>
    <row r="207" spans="1:77" s="777" customFormat="1" ht="15.75" customHeight="1">
      <c r="A207" s="1349"/>
      <c r="B207" s="1333" t="str">
        <f>X!BP207</f>
        <v/>
      </c>
      <c r="C207" s="1838" t="str">
        <f>X!BQ207</f>
        <v/>
      </c>
      <c r="D207" s="1838" t="str">
        <f>X!BR207</f>
        <v/>
      </c>
      <c r="E207" s="1838" t="str">
        <f>X!BS207</f>
        <v/>
      </c>
      <c r="F207" s="1838" t="str">
        <f>X!BT207</f>
        <v/>
      </c>
      <c r="G207" s="1838" t="str">
        <f>X!BU207</f>
        <v/>
      </c>
      <c r="H207" s="1838" t="str">
        <f>X!BV207</f>
        <v/>
      </c>
      <c r="I207" s="1838" t="str">
        <f>X!BW207</f>
        <v/>
      </c>
      <c r="J207" s="1838" t="str">
        <f>X!BX207</f>
        <v/>
      </c>
      <c r="K207" s="1838" t="str">
        <f>X!BY207</f>
        <v/>
      </c>
      <c r="L207" s="1838" t="str">
        <f>X!BZ207</f>
        <v/>
      </c>
      <c r="M207" s="1838" t="str">
        <f>X!CA207</f>
        <v/>
      </c>
      <c r="N207" s="1839" t="str">
        <f>X!CB207</f>
        <v/>
      </c>
      <c r="O207" s="1840" t="str">
        <f>X!CC207</f>
        <v/>
      </c>
      <c r="P207" s="1337" t="str">
        <f>X!CD207</f>
        <v/>
      </c>
      <c r="Q207" s="1340"/>
    </row>
    <row r="208" spans="1:77" s="777" customFormat="1" ht="15.75" customHeight="1">
      <c r="A208" s="1349"/>
      <c r="B208" s="1350" t="str">
        <f>X!BP208</f>
        <v/>
      </c>
      <c r="C208" s="1728" t="str">
        <f>X!BQ208</f>
        <v/>
      </c>
      <c r="D208" s="1728" t="str">
        <f>X!BR208</f>
        <v/>
      </c>
      <c r="E208" s="1728" t="str">
        <f>X!BS208</f>
        <v/>
      </c>
      <c r="F208" s="1728" t="str">
        <f>X!BT208</f>
        <v/>
      </c>
      <c r="G208" s="1728" t="str">
        <f>X!BU208</f>
        <v/>
      </c>
      <c r="H208" s="1728" t="str">
        <f>X!BV208</f>
        <v/>
      </c>
      <c r="I208" s="1728" t="str">
        <f>X!BW208</f>
        <v/>
      </c>
      <c r="J208" s="1728" t="str">
        <f>X!BX208</f>
        <v/>
      </c>
      <c r="K208" s="1728" t="str">
        <f>X!BY208</f>
        <v/>
      </c>
      <c r="L208" s="1728" t="str">
        <f>X!BZ208</f>
        <v/>
      </c>
      <c r="M208" s="1728" t="str">
        <f>X!CA208</f>
        <v/>
      </c>
      <c r="N208" s="1841" t="str">
        <f>X!CB208</f>
        <v/>
      </c>
      <c r="O208" s="1842" t="str">
        <f>X!CC208</f>
        <v/>
      </c>
      <c r="P208" s="1337" t="str">
        <f>X!CD208</f>
        <v/>
      </c>
      <c r="Q208" s="1354"/>
    </row>
    <row r="209" spans="1:77" s="881" customFormat="1" ht="15.75" customHeight="1" thickBot="1">
      <c r="A209" s="1360"/>
      <c r="B209" s="1361" t="str">
        <f>X!BP209</f>
        <v/>
      </c>
      <c r="C209" s="1847" t="str">
        <f>X!BQ209</f>
        <v/>
      </c>
      <c r="D209" s="1847" t="str">
        <f>X!BR209</f>
        <v/>
      </c>
      <c r="E209" s="1847" t="str">
        <f>X!BS209</f>
        <v/>
      </c>
      <c r="F209" s="1847" t="str">
        <f>X!BT209</f>
        <v/>
      </c>
      <c r="G209" s="1847" t="str">
        <f>X!BU209</f>
        <v/>
      </c>
      <c r="H209" s="1847" t="str">
        <f>X!BV209</f>
        <v/>
      </c>
      <c r="I209" s="1847" t="str">
        <f>X!BW209</f>
        <v/>
      </c>
      <c r="J209" s="1847" t="str">
        <f>X!BX209</f>
        <v/>
      </c>
      <c r="K209" s="1847" t="str">
        <f>X!BY209</f>
        <v/>
      </c>
      <c r="L209" s="1847" t="str">
        <f>X!BZ209</f>
        <v/>
      </c>
      <c r="M209" s="1847" t="str">
        <f>X!CA209</f>
        <v/>
      </c>
      <c r="N209" s="1848" t="str">
        <f>X!CB209</f>
        <v/>
      </c>
      <c r="O209" s="1849" t="str">
        <f>X!CC209</f>
        <v/>
      </c>
      <c r="P209" s="1397" t="str">
        <f>X!CD209</f>
        <v/>
      </c>
      <c r="Q209" s="1369"/>
    </row>
    <row r="210" spans="1:77" s="1218" customFormat="1" ht="15.75" customHeight="1" thickTop="1" thickBot="1">
      <c r="A210" s="1398"/>
      <c r="B210" s="519"/>
      <c r="C210" s="1850"/>
      <c r="D210" s="1850"/>
      <c r="E210" s="1850"/>
      <c r="F210" s="1850"/>
      <c r="G210" s="1850"/>
      <c r="H210" s="1850"/>
      <c r="I210" s="1850"/>
      <c r="J210" s="1850"/>
      <c r="K210" s="1850"/>
      <c r="L210" s="1850"/>
      <c r="M210" s="1850"/>
      <c r="N210" s="1850"/>
      <c r="O210" s="1850"/>
      <c r="P210" s="1401"/>
      <c r="Q210" s="1402"/>
      <c r="R210" s="1666"/>
      <c r="S210" s="881"/>
      <c r="T210" s="881"/>
      <c r="U210" s="881"/>
      <c r="V210" s="881"/>
      <c r="W210" s="881"/>
      <c r="X210" s="881"/>
      <c r="Y210" s="881"/>
      <c r="Z210" s="881"/>
      <c r="AA210" s="881"/>
      <c r="AB210" s="881"/>
      <c r="AC210" s="881"/>
      <c r="AD210" s="881"/>
      <c r="AE210" s="881"/>
      <c r="AF210" s="881"/>
      <c r="AG210" s="881"/>
      <c r="AH210" s="881"/>
      <c r="AI210" s="881"/>
      <c r="AJ210" s="881"/>
      <c r="AK210" s="881"/>
      <c r="AL210" s="881"/>
      <c r="AM210" s="881"/>
      <c r="AN210" s="881"/>
      <c r="AO210" s="881"/>
      <c r="AP210" s="881"/>
      <c r="AQ210" s="881"/>
      <c r="AR210" s="881"/>
      <c r="AS210" s="881"/>
      <c r="AT210" s="881"/>
      <c r="AU210" s="881"/>
      <c r="AV210" s="881"/>
      <c r="AW210" s="881"/>
      <c r="AX210" s="881"/>
      <c r="AY210" s="881"/>
      <c r="AZ210" s="881"/>
      <c r="BA210" s="881"/>
      <c r="BB210" s="881"/>
      <c r="BC210" s="881"/>
      <c r="BD210" s="881"/>
      <c r="BE210" s="881"/>
      <c r="BF210" s="881"/>
      <c r="BG210" s="881"/>
      <c r="BH210" s="881"/>
      <c r="BI210" s="881"/>
      <c r="BJ210" s="881"/>
      <c r="BK210" s="881"/>
      <c r="BL210" s="881"/>
      <c r="BM210" s="881"/>
      <c r="BN210" s="881"/>
      <c r="BO210" s="881"/>
      <c r="BP210" s="881"/>
      <c r="BQ210" s="881"/>
      <c r="BR210" s="881"/>
      <c r="BS210" s="881"/>
      <c r="BT210" s="881"/>
      <c r="BU210" s="881"/>
      <c r="BV210" s="881"/>
      <c r="BW210" s="881"/>
      <c r="BX210" s="881"/>
      <c r="BY210" s="881"/>
    </row>
    <row r="211" spans="1:77" s="777" customFormat="1" ht="15.75" customHeight="1" thickTop="1" thickBot="1">
      <c r="A211" s="1404"/>
      <c r="B211" s="1405" t="str">
        <f>X!BP211</f>
        <v/>
      </c>
      <c r="C211" s="1844" t="str">
        <f>X!BQ211</f>
        <v/>
      </c>
      <c r="D211" s="1844" t="str">
        <f>X!BR211</f>
        <v/>
      </c>
      <c r="E211" s="1844" t="str">
        <f>X!BS211</f>
        <v/>
      </c>
      <c r="F211" s="1844" t="str">
        <f>X!BT211</f>
        <v/>
      </c>
      <c r="G211" s="1844" t="str">
        <f>X!BU211</f>
        <v/>
      </c>
      <c r="H211" s="1844" t="str">
        <f>X!BV211</f>
        <v/>
      </c>
      <c r="I211" s="1844" t="str">
        <f>X!BW211</f>
        <v/>
      </c>
      <c r="J211" s="1844" t="str">
        <f>X!BX211</f>
        <v/>
      </c>
      <c r="K211" s="1844" t="str">
        <f>X!BY211</f>
        <v/>
      </c>
      <c r="L211" s="1844" t="str">
        <f>X!BZ211</f>
        <v/>
      </c>
      <c r="M211" s="1844" t="str">
        <f>X!CA211</f>
        <v/>
      </c>
      <c r="N211" s="1845" t="str">
        <f>X!CB211</f>
        <v/>
      </c>
      <c r="O211" s="1846" t="str">
        <f>X!CC211</f>
        <v/>
      </c>
      <c r="P211" s="1406" t="str">
        <f>X!CD211</f>
        <v/>
      </c>
      <c r="Q211" s="1322"/>
    </row>
    <row r="212" spans="1:77" s="777" customFormat="1" ht="15.75" customHeight="1">
      <c r="A212" s="1332"/>
      <c r="B212" s="1333" t="str">
        <f>X!BP212</f>
        <v/>
      </c>
      <c r="C212" s="1838" t="str">
        <f>X!BQ212</f>
        <v/>
      </c>
      <c r="D212" s="1838" t="str">
        <f>X!BR212</f>
        <v/>
      </c>
      <c r="E212" s="1838" t="str">
        <f>X!BS212</f>
        <v/>
      </c>
      <c r="F212" s="1838" t="str">
        <f>X!BT212</f>
        <v/>
      </c>
      <c r="G212" s="1838" t="str">
        <f>X!BU212</f>
        <v/>
      </c>
      <c r="H212" s="1838" t="str">
        <f>X!BV212</f>
        <v/>
      </c>
      <c r="I212" s="1838" t="str">
        <f>X!BW212</f>
        <v/>
      </c>
      <c r="J212" s="1838" t="str">
        <f>X!BX212</f>
        <v/>
      </c>
      <c r="K212" s="1838" t="str">
        <f>X!BY212</f>
        <v/>
      </c>
      <c r="L212" s="1838" t="str">
        <f>X!BZ212</f>
        <v/>
      </c>
      <c r="M212" s="1838" t="str">
        <f>X!CA212</f>
        <v/>
      </c>
      <c r="N212" s="1839" t="str">
        <f>X!CB212</f>
        <v/>
      </c>
      <c r="O212" s="1840" t="str">
        <f>X!CC212</f>
        <v/>
      </c>
      <c r="P212" s="1337" t="str">
        <f>X!CD212</f>
        <v/>
      </c>
      <c r="Q212" s="1340"/>
    </row>
    <row r="213" spans="1:77" s="777" customFormat="1" ht="15.75" customHeight="1">
      <c r="A213" s="1349"/>
      <c r="B213" s="1350" t="str">
        <f>X!BP213</f>
        <v/>
      </c>
      <c r="C213" s="1728" t="str">
        <f>X!BQ213</f>
        <v/>
      </c>
      <c r="D213" s="1728" t="str">
        <f>X!BR213</f>
        <v/>
      </c>
      <c r="E213" s="1728" t="str">
        <f>X!BS213</f>
        <v/>
      </c>
      <c r="F213" s="1728" t="str">
        <f>X!BT213</f>
        <v/>
      </c>
      <c r="G213" s="1728" t="str">
        <f>X!BU213</f>
        <v/>
      </c>
      <c r="H213" s="1728" t="str">
        <f>X!BV213</f>
        <v/>
      </c>
      <c r="I213" s="1728" t="str">
        <f>X!BW213</f>
        <v/>
      </c>
      <c r="J213" s="1728" t="str">
        <f>X!BX213</f>
        <v/>
      </c>
      <c r="K213" s="1728" t="str">
        <f>X!BY213</f>
        <v/>
      </c>
      <c r="L213" s="1728" t="str">
        <f>X!BZ213</f>
        <v/>
      </c>
      <c r="M213" s="1728" t="str">
        <f>X!CA213</f>
        <v/>
      </c>
      <c r="N213" s="1841" t="str">
        <f>X!CB213</f>
        <v/>
      </c>
      <c r="O213" s="1842" t="str">
        <f>X!CC213</f>
        <v/>
      </c>
      <c r="P213" s="1337" t="str">
        <f>X!CD213</f>
        <v/>
      </c>
      <c r="Q213" s="1354"/>
    </row>
    <row r="214" spans="1:77" s="777" customFormat="1" ht="15.75" customHeight="1">
      <c r="A214" s="1349"/>
      <c r="B214" s="1333" t="str">
        <f>X!BP214</f>
        <v/>
      </c>
      <c r="C214" s="1838" t="str">
        <f>X!BQ214</f>
        <v/>
      </c>
      <c r="D214" s="1838" t="str">
        <f>X!BR214</f>
        <v/>
      </c>
      <c r="E214" s="1838" t="str">
        <f>X!BS214</f>
        <v/>
      </c>
      <c r="F214" s="1838" t="str">
        <f>X!BT214</f>
        <v/>
      </c>
      <c r="G214" s="1838" t="str">
        <f>X!BU214</f>
        <v/>
      </c>
      <c r="H214" s="1838" t="str">
        <f>X!BV214</f>
        <v/>
      </c>
      <c r="I214" s="1838" t="str">
        <f>X!BW214</f>
        <v/>
      </c>
      <c r="J214" s="1838" t="str">
        <f>X!BX214</f>
        <v/>
      </c>
      <c r="K214" s="1838" t="str">
        <f>X!BY214</f>
        <v/>
      </c>
      <c r="L214" s="1838" t="str">
        <f>X!BZ214</f>
        <v/>
      </c>
      <c r="M214" s="1838" t="str">
        <f>X!CA214</f>
        <v/>
      </c>
      <c r="N214" s="1839" t="str">
        <f>X!CB214</f>
        <v/>
      </c>
      <c r="O214" s="1840" t="str">
        <f>X!CC214</f>
        <v/>
      </c>
      <c r="P214" s="1337" t="str">
        <f>X!CD214</f>
        <v/>
      </c>
      <c r="Q214" s="1340"/>
    </row>
    <row r="215" spans="1:77" s="777" customFormat="1" ht="15.75" customHeight="1">
      <c r="A215" s="1349"/>
      <c r="B215" s="1350" t="str">
        <f>X!BP215</f>
        <v/>
      </c>
      <c r="C215" s="1728" t="str">
        <f>X!BQ215</f>
        <v/>
      </c>
      <c r="D215" s="1728" t="str">
        <f>X!BR215</f>
        <v/>
      </c>
      <c r="E215" s="1728" t="str">
        <f>X!BS215</f>
        <v/>
      </c>
      <c r="F215" s="1728" t="str">
        <f>X!BT215</f>
        <v/>
      </c>
      <c r="G215" s="1728" t="str">
        <f>X!BU215</f>
        <v/>
      </c>
      <c r="H215" s="1728" t="str">
        <f>X!BV215</f>
        <v/>
      </c>
      <c r="I215" s="1728" t="str">
        <f>X!BW215</f>
        <v/>
      </c>
      <c r="J215" s="1728" t="str">
        <f>X!BX215</f>
        <v/>
      </c>
      <c r="K215" s="1728" t="str">
        <f>X!BY215</f>
        <v/>
      </c>
      <c r="L215" s="1728" t="str">
        <f>X!BZ215</f>
        <v/>
      </c>
      <c r="M215" s="1728" t="str">
        <f>X!CA215</f>
        <v/>
      </c>
      <c r="N215" s="1841" t="str">
        <f>X!CB215</f>
        <v/>
      </c>
      <c r="O215" s="1842" t="str">
        <f>X!CC215</f>
        <v/>
      </c>
      <c r="P215" s="1337" t="str">
        <f>X!CD215</f>
        <v/>
      </c>
      <c r="Q215" s="1354"/>
    </row>
    <row r="216" spans="1:77" s="777" customFormat="1" ht="15.75" customHeight="1" thickBot="1">
      <c r="A216" s="1349"/>
      <c r="B216" s="1333" t="str">
        <f>X!BP216</f>
        <v/>
      </c>
      <c r="C216" s="1838" t="str">
        <f>X!BQ216</f>
        <v/>
      </c>
      <c r="D216" s="1838" t="str">
        <f>X!BR216</f>
        <v/>
      </c>
      <c r="E216" s="1838" t="str">
        <f>X!BS216</f>
        <v/>
      </c>
      <c r="F216" s="1838" t="str">
        <f>X!BT216</f>
        <v/>
      </c>
      <c r="G216" s="1838" t="str">
        <f>X!BU216</f>
        <v/>
      </c>
      <c r="H216" s="1838" t="str">
        <f>X!BV216</f>
        <v/>
      </c>
      <c r="I216" s="1838" t="str">
        <f>X!BW216</f>
        <v/>
      </c>
      <c r="J216" s="1838" t="str">
        <f>X!BX216</f>
        <v/>
      </c>
      <c r="K216" s="1838" t="str">
        <f>X!BY216</f>
        <v/>
      </c>
      <c r="L216" s="1838" t="str">
        <f>X!BZ216</f>
        <v/>
      </c>
      <c r="M216" s="1838" t="str">
        <f>X!CA216</f>
        <v/>
      </c>
      <c r="N216" s="1839" t="str">
        <f>X!CB216</f>
        <v/>
      </c>
      <c r="O216" s="1840" t="str">
        <f>X!CC216</f>
        <v/>
      </c>
      <c r="P216" s="1337" t="str">
        <f>X!CD216</f>
        <v/>
      </c>
      <c r="Q216" s="1369"/>
    </row>
    <row r="217" spans="1:77" s="1070" customFormat="1" ht="15.75" customHeight="1" thickTop="1" thickBot="1">
      <c r="A217" s="1370"/>
      <c r="B217" s="1370"/>
      <c r="C217" s="1843"/>
      <c r="D217" s="1843"/>
      <c r="E217" s="1843"/>
      <c r="F217" s="1843"/>
      <c r="G217" s="1843"/>
      <c r="H217" s="1843"/>
      <c r="I217" s="1843"/>
      <c r="J217" s="1843"/>
      <c r="K217" s="1843"/>
      <c r="L217" s="1843"/>
      <c r="M217" s="1843"/>
      <c r="N217" s="1843"/>
      <c r="O217" s="1843"/>
      <c r="P217" s="1372"/>
      <c r="Q217" s="1373"/>
      <c r="R217" s="1666"/>
      <c r="S217" s="1080"/>
      <c r="T217" s="1080"/>
      <c r="U217" s="1080"/>
      <c r="V217" s="1080"/>
      <c r="W217" s="1080"/>
      <c r="X217" s="1080"/>
      <c r="Y217" s="1080"/>
      <c r="Z217" s="1080"/>
      <c r="AA217" s="1080"/>
      <c r="AB217" s="1080"/>
      <c r="AC217" s="1080"/>
      <c r="AD217" s="1080"/>
      <c r="AE217" s="1080"/>
      <c r="AF217" s="1080"/>
      <c r="AG217" s="1080"/>
      <c r="AH217" s="1080"/>
      <c r="AI217" s="1080"/>
      <c r="AJ217" s="1080"/>
      <c r="AK217" s="1080"/>
      <c r="AL217" s="1080"/>
      <c r="AM217" s="1080"/>
      <c r="AN217" s="1080"/>
      <c r="AO217" s="1080"/>
      <c r="AP217" s="1080"/>
      <c r="AQ217" s="1080"/>
      <c r="AR217" s="1080"/>
      <c r="AS217" s="1080"/>
      <c r="AT217" s="1080"/>
      <c r="AU217" s="1080"/>
      <c r="AV217" s="1080"/>
      <c r="AW217" s="1080"/>
      <c r="AX217" s="1080"/>
      <c r="AY217" s="1080"/>
      <c r="AZ217" s="1080"/>
      <c r="BA217" s="1080"/>
      <c r="BB217" s="1080"/>
      <c r="BC217" s="1080"/>
      <c r="BD217" s="1080"/>
      <c r="BE217" s="1080"/>
      <c r="BF217" s="1080"/>
      <c r="BG217" s="1080"/>
      <c r="BH217" s="1080"/>
      <c r="BI217" s="1080"/>
      <c r="BJ217" s="1080"/>
      <c r="BK217" s="1080"/>
      <c r="BL217" s="1080"/>
      <c r="BM217" s="1080"/>
      <c r="BN217" s="1080"/>
      <c r="BO217" s="1080"/>
      <c r="BP217" s="1080"/>
      <c r="BQ217" s="1080"/>
      <c r="BR217" s="1080"/>
      <c r="BS217" s="1080"/>
      <c r="BT217" s="1080"/>
      <c r="BU217" s="1080"/>
      <c r="BV217" s="1080"/>
      <c r="BW217" s="1080"/>
      <c r="BX217" s="1080"/>
      <c r="BY217" s="1080"/>
    </row>
    <row r="218" spans="1:77" s="808" customFormat="1" ht="19.5" hidden="1" customHeight="1" thickTop="1" thickBot="1">
      <c r="A218" s="1412"/>
      <c r="B218" s="1413"/>
      <c r="C218" s="1851"/>
      <c r="D218" s="1852"/>
      <c r="E218" s="1852"/>
      <c r="F218" s="1852"/>
      <c r="G218" s="1852"/>
      <c r="H218" s="1852"/>
      <c r="I218" s="1852"/>
      <c r="J218" s="1852"/>
      <c r="K218" s="1852"/>
      <c r="L218" s="1852"/>
      <c r="M218" s="1852"/>
      <c r="N218" s="1853"/>
      <c r="O218" s="1854"/>
      <c r="P218" s="1418"/>
      <c r="Q218" s="1422"/>
      <c r="R218" s="777"/>
      <c r="S218" s="777"/>
      <c r="T218" s="777"/>
      <c r="U218" s="777"/>
      <c r="V218" s="777"/>
      <c r="W218" s="777"/>
      <c r="X218" s="777"/>
      <c r="Y218" s="777"/>
      <c r="Z218" s="777"/>
      <c r="AA218" s="777"/>
      <c r="AB218" s="777"/>
      <c r="AC218" s="777"/>
      <c r="AD218" s="777"/>
      <c r="AE218" s="777"/>
      <c r="AF218" s="777"/>
      <c r="AG218" s="777"/>
      <c r="AH218" s="777"/>
      <c r="AI218" s="777"/>
      <c r="AJ218" s="777"/>
      <c r="AK218" s="777"/>
      <c r="AL218" s="777"/>
      <c r="AM218" s="777"/>
      <c r="AN218" s="777"/>
      <c r="AO218" s="777"/>
      <c r="AP218" s="777"/>
      <c r="AQ218" s="777"/>
      <c r="AR218" s="777"/>
      <c r="AS218" s="777"/>
      <c r="AT218" s="777"/>
      <c r="AU218" s="777"/>
      <c r="AV218" s="777"/>
      <c r="AW218" s="777"/>
      <c r="AX218" s="777"/>
      <c r="AY218" s="777"/>
      <c r="AZ218" s="777"/>
      <c r="BA218" s="777"/>
      <c r="BB218" s="777"/>
      <c r="BC218" s="777"/>
      <c r="BD218" s="777"/>
      <c r="BE218" s="777"/>
      <c r="BF218" s="777"/>
      <c r="BG218" s="777"/>
      <c r="BH218" s="777"/>
      <c r="BI218" s="777"/>
      <c r="BJ218" s="777"/>
      <c r="BK218" s="777"/>
      <c r="BL218" s="777"/>
      <c r="BM218" s="777"/>
      <c r="BN218" s="777"/>
      <c r="BO218" s="777"/>
      <c r="BP218" s="777"/>
      <c r="BQ218" s="777"/>
      <c r="BR218" s="777"/>
      <c r="BS218" s="777"/>
      <c r="BT218" s="777"/>
      <c r="BU218" s="777"/>
      <c r="BV218" s="777"/>
      <c r="BW218" s="777"/>
      <c r="BX218" s="777"/>
      <c r="BY218" s="777"/>
    </row>
    <row r="219" spans="1:77" s="777" customFormat="1" ht="15.75" customHeight="1" thickTop="1" thickBot="1">
      <c r="A219" s="1428"/>
      <c r="B219" s="1315" t="str">
        <f>X!BP219</f>
        <v/>
      </c>
      <c r="C219" s="1835" t="str">
        <f>X!BQ219</f>
        <v/>
      </c>
      <c r="D219" s="1835" t="str">
        <f>X!BR219</f>
        <v/>
      </c>
      <c r="E219" s="1835" t="str">
        <f>X!BS219</f>
        <v/>
      </c>
      <c r="F219" s="1835" t="str">
        <f>X!BT219</f>
        <v/>
      </c>
      <c r="G219" s="1835" t="str">
        <f>X!BU219</f>
        <v/>
      </c>
      <c r="H219" s="1835" t="str">
        <f>X!BV219</f>
        <v/>
      </c>
      <c r="I219" s="1835" t="str">
        <f>X!BW219</f>
        <v/>
      </c>
      <c r="J219" s="1835" t="str">
        <f>X!BX219</f>
        <v/>
      </c>
      <c r="K219" s="1835" t="str">
        <f>X!BY219</f>
        <v/>
      </c>
      <c r="L219" s="1835" t="str">
        <f>X!BZ219</f>
        <v/>
      </c>
      <c r="M219" s="1835" t="str">
        <f>X!CA219</f>
        <v/>
      </c>
      <c r="N219" s="1836" t="str">
        <f>X!CB219</f>
        <v/>
      </c>
      <c r="O219" s="1837" t="str">
        <f>X!CC219</f>
        <v/>
      </c>
      <c r="P219" s="1429" t="str">
        <f>X!CD219</f>
        <v/>
      </c>
      <c r="Q219" s="1322"/>
    </row>
    <row r="220" spans="1:77" s="777" customFormat="1" ht="15.75" customHeight="1">
      <c r="A220" s="1332"/>
      <c r="B220" s="1333" t="str">
        <f>X!BP220</f>
        <v/>
      </c>
      <c r="C220" s="1838" t="str">
        <f>X!BQ220</f>
        <v/>
      </c>
      <c r="D220" s="1838" t="str">
        <f>X!BR220</f>
        <v/>
      </c>
      <c r="E220" s="1838" t="str">
        <f>X!BS220</f>
        <v/>
      </c>
      <c r="F220" s="1838" t="str">
        <f>X!BT220</f>
        <v/>
      </c>
      <c r="G220" s="1838" t="str">
        <f>X!BU220</f>
        <v/>
      </c>
      <c r="H220" s="1838" t="str">
        <f>X!BV220</f>
        <v/>
      </c>
      <c r="I220" s="1838" t="str">
        <f>X!BW220</f>
        <v/>
      </c>
      <c r="J220" s="1838" t="str">
        <f>X!BX220</f>
        <v/>
      </c>
      <c r="K220" s="1838" t="str">
        <f>X!BY220</f>
        <v/>
      </c>
      <c r="L220" s="1838" t="str">
        <f>X!BZ220</f>
        <v/>
      </c>
      <c r="M220" s="1838" t="str">
        <f>X!CA220</f>
        <v/>
      </c>
      <c r="N220" s="1839" t="str">
        <f>X!CB220</f>
        <v/>
      </c>
      <c r="O220" s="1840" t="str">
        <f>X!CC220</f>
        <v/>
      </c>
      <c r="P220" s="1337" t="str">
        <f>X!CD220</f>
        <v/>
      </c>
      <c r="Q220" s="1340"/>
    </row>
    <row r="221" spans="1:77" s="777" customFormat="1" ht="15.75" customHeight="1">
      <c r="A221" s="1349"/>
      <c r="B221" s="1350" t="str">
        <f>X!BP221</f>
        <v/>
      </c>
      <c r="C221" s="1728" t="str">
        <f>X!BQ221</f>
        <v/>
      </c>
      <c r="D221" s="1728" t="str">
        <f>X!BR221</f>
        <v/>
      </c>
      <c r="E221" s="1728" t="str">
        <f>X!BS221</f>
        <v/>
      </c>
      <c r="F221" s="1728" t="str">
        <f>X!BT221</f>
        <v/>
      </c>
      <c r="G221" s="1728" t="str">
        <f>X!BU221</f>
        <v/>
      </c>
      <c r="H221" s="1728" t="str">
        <f>X!BV221</f>
        <v/>
      </c>
      <c r="I221" s="1728" t="str">
        <f>X!BW221</f>
        <v/>
      </c>
      <c r="J221" s="1728" t="str">
        <f>X!BX221</f>
        <v/>
      </c>
      <c r="K221" s="1728" t="str">
        <f>X!BY221</f>
        <v/>
      </c>
      <c r="L221" s="1728" t="str">
        <f>X!BZ221</f>
        <v/>
      </c>
      <c r="M221" s="1728" t="str">
        <f>X!CA221</f>
        <v/>
      </c>
      <c r="N221" s="1841" t="str">
        <f>X!CB221</f>
        <v/>
      </c>
      <c r="O221" s="1842" t="str">
        <f>X!CC221</f>
        <v/>
      </c>
      <c r="P221" s="1337" t="str">
        <f>X!CD221</f>
        <v/>
      </c>
      <c r="Q221" s="1354"/>
    </row>
    <row r="222" spans="1:77" s="777" customFormat="1" ht="15.75" customHeight="1">
      <c r="A222" s="1349"/>
      <c r="B222" s="1333" t="str">
        <f>X!BP222</f>
        <v/>
      </c>
      <c r="C222" s="1838" t="str">
        <f>X!BQ222</f>
        <v/>
      </c>
      <c r="D222" s="1838" t="str">
        <f>X!BR222</f>
        <v/>
      </c>
      <c r="E222" s="1838" t="str">
        <f>X!BS222</f>
        <v/>
      </c>
      <c r="F222" s="1838" t="str">
        <f>X!BT222</f>
        <v/>
      </c>
      <c r="G222" s="1838" t="str">
        <f>X!BU222</f>
        <v/>
      </c>
      <c r="H222" s="1838" t="str">
        <f>X!BV222</f>
        <v/>
      </c>
      <c r="I222" s="1838" t="str">
        <f>X!BW222</f>
        <v/>
      </c>
      <c r="J222" s="1838" t="str">
        <f>X!BX222</f>
        <v/>
      </c>
      <c r="K222" s="1838" t="str">
        <f>X!BY222</f>
        <v/>
      </c>
      <c r="L222" s="1838" t="str">
        <f>X!BZ222</f>
        <v/>
      </c>
      <c r="M222" s="1838" t="str">
        <f>X!CA222</f>
        <v/>
      </c>
      <c r="N222" s="1839" t="str">
        <f>X!CB222</f>
        <v/>
      </c>
      <c r="O222" s="1840" t="str">
        <f>X!CC222</f>
        <v/>
      </c>
      <c r="P222" s="1337" t="str">
        <f>X!CD222</f>
        <v/>
      </c>
      <c r="Q222" s="1340"/>
    </row>
    <row r="223" spans="1:77" s="777" customFormat="1" ht="15.75" customHeight="1">
      <c r="A223" s="1349"/>
      <c r="B223" s="1350" t="str">
        <f>X!BP223</f>
        <v/>
      </c>
      <c r="C223" s="1728" t="str">
        <f>X!BQ223</f>
        <v/>
      </c>
      <c r="D223" s="1728" t="str">
        <f>X!BR223</f>
        <v/>
      </c>
      <c r="E223" s="1728" t="str">
        <f>X!BS223</f>
        <v/>
      </c>
      <c r="F223" s="1728" t="str">
        <f>X!BT223</f>
        <v/>
      </c>
      <c r="G223" s="1728" t="str">
        <f>X!BU223</f>
        <v/>
      </c>
      <c r="H223" s="1728" t="str">
        <f>X!BV223</f>
        <v/>
      </c>
      <c r="I223" s="1728" t="str">
        <f>X!BW223</f>
        <v/>
      </c>
      <c r="J223" s="1728" t="str">
        <f>X!BX223</f>
        <v/>
      </c>
      <c r="K223" s="1728" t="str">
        <f>X!BY223</f>
        <v/>
      </c>
      <c r="L223" s="1728" t="str">
        <f>X!BZ223</f>
        <v/>
      </c>
      <c r="M223" s="1728" t="str">
        <f>X!CA223</f>
        <v/>
      </c>
      <c r="N223" s="1841" t="str">
        <f>X!CB223</f>
        <v/>
      </c>
      <c r="O223" s="1842" t="str">
        <f>X!CC223</f>
        <v/>
      </c>
      <c r="P223" s="1337" t="str">
        <f>X!CD223</f>
        <v/>
      </c>
      <c r="Q223" s="1354"/>
    </row>
    <row r="224" spans="1:77" s="777" customFormat="1" ht="15.75" customHeight="1" thickBot="1">
      <c r="A224" s="1349"/>
      <c r="B224" s="1333" t="str">
        <f>X!BP224</f>
        <v/>
      </c>
      <c r="C224" s="1838" t="str">
        <f>X!BQ224</f>
        <v/>
      </c>
      <c r="D224" s="1838" t="str">
        <f>X!BR224</f>
        <v/>
      </c>
      <c r="E224" s="1838" t="str">
        <f>X!BS224</f>
        <v/>
      </c>
      <c r="F224" s="1838" t="str">
        <f>X!BT224</f>
        <v/>
      </c>
      <c r="G224" s="1838" t="str">
        <f>X!BU224</f>
        <v/>
      </c>
      <c r="H224" s="1838" t="str">
        <f>X!BV224</f>
        <v/>
      </c>
      <c r="I224" s="1838" t="str">
        <f>X!BW224</f>
        <v/>
      </c>
      <c r="J224" s="1838" t="str">
        <f>X!BX224</f>
        <v/>
      </c>
      <c r="K224" s="1838" t="str">
        <f>X!BY224</f>
        <v/>
      </c>
      <c r="L224" s="1838" t="str">
        <f>X!BZ224</f>
        <v/>
      </c>
      <c r="M224" s="1838" t="str">
        <f>X!CA224</f>
        <v/>
      </c>
      <c r="N224" s="1839" t="str">
        <f>X!CB224</f>
        <v/>
      </c>
      <c r="O224" s="1840" t="str">
        <f>X!CC224</f>
        <v/>
      </c>
      <c r="P224" s="1337" t="str">
        <f>X!CD224</f>
        <v/>
      </c>
      <c r="Q224" s="1369"/>
    </row>
    <row r="225" spans="1:77" s="1070" customFormat="1" ht="15.75" customHeight="1" thickTop="1" thickBot="1">
      <c r="A225" s="1370"/>
      <c r="B225" s="1370"/>
      <c r="C225" s="1843"/>
      <c r="D225" s="1843"/>
      <c r="E225" s="1843"/>
      <c r="F225" s="1843"/>
      <c r="G225" s="1843"/>
      <c r="H225" s="1843"/>
      <c r="I225" s="1843"/>
      <c r="J225" s="1843"/>
      <c r="K225" s="1843"/>
      <c r="L225" s="1843"/>
      <c r="M225" s="1843"/>
      <c r="N225" s="1843"/>
      <c r="O225" s="1843"/>
      <c r="P225" s="1372"/>
      <c r="Q225" s="1373"/>
      <c r="R225" s="1666"/>
      <c r="S225" s="1080"/>
      <c r="T225" s="1080"/>
      <c r="U225" s="1080"/>
      <c r="V225" s="1080"/>
      <c r="W225" s="1080"/>
      <c r="X225" s="1080"/>
      <c r="Y225" s="1080"/>
      <c r="Z225" s="1080"/>
      <c r="AA225" s="1080"/>
      <c r="AB225" s="1080"/>
      <c r="AC225" s="1080"/>
      <c r="AD225" s="1080"/>
      <c r="AE225" s="1080"/>
      <c r="AF225" s="1080"/>
      <c r="AG225" s="1080"/>
      <c r="AH225" s="1080"/>
      <c r="AI225" s="1080"/>
      <c r="AJ225" s="1080"/>
      <c r="AK225" s="1080"/>
      <c r="AL225" s="1080"/>
      <c r="AM225" s="1080"/>
      <c r="AN225" s="1080"/>
      <c r="AO225" s="1080"/>
      <c r="AP225" s="1080"/>
      <c r="AQ225" s="1080"/>
      <c r="AR225" s="1080"/>
      <c r="AS225" s="1080"/>
      <c r="AT225" s="1080"/>
      <c r="AU225" s="1080"/>
      <c r="AV225" s="1080"/>
      <c r="AW225" s="1080"/>
      <c r="AX225" s="1080"/>
      <c r="AY225" s="1080"/>
      <c r="AZ225" s="1080"/>
      <c r="BA225" s="1080"/>
      <c r="BB225" s="1080"/>
      <c r="BC225" s="1080"/>
      <c r="BD225" s="1080"/>
      <c r="BE225" s="1080"/>
      <c r="BF225" s="1080"/>
      <c r="BG225" s="1080"/>
      <c r="BH225" s="1080"/>
      <c r="BI225" s="1080"/>
      <c r="BJ225" s="1080"/>
      <c r="BK225" s="1080"/>
      <c r="BL225" s="1080"/>
      <c r="BM225" s="1080"/>
      <c r="BN225" s="1080"/>
      <c r="BO225" s="1080"/>
      <c r="BP225" s="1080"/>
      <c r="BQ225" s="1080"/>
      <c r="BR225" s="1080"/>
      <c r="BS225" s="1080"/>
      <c r="BT225" s="1080"/>
      <c r="BU225" s="1080"/>
      <c r="BV225" s="1080"/>
      <c r="BW225" s="1080"/>
      <c r="BX225" s="1080"/>
      <c r="BY225" s="1080"/>
    </row>
    <row r="226" spans="1:77" s="777" customFormat="1" ht="15.75" customHeight="1" thickTop="1" thickBot="1">
      <c r="A226" s="1431"/>
      <c r="B226" s="1381" t="str">
        <f>X!BP226</f>
        <v/>
      </c>
      <c r="C226" s="1844" t="str">
        <f>X!BQ226</f>
        <v/>
      </c>
      <c r="D226" s="1844" t="str">
        <f>X!BR226</f>
        <v/>
      </c>
      <c r="E226" s="1844" t="str">
        <f>X!BS226</f>
        <v/>
      </c>
      <c r="F226" s="1844" t="str">
        <f>X!BT226</f>
        <v/>
      </c>
      <c r="G226" s="1844" t="str">
        <f>X!BU226</f>
        <v/>
      </c>
      <c r="H226" s="1844" t="str">
        <f>X!BV226</f>
        <v/>
      </c>
      <c r="I226" s="1844" t="str">
        <f>X!BW226</f>
        <v/>
      </c>
      <c r="J226" s="1844" t="str">
        <f>X!BX226</f>
        <v/>
      </c>
      <c r="K226" s="1844" t="str">
        <f>X!BY226</f>
        <v/>
      </c>
      <c r="L226" s="1844" t="str">
        <f>X!BZ226</f>
        <v/>
      </c>
      <c r="M226" s="1844" t="str">
        <f>X!CA226</f>
        <v/>
      </c>
      <c r="N226" s="1845" t="str">
        <f>X!CB226</f>
        <v/>
      </c>
      <c r="O226" s="1846" t="str">
        <f>X!CC226</f>
        <v/>
      </c>
      <c r="P226" s="1432" t="str">
        <f>X!CD226</f>
        <v/>
      </c>
      <c r="Q226" s="1322"/>
    </row>
    <row r="227" spans="1:77" s="777" customFormat="1" ht="15.75" customHeight="1">
      <c r="A227" s="1332"/>
      <c r="B227" s="1333" t="str">
        <f>X!BP227</f>
        <v/>
      </c>
      <c r="C227" s="1838" t="str">
        <f>X!BQ227</f>
        <v/>
      </c>
      <c r="D227" s="1838" t="str">
        <f>X!BR227</f>
        <v/>
      </c>
      <c r="E227" s="1838" t="str">
        <f>X!BS227</f>
        <v/>
      </c>
      <c r="F227" s="1838" t="str">
        <f>X!BT227</f>
        <v/>
      </c>
      <c r="G227" s="1838" t="str">
        <f>X!BU227</f>
        <v/>
      </c>
      <c r="H227" s="1838" t="str">
        <f>X!BV227</f>
        <v/>
      </c>
      <c r="I227" s="1838" t="str">
        <f>X!BW227</f>
        <v/>
      </c>
      <c r="J227" s="1838" t="str">
        <f>X!BX227</f>
        <v/>
      </c>
      <c r="K227" s="1838" t="str">
        <f>X!BY227</f>
        <v/>
      </c>
      <c r="L227" s="1838" t="str">
        <f>X!BZ227</f>
        <v/>
      </c>
      <c r="M227" s="1838" t="str">
        <f>X!CA227</f>
        <v/>
      </c>
      <c r="N227" s="1839" t="str">
        <f>X!CB227</f>
        <v/>
      </c>
      <c r="O227" s="1840" t="str">
        <f>X!CC227</f>
        <v/>
      </c>
      <c r="P227" s="1337" t="str">
        <f>X!CD227</f>
        <v/>
      </c>
      <c r="Q227" s="1340"/>
    </row>
    <row r="228" spans="1:77" s="777" customFormat="1" ht="15.75" customHeight="1">
      <c r="A228" s="1349"/>
      <c r="B228" s="1350" t="str">
        <f>X!BP228</f>
        <v/>
      </c>
      <c r="C228" s="1728" t="str">
        <f>X!BQ228</f>
        <v/>
      </c>
      <c r="D228" s="1728" t="str">
        <f>X!BR228</f>
        <v/>
      </c>
      <c r="E228" s="1728" t="str">
        <f>X!BS228</f>
        <v/>
      </c>
      <c r="F228" s="1728" t="str">
        <f>X!BT228</f>
        <v/>
      </c>
      <c r="G228" s="1728" t="str">
        <f>X!BU228</f>
        <v/>
      </c>
      <c r="H228" s="1728" t="str">
        <f>X!BV228</f>
        <v/>
      </c>
      <c r="I228" s="1728" t="str">
        <f>X!BW228</f>
        <v/>
      </c>
      <c r="J228" s="1728" t="str">
        <f>X!BX228</f>
        <v/>
      </c>
      <c r="K228" s="1728" t="str">
        <f>X!BY228</f>
        <v/>
      </c>
      <c r="L228" s="1728" t="str">
        <f>X!BZ228</f>
        <v/>
      </c>
      <c r="M228" s="1728" t="str">
        <f>X!CA228</f>
        <v/>
      </c>
      <c r="N228" s="1841" t="str">
        <f>X!CB228</f>
        <v/>
      </c>
      <c r="O228" s="1842" t="str">
        <f>X!CC228</f>
        <v/>
      </c>
      <c r="P228" s="1337" t="str">
        <f>X!CD228</f>
        <v/>
      </c>
      <c r="Q228" s="1354"/>
    </row>
    <row r="229" spans="1:77" s="777" customFormat="1" ht="15.75" customHeight="1">
      <c r="A229" s="1349"/>
      <c r="B229" s="1333" t="str">
        <f>X!BP229</f>
        <v/>
      </c>
      <c r="C229" s="1838" t="str">
        <f>X!BQ229</f>
        <v/>
      </c>
      <c r="D229" s="1838" t="str">
        <f>X!BR229</f>
        <v/>
      </c>
      <c r="E229" s="1838" t="str">
        <f>X!BS229</f>
        <v/>
      </c>
      <c r="F229" s="1838" t="str">
        <f>X!BT229</f>
        <v/>
      </c>
      <c r="G229" s="1838" t="str">
        <f>X!BU229</f>
        <v/>
      </c>
      <c r="H229" s="1838" t="str">
        <f>X!BV229</f>
        <v/>
      </c>
      <c r="I229" s="1838" t="str">
        <f>X!BW229</f>
        <v/>
      </c>
      <c r="J229" s="1838" t="str">
        <f>X!BX229</f>
        <v/>
      </c>
      <c r="K229" s="1838" t="str">
        <f>X!BY229</f>
        <v/>
      </c>
      <c r="L229" s="1838" t="str">
        <f>X!BZ229</f>
        <v/>
      </c>
      <c r="M229" s="1838" t="str">
        <f>X!CA229</f>
        <v/>
      </c>
      <c r="N229" s="1839" t="str">
        <f>X!CB229</f>
        <v/>
      </c>
      <c r="O229" s="1840" t="str">
        <f>X!CC229</f>
        <v/>
      </c>
      <c r="P229" s="1337" t="str">
        <f>X!CD229</f>
        <v/>
      </c>
      <c r="Q229" s="1340"/>
    </row>
    <row r="230" spans="1:77" s="777" customFormat="1" ht="15.75" customHeight="1">
      <c r="A230" s="1349"/>
      <c r="B230" s="1350" t="str">
        <f>X!BP230</f>
        <v/>
      </c>
      <c r="C230" s="1728" t="str">
        <f>X!BQ230</f>
        <v/>
      </c>
      <c r="D230" s="1728" t="str">
        <f>X!BR230</f>
        <v/>
      </c>
      <c r="E230" s="1728" t="str">
        <f>X!BS230</f>
        <v/>
      </c>
      <c r="F230" s="1728" t="str">
        <f>X!BT230</f>
        <v/>
      </c>
      <c r="G230" s="1728" t="str">
        <f>X!BU230</f>
        <v/>
      </c>
      <c r="H230" s="1728" t="str">
        <f>X!BV230</f>
        <v/>
      </c>
      <c r="I230" s="1728" t="str">
        <f>X!BW230</f>
        <v/>
      </c>
      <c r="J230" s="1728" t="str">
        <f>X!BX230</f>
        <v/>
      </c>
      <c r="K230" s="1728" t="str">
        <f>X!BY230</f>
        <v/>
      </c>
      <c r="L230" s="1728" t="str">
        <f>X!BZ230</f>
        <v/>
      </c>
      <c r="M230" s="1728" t="str">
        <f>X!CA230</f>
        <v/>
      </c>
      <c r="N230" s="1841" t="str">
        <f>X!CB230</f>
        <v/>
      </c>
      <c r="O230" s="1842" t="str">
        <f>X!CC230</f>
        <v/>
      </c>
      <c r="P230" s="1337" t="str">
        <f>X!CD230</f>
        <v/>
      </c>
      <c r="Q230" s="1354"/>
    </row>
    <row r="231" spans="1:77" s="777" customFormat="1" ht="15.75" customHeight="1" thickBot="1">
      <c r="A231" s="1349"/>
      <c r="B231" s="1333" t="str">
        <f>X!BP231</f>
        <v/>
      </c>
      <c r="C231" s="1838" t="str">
        <f>X!BQ231</f>
        <v/>
      </c>
      <c r="D231" s="1838" t="str">
        <f>X!BR231</f>
        <v/>
      </c>
      <c r="E231" s="1838" t="str">
        <f>X!BS231</f>
        <v/>
      </c>
      <c r="F231" s="1838" t="str">
        <f>X!BT231</f>
        <v/>
      </c>
      <c r="G231" s="1838" t="str">
        <f>X!BU231</f>
        <v/>
      </c>
      <c r="H231" s="1838" t="str">
        <f>X!BV231</f>
        <v/>
      </c>
      <c r="I231" s="1838" t="str">
        <f>X!BW231</f>
        <v/>
      </c>
      <c r="J231" s="1838" t="str">
        <f>X!BX231</f>
        <v/>
      </c>
      <c r="K231" s="1838" t="str">
        <f>X!BY231</f>
        <v/>
      </c>
      <c r="L231" s="1838" t="str">
        <f>X!BZ231</f>
        <v/>
      </c>
      <c r="M231" s="1838" t="str">
        <f>X!CA231</f>
        <v/>
      </c>
      <c r="N231" s="1839" t="str">
        <f>X!CB231</f>
        <v/>
      </c>
      <c r="O231" s="1840" t="str">
        <f>X!CC231</f>
        <v/>
      </c>
      <c r="P231" s="1337" t="str">
        <f>X!CD231</f>
        <v/>
      </c>
      <c r="Q231" s="1369"/>
    </row>
    <row r="232" spans="1:77" s="1070" customFormat="1" ht="15.75" customHeight="1" thickTop="1" thickBot="1">
      <c r="A232" s="1370"/>
      <c r="B232" s="1370"/>
      <c r="C232" s="1843"/>
      <c r="D232" s="1843"/>
      <c r="E232" s="1843"/>
      <c r="F232" s="1843"/>
      <c r="G232" s="1843"/>
      <c r="H232" s="1843"/>
      <c r="I232" s="1843"/>
      <c r="J232" s="1843"/>
      <c r="K232" s="1843"/>
      <c r="L232" s="1843"/>
      <c r="M232" s="1843"/>
      <c r="N232" s="1843"/>
      <c r="O232" s="1843"/>
      <c r="P232" s="1372"/>
      <c r="Q232" s="1373"/>
      <c r="R232" s="1666"/>
      <c r="S232" s="1080"/>
      <c r="T232" s="1080"/>
      <c r="U232" s="1080"/>
      <c r="V232" s="1080"/>
      <c r="W232" s="1080"/>
      <c r="X232" s="1080"/>
      <c r="Y232" s="1080"/>
      <c r="Z232" s="1080"/>
      <c r="AA232" s="1080"/>
      <c r="AB232" s="1080"/>
      <c r="AC232" s="1080"/>
      <c r="AD232" s="1080"/>
      <c r="AE232" s="1080"/>
      <c r="AF232" s="1080"/>
      <c r="AG232" s="1080"/>
      <c r="AH232" s="1080"/>
      <c r="AI232" s="1080"/>
      <c r="AJ232" s="1080"/>
      <c r="AK232" s="1080"/>
      <c r="AL232" s="1080"/>
      <c r="AM232" s="1080"/>
      <c r="AN232" s="1080"/>
      <c r="AO232" s="1080"/>
      <c r="AP232" s="1080"/>
      <c r="AQ232" s="1080"/>
      <c r="AR232" s="1080"/>
      <c r="AS232" s="1080"/>
      <c r="AT232" s="1080"/>
      <c r="AU232" s="1080"/>
      <c r="AV232" s="1080"/>
      <c r="AW232" s="1080"/>
      <c r="AX232" s="1080"/>
      <c r="AY232" s="1080"/>
      <c r="AZ232" s="1080"/>
      <c r="BA232" s="1080"/>
      <c r="BB232" s="1080"/>
      <c r="BC232" s="1080"/>
      <c r="BD232" s="1080"/>
      <c r="BE232" s="1080"/>
      <c r="BF232" s="1080"/>
      <c r="BG232" s="1080"/>
      <c r="BH232" s="1080"/>
      <c r="BI232" s="1080"/>
      <c r="BJ232" s="1080"/>
      <c r="BK232" s="1080"/>
      <c r="BL232" s="1080"/>
      <c r="BM232" s="1080"/>
      <c r="BN232" s="1080"/>
      <c r="BO232" s="1080"/>
      <c r="BP232" s="1080"/>
      <c r="BQ232" s="1080"/>
      <c r="BR232" s="1080"/>
      <c r="BS232" s="1080"/>
      <c r="BT232" s="1080"/>
      <c r="BU232" s="1080"/>
      <c r="BV232" s="1080"/>
      <c r="BW232" s="1080"/>
      <c r="BX232" s="1080"/>
      <c r="BY232" s="1080"/>
    </row>
    <row r="233" spans="1:77" s="777" customFormat="1" ht="15.75" customHeight="1" thickTop="1" thickBot="1">
      <c r="A233" s="1438"/>
      <c r="B233" s="1439" t="str">
        <f>X!BP233</f>
        <v/>
      </c>
      <c r="C233" s="1855" t="str">
        <f>X!BQ233</f>
        <v/>
      </c>
      <c r="D233" s="1855" t="str">
        <f>X!BR233</f>
        <v/>
      </c>
      <c r="E233" s="1855" t="str">
        <f>X!BS233</f>
        <v/>
      </c>
      <c r="F233" s="1855" t="str">
        <f>X!BT233</f>
        <v/>
      </c>
      <c r="G233" s="1855" t="str">
        <f>X!BU233</f>
        <v/>
      </c>
      <c r="H233" s="1855" t="str">
        <f>X!BV233</f>
        <v/>
      </c>
      <c r="I233" s="1855" t="str">
        <f>X!BW233</f>
        <v/>
      </c>
      <c r="J233" s="1855" t="str">
        <f>X!BX233</f>
        <v/>
      </c>
      <c r="K233" s="1855" t="str">
        <f>X!BY233</f>
        <v/>
      </c>
      <c r="L233" s="1855" t="str">
        <f>X!BZ233</f>
        <v/>
      </c>
      <c r="M233" s="1855" t="str">
        <f>X!CA233</f>
        <v/>
      </c>
      <c r="N233" s="1856" t="str">
        <f>X!CB233</f>
        <v/>
      </c>
      <c r="O233" s="1857" t="str">
        <f>X!CC233</f>
        <v/>
      </c>
      <c r="P233" s="1443" t="str">
        <f>X!CD233</f>
        <v/>
      </c>
      <c r="Q233" s="1456"/>
    </row>
    <row r="234" spans="1:77" s="777" customFormat="1" ht="15.75" customHeight="1">
      <c r="A234" s="1458"/>
      <c r="B234" s="1459" t="str">
        <f>X!BP234</f>
        <v/>
      </c>
      <c r="C234" s="1858" t="str">
        <f>X!BQ234</f>
        <v/>
      </c>
      <c r="D234" s="1858" t="str">
        <f>X!BR234</f>
        <v/>
      </c>
      <c r="E234" s="1858" t="str">
        <f>X!BS234</f>
        <v/>
      </c>
      <c r="F234" s="1858" t="str">
        <f>X!BT234</f>
        <v/>
      </c>
      <c r="G234" s="1858" t="str">
        <f>X!BU234</f>
        <v/>
      </c>
      <c r="H234" s="1858" t="str">
        <f>X!BV234</f>
        <v/>
      </c>
      <c r="I234" s="1858" t="str">
        <f>X!BW234</f>
        <v/>
      </c>
      <c r="J234" s="1858" t="str">
        <f>X!BX234</f>
        <v/>
      </c>
      <c r="K234" s="1858" t="str">
        <f>X!BY234</f>
        <v/>
      </c>
      <c r="L234" s="1858" t="str">
        <f>X!BZ234</f>
        <v/>
      </c>
      <c r="M234" s="1858" t="str">
        <f>X!CA234</f>
        <v/>
      </c>
      <c r="N234" s="1859" t="str">
        <f>X!CB234</f>
        <v/>
      </c>
      <c r="O234" s="1860" t="str">
        <f>X!CC234</f>
        <v/>
      </c>
      <c r="P234" s="1463" t="str">
        <f>X!CD234</f>
        <v/>
      </c>
      <c r="Q234" s="1466"/>
    </row>
    <row r="235" spans="1:77" s="777" customFormat="1" ht="15.75" customHeight="1">
      <c r="A235" s="1472"/>
      <c r="B235" s="1473" t="str">
        <f>X!BP235</f>
        <v/>
      </c>
      <c r="C235" s="1728" t="str">
        <f>X!BQ235</f>
        <v/>
      </c>
      <c r="D235" s="1728" t="str">
        <f>X!BR235</f>
        <v/>
      </c>
      <c r="E235" s="1728" t="str">
        <f>X!BS235</f>
        <v/>
      </c>
      <c r="F235" s="1728" t="str">
        <f>X!BT235</f>
        <v/>
      </c>
      <c r="G235" s="1728" t="str">
        <f>X!BU235</f>
        <v/>
      </c>
      <c r="H235" s="1728" t="str">
        <f>X!BV235</f>
        <v/>
      </c>
      <c r="I235" s="1728" t="str">
        <f>X!BW235</f>
        <v/>
      </c>
      <c r="J235" s="1728" t="str">
        <f>X!BX235</f>
        <v/>
      </c>
      <c r="K235" s="1728" t="str">
        <f>X!BY235</f>
        <v/>
      </c>
      <c r="L235" s="1728" t="str">
        <f>X!BZ235</f>
        <v/>
      </c>
      <c r="M235" s="1728" t="str">
        <f>X!CA235</f>
        <v/>
      </c>
      <c r="N235" s="1841" t="str">
        <f>X!CB235</f>
        <v/>
      </c>
      <c r="O235" s="1842" t="str">
        <f>X!CC235</f>
        <v/>
      </c>
      <c r="P235" s="1463" t="str">
        <f>X!CD235</f>
        <v/>
      </c>
      <c r="Q235" s="1354"/>
    </row>
    <row r="236" spans="1:77" s="777" customFormat="1" ht="15.75" customHeight="1">
      <c r="A236" s="1472"/>
      <c r="B236" s="1474" t="str">
        <f>X!BP236</f>
        <v/>
      </c>
      <c r="C236" s="1838" t="str">
        <f>X!BQ236</f>
        <v/>
      </c>
      <c r="D236" s="1838" t="str">
        <f>X!BR236</f>
        <v/>
      </c>
      <c r="E236" s="1838" t="str">
        <f>X!BS236</f>
        <v/>
      </c>
      <c r="F236" s="1838" t="str">
        <f>X!BT236</f>
        <v/>
      </c>
      <c r="G236" s="1838" t="str">
        <f>X!BU236</f>
        <v/>
      </c>
      <c r="H236" s="1838" t="str">
        <f>X!BV236</f>
        <v/>
      </c>
      <c r="I236" s="1838" t="str">
        <f>X!BW236</f>
        <v/>
      </c>
      <c r="J236" s="1838" t="str">
        <f>X!BX236</f>
        <v/>
      </c>
      <c r="K236" s="1838" t="str">
        <f>X!BY236</f>
        <v/>
      </c>
      <c r="L236" s="1838" t="str">
        <f>X!BZ236</f>
        <v/>
      </c>
      <c r="M236" s="1838" t="str">
        <f>X!CA236</f>
        <v/>
      </c>
      <c r="N236" s="1839" t="str">
        <f>X!CB236</f>
        <v/>
      </c>
      <c r="O236" s="1840" t="str">
        <f>X!CC236</f>
        <v/>
      </c>
      <c r="P236" s="1463" t="str">
        <f>X!CD236</f>
        <v/>
      </c>
      <c r="Q236" s="1340"/>
    </row>
    <row r="237" spans="1:77" s="777" customFormat="1" ht="15.75" customHeight="1" thickBot="1">
      <c r="A237" s="1472"/>
      <c r="B237" s="1473" t="str">
        <f>X!BP237</f>
        <v/>
      </c>
      <c r="C237" s="1728" t="str">
        <f>X!BQ237</f>
        <v/>
      </c>
      <c r="D237" s="1728" t="str">
        <f>X!BR237</f>
        <v/>
      </c>
      <c r="E237" s="1728" t="str">
        <f>X!BS237</f>
        <v/>
      </c>
      <c r="F237" s="1728" t="str">
        <f>X!BT237</f>
        <v/>
      </c>
      <c r="G237" s="1728" t="str">
        <f>X!BU237</f>
        <v/>
      </c>
      <c r="H237" s="1728" t="str">
        <f>X!BV237</f>
        <v/>
      </c>
      <c r="I237" s="1728" t="str">
        <f>X!BW237</f>
        <v/>
      </c>
      <c r="J237" s="1728" t="str">
        <f>X!BX237</f>
        <v/>
      </c>
      <c r="K237" s="1728" t="str">
        <f>X!BY237</f>
        <v/>
      </c>
      <c r="L237" s="1728" t="str">
        <f>X!BZ237</f>
        <v/>
      </c>
      <c r="M237" s="1728" t="str">
        <f>X!CA237</f>
        <v/>
      </c>
      <c r="N237" s="1841" t="str">
        <f>X!CB237</f>
        <v/>
      </c>
      <c r="O237" s="1842" t="str">
        <f>X!CC237</f>
        <v/>
      </c>
      <c r="P237" s="1463" t="str">
        <f>X!CD237</f>
        <v/>
      </c>
      <c r="Q237" s="1485"/>
    </row>
    <row r="238" spans="1:77" s="1070" customFormat="1" ht="15.75" customHeight="1" thickTop="1" thickBot="1">
      <c r="A238" s="1370"/>
      <c r="B238" s="1370"/>
      <c r="C238" s="1843"/>
      <c r="D238" s="1843"/>
      <c r="E238" s="1843"/>
      <c r="F238" s="1843"/>
      <c r="G238" s="1843"/>
      <c r="H238" s="1843"/>
      <c r="I238" s="1843"/>
      <c r="J238" s="1843"/>
      <c r="K238" s="1843"/>
      <c r="L238" s="1843"/>
      <c r="M238" s="1843"/>
      <c r="N238" s="1843"/>
      <c r="O238" s="1843"/>
      <c r="P238" s="1372"/>
      <c r="Q238" s="1373"/>
      <c r="R238" s="1666"/>
      <c r="S238" s="1080"/>
      <c r="T238" s="1080"/>
      <c r="U238" s="1080"/>
      <c r="V238" s="1080"/>
      <c r="W238" s="1080"/>
      <c r="X238" s="1080"/>
      <c r="Y238" s="1080"/>
      <c r="Z238" s="1080"/>
      <c r="AA238" s="1080"/>
      <c r="AB238" s="1080"/>
      <c r="AC238" s="1080"/>
      <c r="AD238" s="1080"/>
      <c r="AE238" s="1080"/>
      <c r="AF238" s="1080"/>
      <c r="AG238" s="1080"/>
      <c r="AH238" s="1080"/>
      <c r="AI238" s="1080"/>
      <c r="AJ238" s="1080"/>
      <c r="AK238" s="1080"/>
      <c r="AL238" s="1080"/>
      <c r="AM238" s="1080"/>
      <c r="AN238" s="1080"/>
      <c r="AO238" s="1080"/>
      <c r="AP238" s="1080"/>
      <c r="AQ238" s="1080"/>
      <c r="AR238" s="1080"/>
      <c r="AS238" s="1080"/>
      <c r="AT238" s="1080"/>
      <c r="AU238" s="1080"/>
      <c r="AV238" s="1080"/>
      <c r="AW238" s="1080"/>
      <c r="AX238" s="1080"/>
      <c r="AY238" s="1080"/>
      <c r="AZ238" s="1080"/>
      <c r="BA238" s="1080"/>
      <c r="BB238" s="1080"/>
      <c r="BC238" s="1080"/>
      <c r="BD238" s="1080"/>
      <c r="BE238" s="1080"/>
      <c r="BF238" s="1080"/>
      <c r="BG238" s="1080"/>
      <c r="BH238" s="1080"/>
      <c r="BI238" s="1080"/>
      <c r="BJ238" s="1080"/>
      <c r="BK238" s="1080"/>
      <c r="BL238" s="1080"/>
      <c r="BM238" s="1080"/>
      <c r="BN238" s="1080"/>
      <c r="BO238" s="1080"/>
      <c r="BP238" s="1080"/>
      <c r="BQ238" s="1080"/>
      <c r="BR238" s="1080"/>
      <c r="BS238" s="1080"/>
      <c r="BT238" s="1080"/>
      <c r="BU238" s="1080"/>
      <c r="BV238" s="1080"/>
      <c r="BW238" s="1080"/>
      <c r="BX238" s="1080"/>
      <c r="BY238" s="1080"/>
    </row>
    <row r="239" spans="1:77" s="777" customFormat="1" ht="15.75" customHeight="1" thickTop="1" thickBot="1">
      <c r="A239" s="1487"/>
      <c r="B239" s="1439" t="str">
        <f>X!BP239</f>
        <v/>
      </c>
      <c r="C239" s="1855" t="str">
        <f>X!BQ239</f>
        <v/>
      </c>
      <c r="D239" s="1855" t="str">
        <f>X!BR239</f>
        <v/>
      </c>
      <c r="E239" s="1855" t="str">
        <f>X!BS239</f>
        <v/>
      </c>
      <c r="F239" s="1855" t="str">
        <f>X!BT239</f>
        <v/>
      </c>
      <c r="G239" s="1855" t="str">
        <f>X!BU239</f>
        <v/>
      </c>
      <c r="H239" s="1855" t="str">
        <f>X!BV239</f>
        <v/>
      </c>
      <c r="I239" s="1855" t="str">
        <f>X!BW239</f>
        <v/>
      </c>
      <c r="J239" s="1855" t="str">
        <f>X!BX239</f>
        <v/>
      </c>
      <c r="K239" s="1855" t="str">
        <f>X!BY239</f>
        <v/>
      </c>
      <c r="L239" s="1855" t="str">
        <f>X!BZ239</f>
        <v/>
      </c>
      <c r="M239" s="1855" t="str">
        <f>X!CA239</f>
        <v/>
      </c>
      <c r="N239" s="1856" t="str">
        <f>X!CB239</f>
        <v/>
      </c>
      <c r="O239" s="1857" t="str">
        <f>X!CC239</f>
        <v/>
      </c>
      <c r="P239" s="1385" t="str">
        <f>X!CD239</f>
        <v/>
      </c>
      <c r="Q239" s="1456"/>
    </row>
    <row r="240" spans="1:77" s="777" customFormat="1" ht="15.75" customHeight="1">
      <c r="A240" s="1458"/>
      <c r="B240" s="1459" t="str">
        <f>X!BP240</f>
        <v/>
      </c>
      <c r="C240" s="1858" t="str">
        <f>X!BQ240</f>
        <v/>
      </c>
      <c r="D240" s="1858" t="str">
        <f>X!BR240</f>
        <v/>
      </c>
      <c r="E240" s="1858" t="str">
        <f>X!BS240</f>
        <v/>
      </c>
      <c r="F240" s="1858" t="str">
        <f>X!BT240</f>
        <v/>
      </c>
      <c r="G240" s="1858" t="str">
        <f>X!BU240</f>
        <v/>
      </c>
      <c r="H240" s="1858" t="str">
        <f>X!BV240</f>
        <v/>
      </c>
      <c r="I240" s="1858" t="str">
        <f>X!BW240</f>
        <v/>
      </c>
      <c r="J240" s="1858" t="str">
        <f>X!BX240</f>
        <v/>
      </c>
      <c r="K240" s="1858" t="str">
        <f>X!BY240</f>
        <v/>
      </c>
      <c r="L240" s="1858" t="str">
        <f>X!BZ240</f>
        <v/>
      </c>
      <c r="M240" s="1858" t="str">
        <f>X!CA240</f>
        <v/>
      </c>
      <c r="N240" s="1859" t="str">
        <f>X!CB240</f>
        <v/>
      </c>
      <c r="O240" s="1860" t="str">
        <f>X!CC240</f>
        <v/>
      </c>
      <c r="P240" s="1463" t="str">
        <f>X!CD240</f>
        <v/>
      </c>
      <c r="Q240" s="1466"/>
    </row>
    <row r="241" spans="1:77" s="777" customFormat="1" ht="15.75" customHeight="1">
      <c r="A241" s="1472"/>
      <c r="B241" s="1473" t="str">
        <f>X!BP241</f>
        <v/>
      </c>
      <c r="C241" s="1728" t="str">
        <f>X!BQ241</f>
        <v/>
      </c>
      <c r="D241" s="1728" t="str">
        <f>X!BR241</f>
        <v/>
      </c>
      <c r="E241" s="1728" t="str">
        <f>X!BS241</f>
        <v/>
      </c>
      <c r="F241" s="1728" t="str">
        <f>X!BT241</f>
        <v/>
      </c>
      <c r="G241" s="1728" t="str">
        <f>X!BU241</f>
        <v/>
      </c>
      <c r="H241" s="1728" t="str">
        <f>X!BV241</f>
        <v/>
      </c>
      <c r="I241" s="1728" t="str">
        <f>X!BW241</f>
        <v/>
      </c>
      <c r="J241" s="1728" t="str">
        <f>X!BX241</f>
        <v/>
      </c>
      <c r="K241" s="1728" t="str">
        <f>X!BY241</f>
        <v/>
      </c>
      <c r="L241" s="1728" t="str">
        <f>X!BZ241</f>
        <v/>
      </c>
      <c r="M241" s="1728" t="str">
        <f>X!CA241</f>
        <v/>
      </c>
      <c r="N241" s="1841" t="str">
        <f>X!CB241</f>
        <v/>
      </c>
      <c r="O241" s="1842" t="str">
        <f>X!CC241</f>
        <v/>
      </c>
      <c r="P241" s="1463" t="str">
        <f>X!CD241</f>
        <v/>
      </c>
      <c r="Q241" s="1354"/>
    </row>
    <row r="242" spans="1:77" s="777" customFormat="1" ht="15.75" customHeight="1">
      <c r="A242" s="1472"/>
      <c r="B242" s="1474" t="str">
        <f>X!BP242</f>
        <v/>
      </c>
      <c r="C242" s="1838" t="str">
        <f>X!BQ242</f>
        <v/>
      </c>
      <c r="D242" s="1838" t="str">
        <f>X!BR242</f>
        <v/>
      </c>
      <c r="E242" s="1838" t="str">
        <f>X!BS242</f>
        <v/>
      </c>
      <c r="F242" s="1838" t="str">
        <f>X!BT242</f>
        <v/>
      </c>
      <c r="G242" s="1838" t="str">
        <f>X!BU242</f>
        <v/>
      </c>
      <c r="H242" s="1838" t="str">
        <f>X!BV242</f>
        <v/>
      </c>
      <c r="I242" s="1838" t="str">
        <f>X!BW242</f>
        <v/>
      </c>
      <c r="J242" s="1838" t="str">
        <f>X!BX242</f>
        <v/>
      </c>
      <c r="K242" s="1838" t="str">
        <f>X!BY242</f>
        <v/>
      </c>
      <c r="L242" s="1838" t="str">
        <f>X!BZ242</f>
        <v/>
      </c>
      <c r="M242" s="1838" t="str">
        <f>X!CA242</f>
        <v/>
      </c>
      <c r="N242" s="1839" t="str">
        <f>X!CB242</f>
        <v/>
      </c>
      <c r="O242" s="1840" t="str">
        <f>X!CC242</f>
        <v/>
      </c>
      <c r="P242" s="1463" t="str">
        <f>X!CD242</f>
        <v/>
      </c>
      <c r="Q242" s="1340"/>
    </row>
    <row r="243" spans="1:77" s="777" customFormat="1" ht="15.75" customHeight="1" thickBot="1">
      <c r="A243" s="1472"/>
      <c r="B243" s="1473" t="str">
        <f>X!BP243</f>
        <v/>
      </c>
      <c r="C243" s="1728" t="str">
        <f>X!BQ243</f>
        <v/>
      </c>
      <c r="D243" s="1728" t="str">
        <f>X!BR243</f>
        <v/>
      </c>
      <c r="E243" s="1728" t="str">
        <f>X!BS243</f>
        <v/>
      </c>
      <c r="F243" s="1728" t="str">
        <f>X!BT243</f>
        <v/>
      </c>
      <c r="G243" s="1728" t="str">
        <f>X!BU243</f>
        <v/>
      </c>
      <c r="H243" s="1728" t="str">
        <f>X!BV243</f>
        <v/>
      </c>
      <c r="I243" s="1728" t="str">
        <f>X!BW243</f>
        <v/>
      </c>
      <c r="J243" s="1728" t="str">
        <f>X!BX243</f>
        <v/>
      </c>
      <c r="K243" s="1728" t="str">
        <f>X!BY243</f>
        <v/>
      </c>
      <c r="L243" s="1728" t="str">
        <f>X!BZ243</f>
        <v/>
      </c>
      <c r="M243" s="1728" t="str">
        <f>X!CA243</f>
        <v/>
      </c>
      <c r="N243" s="1841" t="str">
        <f>X!CB243</f>
        <v/>
      </c>
      <c r="O243" s="1842" t="str">
        <f>X!CC243</f>
        <v/>
      </c>
      <c r="P243" s="1463" t="str">
        <f>X!CD243</f>
        <v/>
      </c>
      <c r="Q243" s="1485"/>
    </row>
    <row r="244" spans="1:77" s="989" customFormat="1" ht="15.75" customHeight="1" thickTop="1">
      <c r="A244" s="1488"/>
      <c r="B244" s="517"/>
      <c r="C244" s="1861"/>
      <c r="D244" s="1861"/>
      <c r="E244" s="1861"/>
      <c r="F244" s="1861"/>
      <c r="G244" s="1861"/>
      <c r="H244" s="1861"/>
      <c r="I244" s="1861"/>
      <c r="J244" s="1861"/>
      <c r="K244" s="1861"/>
      <c r="L244" s="1861"/>
      <c r="M244" s="1861"/>
      <c r="N244" s="1861"/>
      <c r="O244" s="1861"/>
      <c r="P244" s="1490"/>
      <c r="Q244" s="1491"/>
      <c r="R244" s="1665"/>
      <c r="S244" s="757"/>
      <c r="T244" s="757"/>
      <c r="U244" s="757"/>
      <c r="V244" s="757"/>
      <c r="W244" s="757"/>
      <c r="X244" s="757"/>
      <c r="Y244" s="757"/>
      <c r="Z244" s="757"/>
      <c r="AA244" s="757"/>
      <c r="AB244" s="757"/>
      <c r="AC244" s="757"/>
      <c r="AD244" s="757"/>
      <c r="AE244" s="757"/>
      <c r="AF244" s="757"/>
      <c r="AG244" s="757"/>
      <c r="AH244" s="757"/>
      <c r="AI244" s="757"/>
      <c r="AJ244" s="757"/>
      <c r="AK244" s="757"/>
      <c r="AL244" s="757"/>
      <c r="AM244" s="757"/>
      <c r="AN244" s="757"/>
      <c r="AO244" s="757"/>
      <c r="AP244" s="757"/>
      <c r="AQ244" s="757"/>
      <c r="AR244" s="757"/>
      <c r="AS244" s="757"/>
      <c r="AT244" s="757"/>
      <c r="AU244" s="757"/>
      <c r="AV244" s="757"/>
      <c r="AW244" s="757"/>
      <c r="AX244" s="757"/>
      <c r="AY244" s="757"/>
      <c r="AZ244" s="757"/>
      <c r="BA244" s="757"/>
      <c r="BB244" s="757"/>
      <c r="BC244" s="757"/>
      <c r="BD244" s="757"/>
      <c r="BE244" s="757"/>
      <c r="BF244" s="757"/>
      <c r="BG244" s="757"/>
      <c r="BH244" s="757"/>
      <c r="BI244" s="757"/>
      <c r="BJ244" s="757"/>
      <c r="BK244" s="757"/>
      <c r="BL244" s="757"/>
      <c r="BM244" s="757"/>
      <c r="BN244" s="757"/>
      <c r="BO244" s="757"/>
      <c r="BP244" s="757"/>
      <c r="BQ244" s="757"/>
      <c r="BR244" s="757"/>
      <c r="BS244" s="757"/>
      <c r="BT244" s="757"/>
      <c r="BU244" s="757"/>
      <c r="BV244" s="757"/>
      <c r="BW244" s="757"/>
      <c r="BX244" s="757"/>
      <c r="BY244" s="757"/>
    </row>
    <row r="245" spans="1:77" s="810" customFormat="1" ht="15.75" customHeight="1">
      <c r="A245" s="1493"/>
      <c r="B245" s="1493"/>
      <c r="C245" s="1862"/>
      <c r="D245" s="1862"/>
      <c r="E245" s="1862"/>
      <c r="F245" s="1862"/>
      <c r="G245" s="1862"/>
      <c r="H245" s="1862"/>
      <c r="I245" s="1862"/>
      <c r="J245" s="1862"/>
      <c r="K245" s="1862"/>
      <c r="L245" s="1862"/>
      <c r="M245" s="1862"/>
      <c r="N245" s="1862"/>
      <c r="O245" s="1862"/>
      <c r="P245" s="895"/>
      <c r="Q245" s="1375"/>
      <c r="R245" s="977"/>
      <c r="S245" s="809"/>
      <c r="T245" s="809"/>
      <c r="U245" s="809"/>
      <c r="V245" s="809"/>
      <c r="W245" s="809"/>
      <c r="X245" s="809"/>
      <c r="Y245" s="809"/>
      <c r="Z245" s="809"/>
      <c r="AA245" s="809"/>
      <c r="AB245" s="809"/>
      <c r="AC245" s="809"/>
      <c r="AD245" s="809"/>
      <c r="AE245" s="809"/>
      <c r="AF245" s="809"/>
      <c r="AG245" s="809"/>
      <c r="AH245" s="809"/>
      <c r="AI245" s="809"/>
      <c r="AJ245" s="809"/>
      <c r="AK245" s="809"/>
      <c r="AL245" s="809"/>
      <c r="AM245" s="809"/>
      <c r="AN245" s="809"/>
      <c r="AO245" s="809"/>
      <c r="AP245" s="809"/>
      <c r="AQ245" s="809"/>
      <c r="AR245" s="809"/>
      <c r="AS245" s="809"/>
      <c r="AT245" s="809"/>
      <c r="AU245" s="809"/>
      <c r="AV245" s="809"/>
      <c r="AW245" s="809"/>
      <c r="AX245" s="809"/>
      <c r="AY245" s="809"/>
      <c r="AZ245" s="809"/>
      <c r="BA245" s="809"/>
      <c r="BB245" s="809"/>
      <c r="BC245" s="809"/>
      <c r="BD245" s="809"/>
      <c r="BE245" s="809"/>
      <c r="BF245" s="809"/>
      <c r="BG245" s="809"/>
      <c r="BH245" s="809"/>
      <c r="BI245" s="809"/>
      <c r="BJ245" s="809"/>
      <c r="BK245" s="809"/>
      <c r="BL245" s="809"/>
      <c r="BM245" s="809"/>
      <c r="BN245" s="809"/>
      <c r="BO245" s="809"/>
      <c r="BP245" s="809"/>
      <c r="BQ245" s="809"/>
      <c r="BR245" s="809"/>
      <c r="BS245" s="809"/>
      <c r="BT245" s="809"/>
      <c r="BU245" s="809"/>
      <c r="BV245" s="809"/>
      <c r="BW245" s="809"/>
      <c r="BX245" s="809"/>
      <c r="BY245" s="809"/>
    </row>
    <row r="246" spans="1:77" s="810" customFormat="1" ht="15.75" customHeight="1" thickBot="1">
      <c r="A246" s="1493"/>
      <c r="B246" s="1493"/>
      <c r="C246" s="1862"/>
      <c r="D246" s="1862"/>
      <c r="E246" s="1862"/>
      <c r="F246" s="1862"/>
      <c r="G246" s="1862"/>
      <c r="H246" s="1862"/>
      <c r="I246" s="1862"/>
      <c r="J246" s="1862"/>
      <c r="K246" s="1862"/>
      <c r="L246" s="1862"/>
      <c r="M246" s="1862"/>
      <c r="N246" s="1862"/>
      <c r="O246" s="1862"/>
      <c r="P246" s="895"/>
      <c r="Q246" s="1375"/>
      <c r="R246" s="1220"/>
      <c r="S246" s="809"/>
      <c r="T246" s="809"/>
      <c r="U246" s="809"/>
      <c r="V246" s="809"/>
      <c r="W246" s="809"/>
      <c r="X246" s="809"/>
      <c r="Y246" s="809"/>
      <c r="Z246" s="809"/>
      <c r="AA246" s="809"/>
      <c r="AB246" s="809"/>
      <c r="AC246" s="809"/>
      <c r="AD246" s="809"/>
      <c r="AE246" s="809"/>
      <c r="AF246" s="809"/>
      <c r="AG246" s="809"/>
      <c r="AH246" s="809"/>
      <c r="AI246" s="809"/>
      <c r="AJ246" s="809"/>
      <c r="AK246" s="809"/>
      <c r="AL246" s="809"/>
      <c r="AM246" s="809"/>
      <c r="AN246" s="809"/>
      <c r="AO246" s="809"/>
      <c r="AP246" s="809"/>
      <c r="AQ246" s="809"/>
      <c r="AR246" s="809"/>
      <c r="AS246" s="809"/>
      <c r="AT246" s="809"/>
      <c r="AU246" s="809"/>
      <c r="AV246" s="809"/>
      <c r="AW246" s="809"/>
      <c r="AX246" s="809"/>
      <c r="AY246" s="809"/>
      <c r="AZ246" s="809"/>
      <c r="BA246" s="809"/>
      <c r="BB246" s="809"/>
      <c r="BC246" s="809"/>
      <c r="BD246" s="809"/>
      <c r="BE246" s="809"/>
      <c r="BF246" s="809"/>
      <c r="BG246" s="809"/>
      <c r="BH246" s="809"/>
      <c r="BI246" s="809"/>
      <c r="BJ246" s="809"/>
      <c r="BK246" s="809"/>
      <c r="BL246" s="809"/>
      <c r="BM246" s="809"/>
      <c r="BN246" s="809"/>
      <c r="BO246" s="809"/>
      <c r="BP246" s="809"/>
      <c r="BQ246" s="809"/>
      <c r="BR246" s="809"/>
      <c r="BS246" s="809"/>
      <c r="BT246" s="809"/>
      <c r="BU246" s="809"/>
      <c r="BV246" s="809"/>
      <c r="BW246" s="809"/>
      <c r="BX246" s="809"/>
      <c r="BY246" s="809"/>
    </row>
    <row r="247" spans="1:77" s="757" customFormat="1" ht="15.75" customHeight="1" thickTop="1" thickBot="1">
      <c r="A247" s="1500"/>
      <c r="B247" s="1448" t="str">
        <f>X!BP247</f>
        <v/>
      </c>
      <c r="C247" s="1863" t="str">
        <f>X!BQ247</f>
        <v/>
      </c>
      <c r="D247" s="1863" t="str">
        <f>X!BR247</f>
        <v/>
      </c>
      <c r="E247" s="1863" t="str">
        <f>X!BS247</f>
        <v/>
      </c>
      <c r="F247" s="1863" t="str">
        <f>X!BT247</f>
        <v/>
      </c>
      <c r="G247" s="1863" t="str">
        <f>X!BU247</f>
        <v/>
      </c>
      <c r="H247" s="1863" t="str">
        <f>X!BV247</f>
        <v/>
      </c>
      <c r="I247" s="1863" t="str">
        <f>X!BW247</f>
        <v/>
      </c>
      <c r="J247" s="1863" t="str">
        <f>X!BX247</f>
        <v/>
      </c>
      <c r="K247" s="1863" t="str">
        <f>X!BY247</f>
        <v/>
      </c>
      <c r="L247" s="1863" t="str">
        <f>X!BZ247</f>
        <v/>
      </c>
      <c r="M247" s="1863" t="str">
        <f>X!CA247</f>
        <v/>
      </c>
      <c r="N247" s="1864" t="str">
        <f>X!CB247</f>
        <v/>
      </c>
      <c r="O247" s="1865" t="str">
        <f>X!CC247</f>
        <v/>
      </c>
      <c r="P247" s="1503" t="str">
        <f>X!CD247</f>
        <v/>
      </c>
      <c r="Q247" s="1456"/>
    </row>
    <row r="248" spans="1:77" s="777" customFormat="1" ht="15.75" customHeight="1">
      <c r="A248" s="1458"/>
      <c r="B248" s="1459" t="str">
        <f>X!BP248</f>
        <v/>
      </c>
      <c r="C248" s="1858" t="str">
        <f>X!BQ248</f>
        <v/>
      </c>
      <c r="D248" s="1858" t="str">
        <f>X!BR248</f>
        <v/>
      </c>
      <c r="E248" s="1858" t="str">
        <f>X!BS248</f>
        <v/>
      </c>
      <c r="F248" s="1858" t="str">
        <f>X!BT248</f>
        <v/>
      </c>
      <c r="G248" s="1858" t="str">
        <f>X!BU248</f>
        <v/>
      </c>
      <c r="H248" s="1858" t="str">
        <f>X!BV248</f>
        <v/>
      </c>
      <c r="I248" s="1858" t="str">
        <f>X!BW248</f>
        <v/>
      </c>
      <c r="J248" s="1858" t="str">
        <f>X!BX248</f>
        <v/>
      </c>
      <c r="K248" s="1858" t="str">
        <f>X!BY248</f>
        <v/>
      </c>
      <c r="L248" s="1858" t="str">
        <f>X!BZ248</f>
        <v/>
      </c>
      <c r="M248" s="1858" t="str">
        <f>X!CA248</f>
        <v/>
      </c>
      <c r="N248" s="1859" t="str">
        <f>X!CB248</f>
        <v/>
      </c>
      <c r="O248" s="1860" t="str">
        <f>X!CC248</f>
        <v/>
      </c>
      <c r="P248" s="1463" t="str">
        <f>X!CD248</f>
        <v/>
      </c>
      <c r="Q248" s="1466"/>
    </row>
    <row r="249" spans="1:77" s="777" customFormat="1" ht="15.75" customHeight="1">
      <c r="A249" s="1472"/>
      <c r="B249" s="1473" t="str">
        <f>X!BP249</f>
        <v/>
      </c>
      <c r="C249" s="1728" t="str">
        <f>X!BQ249</f>
        <v/>
      </c>
      <c r="D249" s="1728" t="str">
        <f>X!BR249</f>
        <v/>
      </c>
      <c r="E249" s="1728" t="str">
        <f>X!BS249</f>
        <v/>
      </c>
      <c r="F249" s="1728" t="str">
        <f>X!BT249</f>
        <v/>
      </c>
      <c r="G249" s="1728" t="str">
        <f>X!BU249</f>
        <v/>
      </c>
      <c r="H249" s="1728" t="str">
        <f>X!BV249</f>
        <v/>
      </c>
      <c r="I249" s="1728" t="str">
        <f>X!BW249</f>
        <v/>
      </c>
      <c r="J249" s="1728" t="str">
        <f>X!BX249</f>
        <v/>
      </c>
      <c r="K249" s="1728" t="str">
        <f>X!BY249</f>
        <v/>
      </c>
      <c r="L249" s="1728" t="str">
        <f>X!BZ249</f>
        <v/>
      </c>
      <c r="M249" s="1728" t="str">
        <f>X!CA249</f>
        <v/>
      </c>
      <c r="N249" s="1841" t="str">
        <f>X!CB249</f>
        <v/>
      </c>
      <c r="O249" s="1842" t="str">
        <f>X!CC249</f>
        <v/>
      </c>
      <c r="P249" s="1463" t="str">
        <f>X!CD249</f>
        <v/>
      </c>
      <c r="Q249" s="1354"/>
    </row>
    <row r="250" spans="1:77" s="777" customFormat="1" ht="15.75" customHeight="1">
      <c r="A250" s="1472"/>
      <c r="B250" s="1474" t="str">
        <f>X!BP250</f>
        <v/>
      </c>
      <c r="C250" s="1838" t="str">
        <f>X!BQ250</f>
        <v/>
      </c>
      <c r="D250" s="1838" t="str">
        <f>X!BR250</f>
        <v/>
      </c>
      <c r="E250" s="1838" t="str">
        <f>X!BS250</f>
        <v/>
      </c>
      <c r="F250" s="1838" t="str">
        <f>X!BT250</f>
        <v/>
      </c>
      <c r="G250" s="1838" t="str">
        <f>X!BU250</f>
        <v/>
      </c>
      <c r="H250" s="1838" t="str">
        <f>X!BV250</f>
        <v/>
      </c>
      <c r="I250" s="1838" t="str">
        <f>X!BW250</f>
        <v/>
      </c>
      <c r="J250" s="1838" t="str">
        <f>X!BX250</f>
        <v/>
      </c>
      <c r="K250" s="1838" t="str">
        <f>X!BY250</f>
        <v/>
      </c>
      <c r="L250" s="1838" t="str">
        <f>X!BZ250</f>
        <v/>
      </c>
      <c r="M250" s="1838" t="str">
        <f>X!CA250</f>
        <v/>
      </c>
      <c r="N250" s="1839" t="str">
        <f>X!CB250</f>
        <v/>
      </c>
      <c r="O250" s="1840" t="str">
        <f>X!CC250</f>
        <v/>
      </c>
      <c r="P250" s="1463" t="str">
        <f>X!CD250</f>
        <v/>
      </c>
      <c r="Q250" s="1340"/>
    </row>
    <row r="251" spans="1:77" s="777" customFormat="1" ht="15.75" customHeight="1" thickBot="1">
      <c r="A251" s="1476"/>
      <c r="B251" s="1477" t="str">
        <f>X!BP251</f>
        <v/>
      </c>
      <c r="C251" s="1866" t="str">
        <f>X!BQ251</f>
        <v/>
      </c>
      <c r="D251" s="1866" t="str">
        <f>X!BR251</f>
        <v/>
      </c>
      <c r="E251" s="1866" t="str">
        <f>X!BS251</f>
        <v/>
      </c>
      <c r="F251" s="1866" t="str">
        <f>X!BT251</f>
        <v/>
      </c>
      <c r="G251" s="1866" t="str">
        <f>X!BU251</f>
        <v/>
      </c>
      <c r="H251" s="1866" t="str">
        <f>X!BV251</f>
        <v/>
      </c>
      <c r="I251" s="1866" t="str">
        <f>X!BW251</f>
        <v/>
      </c>
      <c r="J251" s="1866" t="str">
        <f>X!BX251</f>
        <v/>
      </c>
      <c r="K251" s="1866" t="str">
        <f>X!BY251</f>
        <v/>
      </c>
      <c r="L251" s="1866" t="str">
        <f>X!BZ251</f>
        <v/>
      </c>
      <c r="M251" s="1866" t="str">
        <f>X!CA251</f>
        <v/>
      </c>
      <c r="N251" s="1867" t="str">
        <f>X!CB251</f>
        <v/>
      </c>
      <c r="O251" s="1868" t="str">
        <f>X!CC251</f>
        <v/>
      </c>
      <c r="P251" s="1510" t="str">
        <f>X!CD251</f>
        <v/>
      </c>
      <c r="Q251" s="1485"/>
    </row>
    <row r="252" spans="1:77" s="808" customFormat="1" ht="19.5" hidden="1" customHeight="1" thickBot="1">
      <c r="A252" s="1511"/>
      <c r="B252" s="1512"/>
      <c r="C252" s="1869"/>
      <c r="D252" s="1870"/>
      <c r="E252" s="1870"/>
      <c r="F252" s="1870"/>
      <c r="G252" s="1870"/>
      <c r="H252" s="1870"/>
      <c r="I252" s="1870"/>
      <c r="J252" s="1870"/>
      <c r="K252" s="1870"/>
      <c r="L252" s="1870"/>
      <c r="M252" s="1870"/>
      <c r="N252" s="1871"/>
      <c r="O252" s="1872"/>
      <c r="P252" s="1517"/>
      <c r="Q252" s="1521"/>
      <c r="R252" s="777"/>
      <c r="S252" s="777"/>
      <c r="T252" s="777"/>
      <c r="U252" s="777"/>
      <c r="V252" s="777"/>
      <c r="W252" s="777"/>
      <c r="X252" s="777"/>
      <c r="Y252" s="777"/>
      <c r="Z252" s="777"/>
      <c r="AA252" s="777"/>
      <c r="AB252" s="777"/>
      <c r="AC252" s="777"/>
      <c r="AD252" s="777"/>
      <c r="AE252" s="777"/>
      <c r="AF252" s="777"/>
      <c r="AG252" s="777"/>
      <c r="AH252" s="777"/>
      <c r="AI252" s="777"/>
      <c r="AJ252" s="777"/>
      <c r="AK252" s="777"/>
      <c r="AL252" s="777"/>
      <c r="AM252" s="777"/>
      <c r="AN252" s="777"/>
      <c r="AO252" s="777"/>
      <c r="AP252" s="777"/>
      <c r="AQ252" s="777"/>
      <c r="AR252" s="777"/>
      <c r="AS252" s="777"/>
      <c r="AT252" s="777"/>
      <c r="AU252" s="777"/>
      <c r="AV252" s="777"/>
      <c r="AW252" s="777"/>
      <c r="AX252" s="777"/>
      <c r="AY252" s="777"/>
      <c r="AZ252" s="777"/>
      <c r="BA252" s="777"/>
      <c r="BB252" s="777"/>
      <c r="BC252" s="777"/>
      <c r="BD252" s="777"/>
      <c r="BE252" s="777"/>
      <c r="BF252" s="777"/>
      <c r="BG252" s="777"/>
      <c r="BH252" s="777"/>
      <c r="BI252" s="777"/>
      <c r="BJ252" s="777"/>
      <c r="BK252" s="777"/>
      <c r="BL252" s="777"/>
      <c r="BM252" s="777"/>
      <c r="BN252" s="777"/>
      <c r="BO252" s="777"/>
      <c r="BP252" s="777"/>
      <c r="BQ252" s="777"/>
      <c r="BR252" s="777"/>
      <c r="BS252" s="777"/>
      <c r="BT252" s="777"/>
      <c r="BU252" s="777"/>
      <c r="BV252" s="777"/>
      <c r="BW252" s="777"/>
      <c r="BX252" s="777"/>
      <c r="BY252" s="777"/>
    </row>
    <row r="253" spans="1:77" s="1070" customFormat="1" ht="15.75" customHeight="1" thickTop="1" thickBot="1">
      <c r="A253" s="1370"/>
      <c r="B253" s="1370"/>
      <c r="C253" s="1843"/>
      <c r="D253" s="1843"/>
      <c r="E253" s="1843"/>
      <c r="F253" s="1843"/>
      <c r="G253" s="1843"/>
      <c r="H253" s="1843"/>
      <c r="I253" s="1843"/>
      <c r="J253" s="1843"/>
      <c r="K253" s="1843"/>
      <c r="L253" s="1843"/>
      <c r="M253" s="1843"/>
      <c r="N253" s="1843"/>
      <c r="O253" s="1843"/>
      <c r="P253" s="1372"/>
      <c r="Q253" s="1373"/>
      <c r="R253" s="1666"/>
      <c r="S253" s="1080"/>
      <c r="T253" s="1080"/>
      <c r="U253" s="1080"/>
      <c r="V253" s="1080"/>
      <c r="W253" s="1080"/>
      <c r="X253" s="1080"/>
      <c r="Y253" s="1080"/>
      <c r="Z253" s="1080"/>
      <c r="AA253" s="1080"/>
      <c r="AB253" s="1080"/>
      <c r="AC253" s="1080"/>
      <c r="AD253" s="1080"/>
      <c r="AE253" s="1080"/>
      <c r="AF253" s="1080"/>
      <c r="AG253" s="1080"/>
      <c r="AH253" s="1080"/>
      <c r="AI253" s="1080"/>
      <c r="AJ253" s="1080"/>
      <c r="AK253" s="1080"/>
      <c r="AL253" s="1080"/>
      <c r="AM253" s="1080"/>
      <c r="AN253" s="1080"/>
      <c r="AO253" s="1080"/>
      <c r="AP253" s="1080"/>
      <c r="AQ253" s="1080"/>
      <c r="AR253" s="1080"/>
      <c r="AS253" s="1080"/>
      <c r="AT253" s="1080"/>
      <c r="AU253" s="1080"/>
      <c r="AV253" s="1080"/>
      <c r="AW253" s="1080"/>
      <c r="AX253" s="1080"/>
      <c r="AY253" s="1080"/>
      <c r="AZ253" s="1080"/>
      <c r="BA253" s="1080"/>
      <c r="BB253" s="1080"/>
      <c r="BC253" s="1080"/>
      <c r="BD253" s="1080"/>
      <c r="BE253" s="1080"/>
      <c r="BF253" s="1080"/>
      <c r="BG253" s="1080"/>
      <c r="BH253" s="1080"/>
      <c r="BI253" s="1080"/>
      <c r="BJ253" s="1080"/>
      <c r="BK253" s="1080"/>
      <c r="BL253" s="1080"/>
      <c r="BM253" s="1080"/>
      <c r="BN253" s="1080"/>
      <c r="BO253" s="1080"/>
      <c r="BP253" s="1080"/>
      <c r="BQ253" s="1080"/>
      <c r="BR253" s="1080"/>
      <c r="BS253" s="1080"/>
      <c r="BT253" s="1080"/>
      <c r="BU253" s="1080"/>
      <c r="BV253" s="1080"/>
      <c r="BW253" s="1080"/>
      <c r="BX253" s="1080"/>
      <c r="BY253" s="1080"/>
    </row>
    <row r="254" spans="1:77" s="808" customFormat="1" ht="15.75" hidden="1" customHeight="1" thickBot="1">
      <c r="A254" s="1525"/>
      <c r="B254" s="1493"/>
      <c r="C254" s="1862"/>
      <c r="D254" s="1862"/>
      <c r="E254" s="1862"/>
      <c r="F254" s="1862"/>
      <c r="G254" s="1862"/>
      <c r="H254" s="1862"/>
      <c r="I254" s="1862"/>
      <c r="J254" s="1862"/>
      <c r="K254" s="1862"/>
      <c r="L254" s="1862"/>
      <c r="M254" s="1862"/>
      <c r="N254" s="1862"/>
      <c r="O254" s="1862"/>
      <c r="P254" s="895"/>
      <c r="Q254" s="1375"/>
      <c r="R254" s="777"/>
      <c r="S254" s="777"/>
      <c r="T254" s="777"/>
      <c r="U254" s="777"/>
      <c r="V254" s="777"/>
      <c r="W254" s="777"/>
      <c r="X254" s="777"/>
      <c r="Y254" s="777"/>
      <c r="Z254" s="777"/>
      <c r="AA254" s="777"/>
      <c r="AB254" s="777"/>
      <c r="AC254" s="777"/>
      <c r="AD254" s="777"/>
      <c r="AE254" s="777"/>
      <c r="AF254" s="777"/>
      <c r="AG254" s="777"/>
      <c r="AH254" s="777"/>
      <c r="AI254" s="777"/>
      <c r="AJ254" s="777"/>
      <c r="AK254" s="777"/>
      <c r="AL254" s="777"/>
      <c r="AM254" s="777"/>
      <c r="AN254" s="777"/>
      <c r="AO254" s="777"/>
      <c r="AP254" s="777"/>
      <c r="AQ254" s="777"/>
      <c r="AR254" s="777"/>
      <c r="AS254" s="777"/>
      <c r="AT254" s="777"/>
      <c r="AU254" s="777"/>
      <c r="AV254" s="777"/>
      <c r="AW254" s="777"/>
      <c r="AX254" s="777"/>
      <c r="AY254" s="777"/>
      <c r="AZ254" s="777"/>
      <c r="BA254" s="777"/>
      <c r="BB254" s="777"/>
      <c r="BC254" s="777"/>
      <c r="BD254" s="777"/>
      <c r="BE254" s="777"/>
      <c r="BF254" s="777"/>
      <c r="BG254" s="777"/>
      <c r="BH254" s="777"/>
      <c r="BI254" s="777"/>
      <c r="BJ254" s="777"/>
      <c r="BK254" s="777"/>
      <c r="BL254" s="777"/>
      <c r="BM254" s="777"/>
      <c r="BN254" s="777"/>
      <c r="BO254" s="777"/>
      <c r="BP254" s="777"/>
      <c r="BQ254" s="777"/>
      <c r="BR254" s="777"/>
      <c r="BS254" s="777"/>
      <c r="BT254" s="777"/>
      <c r="BU254" s="777"/>
      <c r="BV254" s="777"/>
      <c r="BW254" s="777"/>
      <c r="BX254" s="777"/>
      <c r="BY254" s="777"/>
    </row>
    <row r="255" spans="1:77" s="808" customFormat="1" ht="15.75" hidden="1" customHeight="1" thickBot="1">
      <c r="A255" s="1525"/>
      <c r="B255" s="1493"/>
      <c r="C255" s="1862"/>
      <c r="D255" s="1862"/>
      <c r="E255" s="1862"/>
      <c r="F255" s="1862"/>
      <c r="G255" s="1862"/>
      <c r="H255" s="1862"/>
      <c r="I255" s="1862"/>
      <c r="J255" s="1862"/>
      <c r="K255" s="1862"/>
      <c r="L255" s="1862"/>
      <c r="M255" s="1862"/>
      <c r="N255" s="1862"/>
      <c r="O255" s="1862"/>
      <c r="P255" s="895"/>
      <c r="Q255" s="1375"/>
      <c r="R255" s="777"/>
      <c r="S255" s="777"/>
      <c r="T255" s="777"/>
      <c r="U255" s="777"/>
      <c r="V255" s="777"/>
      <c r="W255" s="777"/>
      <c r="X255" s="777"/>
      <c r="Y255" s="777"/>
      <c r="Z255" s="777"/>
      <c r="AA255" s="777"/>
      <c r="AB255" s="777"/>
      <c r="AC255" s="777"/>
      <c r="AD255" s="777"/>
      <c r="AE255" s="777"/>
      <c r="AF255" s="777"/>
      <c r="AG255" s="777"/>
      <c r="AH255" s="777"/>
      <c r="AI255" s="777"/>
      <c r="AJ255" s="777"/>
      <c r="AK255" s="777"/>
      <c r="AL255" s="777"/>
      <c r="AM255" s="777"/>
      <c r="AN255" s="777"/>
      <c r="AO255" s="777"/>
      <c r="AP255" s="777"/>
      <c r="AQ255" s="777"/>
      <c r="AR255" s="777"/>
      <c r="AS255" s="777"/>
      <c r="AT255" s="777"/>
      <c r="AU255" s="777"/>
      <c r="AV255" s="777"/>
      <c r="AW255" s="777"/>
      <c r="AX255" s="777"/>
      <c r="AY255" s="777"/>
      <c r="AZ255" s="777"/>
      <c r="BA255" s="777"/>
      <c r="BB255" s="777"/>
      <c r="BC255" s="777"/>
      <c r="BD255" s="777"/>
      <c r="BE255" s="777"/>
      <c r="BF255" s="777"/>
      <c r="BG255" s="777"/>
      <c r="BH255" s="777"/>
      <c r="BI255" s="777"/>
      <c r="BJ255" s="777"/>
      <c r="BK255" s="777"/>
      <c r="BL255" s="777"/>
      <c r="BM255" s="777"/>
      <c r="BN255" s="777"/>
      <c r="BO255" s="777"/>
      <c r="BP255" s="777"/>
      <c r="BQ255" s="777"/>
      <c r="BR255" s="777"/>
      <c r="BS255" s="777"/>
      <c r="BT255" s="777"/>
      <c r="BU255" s="777"/>
      <c r="BV255" s="777"/>
      <c r="BW255" s="777"/>
      <c r="BX255" s="777"/>
      <c r="BY255" s="777"/>
    </row>
    <row r="256" spans="1:77" s="808" customFormat="1" ht="19.5" hidden="1" customHeight="1" thickTop="1" thickBot="1">
      <c r="A256" s="741"/>
      <c r="B256" s="1285"/>
      <c r="C256" s="1873"/>
      <c r="D256" s="1874"/>
      <c r="E256" s="1874"/>
      <c r="F256" s="1874"/>
      <c r="G256" s="1874"/>
      <c r="H256" s="1874"/>
      <c r="I256" s="1874"/>
      <c r="J256" s="1874"/>
      <c r="K256" s="1874"/>
      <c r="L256" s="1874"/>
      <c r="M256" s="1874"/>
      <c r="N256" s="1875"/>
      <c r="O256" s="1876"/>
      <c r="P256" s="1290"/>
      <c r="Q256" s="1533"/>
      <c r="R256" s="777"/>
      <c r="S256" s="777"/>
      <c r="T256" s="777"/>
      <c r="U256" s="777"/>
      <c r="V256" s="777"/>
      <c r="W256" s="777"/>
      <c r="X256" s="777"/>
      <c r="Y256" s="777"/>
      <c r="Z256" s="777"/>
      <c r="AA256" s="777"/>
      <c r="AB256" s="777"/>
      <c r="AC256" s="777"/>
      <c r="AD256" s="777"/>
      <c r="AE256" s="777"/>
      <c r="AF256" s="777"/>
      <c r="AG256" s="777"/>
      <c r="AH256" s="777"/>
      <c r="AI256" s="777"/>
      <c r="AJ256" s="777"/>
      <c r="AK256" s="777"/>
      <c r="AL256" s="777"/>
      <c r="AM256" s="777"/>
      <c r="AN256" s="777"/>
      <c r="AO256" s="777"/>
      <c r="AP256" s="777"/>
      <c r="AQ256" s="777"/>
      <c r="AR256" s="777"/>
      <c r="AS256" s="777"/>
      <c r="AT256" s="777"/>
      <c r="AU256" s="777"/>
      <c r="AV256" s="777"/>
      <c r="AW256" s="777"/>
      <c r="AX256" s="777"/>
      <c r="AY256" s="777"/>
      <c r="AZ256" s="777"/>
      <c r="BA256" s="777"/>
      <c r="BB256" s="777"/>
      <c r="BC256" s="777"/>
      <c r="BD256" s="777"/>
      <c r="BE256" s="777"/>
      <c r="BF256" s="777"/>
      <c r="BG256" s="777"/>
      <c r="BH256" s="777"/>
      <c r="BI256" s="777"/>
      <c r="BJ256" s="777"/>
      <c r="BK256" s="777"/>
      <c r="BL256" s="777"/>
      <c r="BM256" s="777"/>
      <c r="BN256" s="777"/>
      <c r="BO256" s="777"/>
      <c r="BP256" s="777"/>
      <c r="BQ256" s="777"/>
      <c r="BR256" s="777"/>
      <c r="BS256" s="777"/>
      <c r="BT256" s="777"/>
      <c r="BU256" s="777"/>
      <c r="BV256" s="777"/>
      <c r="BW256" s="777"/>
      <c r="BX256" s="777"/>
      <c r="BY256" s="777"/>
    </row>
    <row r="257" spans="1:77" s="777" customFormat="1" ht="15.75" customHeight="1" thickTop="1" thickBot="1">
      <c r="A257" s="1539"/>
      <c r="B257" s="1540" t="str">
        <f>X!BP257</f>
        <v/>
      </c>
      <c r="C257" s="1877" t="str">
        <f>X!BQ257</f>
        <v/>
      </c>
      <c r="D257" s="1877" t="str">
        <f>X!BR257</f>
        <v/>
      </c>
      <c r="E257" s="1877" t="str">
        <f>X!BS257</f>
        <v/>
      </c>
      <c r="F257" s="1877" t="str">
        <f>X!BT257</f>
        <v/>
      </c>
      <c r="G257" s="1877" t="str">
        <f>X!BU257</f>
        <v/>
      </c>
      <c r="H257" s="1877" t="str">
        <f>X!BV257</f>
        <v/>
      </c>
      <c r="I257" s="1877" t="str">
        <f>X!BW257</f>
        <v/>
      </c>
      <c r="J257" s="1877" t="str">
        <f>X!BX257</f>
        <v/>
      </c>
      <c r="K257" s="1877" t="str">
        <f>X!BY257</f>
        <v/>
      </c>
      <c r="L257" s="1877" t="str">
        <f>X!BZ257</f>
        <v/>
      </c>
      <c r="M257" s="1877" t="str">
        <f>X!CA257</f>
        <v/>
      </c>
      <c r="N257" s="1878" t="str">
        <f>X!CB257</f>
        <v/>
      </c>
      <c r="O257" s="1879" t="str">
        <f>X!CC257</f>
        <v/>
      </c>
      <c r="P257" s="1544" t="str">
        <f>X!CD257</f>
        <v/>
      </c>
      <c r="Q257" s="1547"/>
    </row>
    <row r="258" spans="1:77" s="777" customFormat="1" ht="15.75" customHeight="1">
      <c r="A258" s="1553"/>
      <c r="B258" s="1554" t="str">
        <f>X!BP258</f>
        <v/>
      </c>
      <c r="C258" s="1858" t="str">
        <f>X!BQ258</f>
        <v/>
      </c>
      <c r="D258" s="1858" t="str">
        <f>X!BR258</f>
        <v/>
      </c>
      <c r="E258" s="1858" t="str">
        <f>X!BS258</f>
        <v/>
      </c>
      <c r="F258" s="1858" t="str">
        <f>X!BT258</f>
        <v/>
      </c>
      <c r="G258" s="1858" t="str">
        <f>X!BU258</f>
        <v/>
      </c>
      <c r="H258" s="1858" t="str">
        <f>X!BV258</f>
        <v/>
      </c>
      <c r="I258" s="1858" t="str">
        <f>X!BW258</f>
        <v/>
      </c>
      <c r="J258" s="1858" t="str">
        <f>X!BX258</f>
        <v/>
      </c>
      <c r="K258" s="1858" t="str">
        <f>X!BY258</f>
        <v/>
      </c>
      <c r="L258" s="1858" t="str">
        <f>X!BZ258</f>
        <v/>
      </c>
      <c r="M258" s="1858" t="str">
        <f>X!CA258</f>
        <v/>
      </c>
      <c r="N258" s="1859" t="str">
        <f>X!CB258</f>
        <v/>
      </c>
      <c r="O258" s="1860" t="str">
        <f>X!CC258</f>
        <v/>
      </c>
      <c r="P258" s="1555" t="str">
        <f>X!CD258</f>
        <v/>
      </c>
      <c r="Q258" s="1466"/>
    </row>
    <row r="259" spans="1:77" s="777" customFormat="1" ht="15.75" customHeight="1">
      <c r="A259" s="1557"/>
      <c r="B259" s="1350" t="str">
        <f>X!BP259</f>
        <v/>
      </c>
      <c r="C259" s="1728" t="str">
        <f>X!BQ259</f>
        <v/>
      </c>
      <c r="D259" s="1728" t="str">
        <f>X!BR259</f>
        <v/>
      </c>
      <c r="E259" s="1728" t="str">
        <f>X!BS259</f>
        <v/>
      </c>
      <c r="F259" s="1728" t="str">
        <f>X!BT259</f>
        <v/>
      </c>
      <c r="G259" s="1728" t="str">
        <f>X!BU259</f>
        <v/>
      </c>
      <c r="H259" s="1728" t="str">
        <f>X!BV259</f>
        <v/>
      </c>
      <c r="I259" s="1728" t="str">
        <f>X!BW259</f>
        <v/>
      </c>
      <c r="J259" s="1728" t="str">
        <f>X!BX259</f>
        <v/>
      </c>
      <c r="K259" s="1728" t="str">
        <f>X!BY259</f>
        <v/>
      </c>
      <c r="L259" s="1728" t="str">
        <f>X!BZ259</f>
        <v/>
      </c>
      <c r="M259" s="1728" t="str">
        <f>X!CA259</f>
        <v/>
      </c>
      <c r="N259" s="1841" t="str">
        <f>X!CB259</f>
        <v/>
      </c>
      <c r="O259" s="1842" t="str">
        <f>X!CC259</f>
        <v/>
      </c>
      <c r="P259" s="1555" t="str">
        <f>X!CD259</f>
        <v/>
      </c>
      <c r="Q259" s="1354"/>
    </row>
    <row r="260" spans="1:77" s="777" customFormat="1" ht="15.75" customHeight="1">
      <c r="A260" s="1557"/>
      <c r="B260" s="1333" t="str">
        <f>X!BP260</f>
        <v/>
      </c>
      <c r="C260" s="1838" t="str">
        <f>X!BQ260</f>
        <v/>
      </c>
      <c r="D260" s="1838" t="str">
        <f>X!BR260</f>
        <v/>
      </c>
      <c r="E260" s="1838" t="str">
        <f>X!BS260</f>
        <v/>
      </c>
      <c r="F260" s="1838" t="str">
        <f>X!BT260</f>
        <v/>
      </c>
      <c r="G260" s="1838" t="str">
        <f>X!BU260</f>
        <v/>
      </c>
      <c r="H260" s="1838" t="str">
        <f>X!BV260</f>
        <v/>
      </c>
      <c r="I260" s="1838" t="str">
        <f>X!BW260</f>
        <v/>
      </c>
      <c r="J260" s="1838" t="str">
        <f>X!BX260</f>
        <v/>
      </c>
      <c r="K260" s="1838" t="str">
        <f>X!BY260</f>
        <v/>
      </c>
      <c r="L260" s="1838" t="str">
        <f>X!BZ260</f>
        <v/>
      </c>
      <c r="M260" s="1838" t="str">
        <f>X!CA260</f>
        <v/>
      </c>
      <c r="N260" s="1839" t="str">
        <f>X!CB260</f>
        <v/>
      </c>
      <c r="O260" s="1840" t="str">
        <f>X!CC260</f>
        <v/>
      </c>
      <c r="P260" s="1555" t="str">
        <f>X!CD260</f>
        <v/>
      </c>
      <c r="Q260" s="1340"/>
    </row>
    <row r="261" spans="1:77" s="777" customFormat="1" ht="15.75" customHeight="1">
      <c r="A261" s="1557"/>
      <c r="B261" s="1350" t="str">
        <f>X!BP261</f>
        <v/>
      </c>
      <c r="C261" s="1728" t="str">
        <f>X!BQ261</f>
        <v/>
      </c>
      <c r="D261" s="1728" t="str">
        <f>X!BR261</f>
        <v/>
      </c>
      <c r="E261" s="1728" t="str">
        <f>X!BS261</f>
        <v/>
      </c>
      <c r="F261" s="1728" t="str">
        <f>X!BT261</f>
        <v/>
      </c>
      <c r="G261" s="1728" t="str">
        <f>X!BU261</f>
        <v/>
      </c>
      <c r="H261" s="1728" t="str">
        <f>X!BV261</f>
        <v/>
      </c>
      <c r="I261" s="1728" t="str">
        <f>X!BW261</f>
        <v/>
      </c>
      <c r="J261" s="1728" t="str">
        <f>X!BX261</f>
        <v/>
      </c>
      <c r="K261" s="1728" t="str">
        <f>X!BY261</f>
        <v/>
      </c>
      <c r="L261" s="1728" t="str">
        <f>X!BZ261</f>
        <v/>
      </c>
      <c r="M261" s="1728" t="str">
        <f>X!CA261</f>
        <v/>
      </c>
      <c r="N261" s="1841" t="str">
        <f>X!CB261</f>
        <v/>
      </c>
      <c r="O261" s="1842" t="str">
        <f>X!CC261</f>
        <v/>
      </c>
      <c r="P261" s="1555" t="str">
        <f>X!CD261</f>
        <v/>
      </c>
      <c r="Q261" s="1354"/>
    </row>
    <row r="262" spans="1:77" s="777" customFormat="1" ht="15.75" customHeight="1" thickBot="1">
      <c r="A262" s="1557"/>
      <c r="B262" s="1333" t="str">
        <f>X!BP262</f>
        <v/>
      </c>
      <c r="C262" s="1838" t="str">
        <f>X!BQ262</f>
        <v/>
      </c>
      <c r="D262" s="1838" t="str">
        <f>X!BR262</f>
        <v/>
      </c>
      <c r="E262" s="1838" t="str">
        <f>X!BS262</f>
        <v/>
      </c>
      <c r="F262" s="1838" t="str">
        <f>X!BT262</f>
        <v/>
      </c>
      <c r="G262" s="1838" t="str">
        <f>X!BU262</f>
        <v/>
      </c>
      <c r="H262" s="1838" t="str">
        <f>X!BV262</f>
        <v/>
      </c>
      <c r="I262" s="1838" t="str">
        <f>X!BW262</f>
        <v/>
      </c>
      <c r="J262" s="1838" t="str">
        <f>X!BX262</f>
        <v/>
      </c>
      <c r="K262" s="1838" t="str">
        <f>X!BY262</f>
        <v/>
      </c>
      <c r="L262" s="1838" t="str">
        <f>X!BZ262</f>
        <v/>
      </c>
      <c r="M262" s="1838" t="str">
        <f>X!CA262</f>
        <v/>
      </c>
      <c r="N262" s="1839" t="str">
        <f>X!CB262</f>
        <v/>
      </c>
      <c r="O262" s="1840" t="str">
        <f>X!CC262</f>
        <v/>
      </c>
      <c r="P262" s="1555" t="str">
        <f>X!CD262</f>
        <v/>
      </c>
      <c r="Q262" s="1369"/>
    </row>
    <row r="263" spans="1:77" s="1070" customFormat="1" ht="15.75" customHeight="1" thickTop="1" thickBot="1">
      <c r="A263" s="1370"/>
      <c r="B263" s="1370"/>
      <c r="C263" s="1843"/>
      <c r="D263" s="1843"/>
      <c r="E263" s="1843"/>
      <c r="F263" s="1843"/>
      <c r="G263" s="1843"/>
      <c r="H263" s="1843"/>
      <c r="I263" s="1843"/>
      <c r="J263" s="1843"/>
      <c r="K263" s="1843"/>
      <c r="L263" s="1843"/>
      <c r="M263" s="1843"/>
      <c r="N263" s="1843"/>
      <c r="O263" s="1843"/>
      <c r="P263" s="1372"/>
      <c r="Q263" s="1373"/>
      <c r="R263" s="1666"/>
      <c r="S263" s="1080"/>
      <c r="T263" s="1080"/>
      <c r="U263" s="1080"/>
      <c r="V263" s="1080"/>
      <c r="W263" s="1080"/>
      <c r="X263" s="1080"/>
      <c r="Y263" s="1080"/>
      <c r="Z263" s="1080"/>
      <c r="AA263" s="1080"/>
      <c r="AB263" s="1080"/>
      <c r="AC263" s="1080"/>
      <c r="AD263" s="1080"/>
      <c r="AE263" s="1080"/>
      <c r="AF263" s="1080"/>
      <c r="AG263" s="1080"/>
      <c r="AH263" s="1080"/>
      <c r="AI263" s="1080"/>
      <c r="AJ263" s="1080"/>
      <c r="AK263" s="1080"/>
      <c r="AL263" s="1080"/>
      <c r="AM263" s="1080"/>
      <c r="AN263" s="1080"/>
      <c r="AO263" s="1080"/>
      <c r="AP263" s="1080"/>
      <c r="AQ263" s="1080"/>
      <c r="AR263" s="1080"/>
      <c r="AS263" s="1080"/>
      <c r="AT263" s="1080"/>
      <c r="AU263" s="1080"/>
      <c r="AV263" s="1080"/>
      <c r="AW263" s="1080"/>
      <c r="AX263" s="1080"/>
      <c r="AY263" s="1080"/>
      <c r="AZ263" s="1080"/>
      <c r="BA263" s="1080"/>
      <c r="BB263" s="1080"/>
      <c r="BC263" s="1080"/>
      <c r="BD263" s="1080"/>
      <c r="BE263" s="1080"/>
      <c r="BF263" s="1080"/>
      <c r="BG263" s="1080"/>
      <c r="BH263" s="1080"/>
      <c r="BI263" s="1080"/>
      <c r="BJ263" s="1080"/>
      <c r="BK263" s="1080"/>
      <c r="BL263" s="1080"/>
      <c r="BM263" s="1080"/>
      <c r="BN263" s="1080"/>
      <c r="BO263" s="1080"/>
      <c r="BP263" s="1080"/>
      <c r="BQ263" s="1080"/>
      <c r="BR263" s="1080"/>
      <c r="BS263" s="1080"/>
      <c r="BT263" s="1080"/>
      <c r="BU263" s="1080"/>
      <c r="BV263" s="1080"/>
      <c r="BW263" s="1080"/>
      <c r="BX263" s="1080"/>
      <c r="BY263" s="1080"/>
    </row>
    <row r="264" spans="1:77" s="777" customFormat="1" ht="15.75" customHeight="1" thickTop="1" thickBot="1">
      <c r="A264" s="1564"/>
      <c r="B264" s="1565" t="str">
        <f>X!BP264</f>
        <v/>
      </c>
      <c r="C264" s="1880" t="str">
        <f>X!BQ264</f>
        <v/>
      </c>
      <c r="D264" s="1880" t="str">
        <f>X!BR264</f>
        <v/>
      </c>
      <c r="E264" s="1880" t="str">
        <f>X!BS264</f>
        <v/>
      </c>
      <c r="F264" s="1880" t="str">
        <f>X!BT264</f>
        <v/>
      </c>
      <c r="G264" s="1880" t="str">
        <f>X!BU264</f>
        <v/>
      </c>
      <c r="H264" s="1880" t="str">
        <f>X!BV264</f>
        <v/>
      </c>
      <c r="I264" s="1880" t="str">
        <f>X!BW264</f>
        <v/>
      </c>
      <c r="J264" s="1880" t="str">
        <f>X!BX264</f>
        <v/>
      </c>
      <c r="K264" s="1880" t="str">
        <f>X!BY264</f>
        <v/>
      </c>
      <c r="L264" s="1880" t="str">
        <f>X!BZ264</f>
        <v/>
      </c>
      <c r="M264" s="1880" t="str">
        <f>X!CA264</f>
        <v/>
      </c>
      <c r="N264" s="1881" t="str">
        <f>X!CB264</f>
        <v/>
      </c>
      <c r="O264" s="1882" t="str">
        <f>X!CC264</f>
        <v/>
      </c>
      <c r="P264" s="1569" t="str">
        <f>X!CD264</f>
        <v/>
      </c>
      <c r="Q264" s="1547"/>
    </row>
    <row r="265" spans="1:77" s="777" customFormat="1" ht="15.75" customHeight="1">
      <c r="A265" s="1553"/>
      <c r="B265" s="1554" t="str">
        <f>X!BP265</f>
        <v/>
      </c>
      <c r="C265" s="1858" t="str">
        <f>X!BQ265</f>
        <v/>
      </c>
      <c r="D265" s="1858" t="str">
        <f>X!BR265</f>
        <v/>
      </c>
      <c r="E265" s="1858" t="str">
        <f>X!BS265</f>
        <v/>
      </c>
      <c r="F265" s="1858" t="str">
        <f>X!BT265</f>
        <v/>
      </c>
      <c r="G265" s="1858" t="str">
        <f>X!BU265</f>
        <v/>
      </c>
      <c r="H265" s="1858" t="str">
        <f>X!BV265</f>
        <v/>
      </c>
      <c r="I265" s="1858" t="str">
        <f>X!BW265</f>
        <v/>
      </c>
      <c r="J265" s="1858" t="str">
        <f>X!BX265</f>
        <v/>
      </c>
      <c r="K265" s="1858" t="str">
        <f>X!BY265</f>
        <v/>
      </c>
      <c r="L265" s="1858" t="str">
        <f>X!BZ265</f>
        <v/>
      </c>
      <c r="M265" s="1858" t="str">
        <f>X!CA265</f>
        <v/>
      </c>
      <c r="N265" s="1859" t="str">
        <f>X!CB265</f>
        <v/>
      </c>
      <c r="O265" s="1860" t="str">
        <f>X!CC265</f>
        <v/>
      </c>
      <c r="P265" s="1555" t="str">
        <f>X!CD265</f>
        <v/>
      </c>
      <c r="Q265" s="1466"/>
    </row>
    <row r="266" spans="1:77" s="777" customFormat="1" ht="15.75" customHeight="1">
      <c r="A266" s="1557"/>
      <c r="B266" s="1350" t="str">
        <f>X!BP266</f>
        <v/>
      </c>
      <c r="C266" s="1728" t="str">
        <f>X!BQ266</f>
        <v/>
      </c>
      <c r="D266" s="1728" t="str">
        <f>X!BR266</f>
        <v/>
      </c>
      <c r="E266" s="1728" t="str">
        <f>X!BS266</f>
        <v/>
      </c>
      <c r="F266" s="1728" t="str">
        <f>X!BT266</f>
        <v/>
      </c>
      <c r="G266" s="1728" t="str">
        <f>X!BU266</f>
        <v/>
      </c>
      <c r="H266" s="1728" t="str">
        <f>X!BV266</f>
        <v/>
      </c>
      <c r="I266" s="1728" t="str">
        <f>X!BW266</f>
        <v/>
      </c>
      <c r="J266" s="1728" t="str">
        <f>X!BX266</f>
        <v/>
      </c>
      <c r="K266" s="1728" t="str">
        <f>X!BY266</f>
        <v/>
      </c>
      <c r="L266" s="1728" t="str">
        <f>X!BZ266</f>
        <v/>
      </c>
      <c r="M266" s="1728" t="str">
        <f>X!CA266</f>
        <v/>
      </c>
      <c r="N266" s="1841" t="str">
        <f>X!CB266</f>
        <v/>
      </c>
      <c r="O266" s="1842" t="str">
        <f>X!CC266</f>
        <v/>
      </c>
      <c r="P266" s="1555" t="str">
        <f>X!CD266</f>
        <v/>
      </c>
      <c r="Q266" s="1354"/>
    </row>
    <row r="267" spans="1:77" s="777" customFormat="1" ht="15.75" customHeight="1">
      <c r="A267" s="1557"/>
      <c r="B267" s="1333" t="str">
        <f>X!BP267</f>
        <v/>
      </c>
      <c r="C267" s="1838" t="str">
        <f>X!BQ267</f>
        <v/>
      </c>
      <c r="D267" s="1838" t="str">
        <f>X!BR267</f>
        <v/>
      </c>
      <c r="E267" s="1838" t="str">
        <f>X!BS267</f>
        <v/>
      </c>
      <c r="F267" s="1838" t="str">
        <f>X!BT267</f>
        <v/>
      </c>
      <c r="G267" s="1838" t="str">
        <f>X!BU267</f>
        <v/>
      </c>
      <c r="H267" s="1838" t="str">
        <f>X!BV267</f>
        <v/>
      </c>
      <c r="I267" s="1838" t="str">
        <f>X!BW267</f>
        <v/>
      </c>
      <c r="J267" s="1838" t="str">
        <f>X!BX267</f>
        <v/>
      </c>
      <c r="K267" s="1838" t="str">
        <f>X!BY267</f>
        <v/>
      </c>
      <c r="L267" s="1838" t="str">
        <f>X!BZ267</f>
        <v/>
      </c>
      <c r="M267" s="1838" t="str">
        <f>X!CA267</f>
        <v/>
      </c>
      <c r="N267" s="1839" t="str">
        <f>X!CB267</f>
        <v/>
      </c>
      <c r="O267" s="1840" t="str">
        <f>X!CC267</f>
        <v/>
      </c>
      <c r="P267" s="1555" t="str">
        <f>X!CD267</f>
        <v/>
      </c>
      <c r="Q267" s="1340"/>
    </row>
    <row r="268" spans="1:77" s="777" customFormat="1" ht="15.75" customHeight="1">
      <c r="A268" s="1557"/>
      <c r="B268" s="1350" t="str">
        <f>X!BP268</f>
        <v/>
      </c>
      <c r="C268" s="1728" t="str">
        <f>X!BQ268</f>
        <v/>
      </c>
      <c r="D268" s="1728" t="str">
        <f>X!BR268</f>
        <v/>
      </c>
      <c r="E268" s="1728" t="str">
        <f>X!BS268</f>
        <v/>
      </c>
      <c r="F268" s="1728" t="str">
        <f>X!BT268</f>
        <v/>
      </c>
      <c r="G268" s="1728" t="str">
        <f>X!BU268</f>
        <v/>
      </c>
      <c r="H268" s="1728" t="str">
        <f>X!BV268</f>
        <v/>
      </c>
      <c r="I268" s="1728" t="str">
        <f>X!BW268</f>
        <v/>
      </c>
      <c r="J268" s="1728" t="str">
        <f>X!BX268</f>
        <v/>
      </c>
      <c r="K268" s="1728" t="str">
        <f>X!BY268</f>
        <v/>
      </c>
      <c r="L268" s="1728" t="str">
        <f>X!BZ268</f>
        <v/>
      </c>
      <c r="M268" s="1728" t="str">
        <f>X!CA268</f>
        <v/>
      </c>
      <c r="N268" s="1841" t="str">
        <f>X!CB268</f>
        <v/>
      </c>
      <c r="O268" s="1842" t="str">
        <f>X!CC268</f>
        <v/>
      </c>
      <c r="P268" s="1555" t="str">
        <f>X!CD268</f>
        <v/>
      </c>
      <c r="Q268" s="1354"/>
    </row>
    <row r="269" spans="1:77" s="777" customFormat="1" ht="15.75" customHeight="1" thickBot="1">
      <c r="A269" s="1557"/>
      <c r="B269" s="1333" t="str">
        <f>X!BP269</f>
        <v/>
      </c>
      <c r="C269" s="1838" t="str">
        <f>X!BQ269</f>
        <v/>
      </c>
      <c r="D269" s="1838" t="str">
        <f>X!BR269</f>
        <v/>
      </c>
      <c r="E269" s="1838" t="str">
        <f>X!BS269</f>
        <v/>
      </c>
      <c r="F269" s="1838" t="str">
        <f>X!BT269</f>
        <v/>
      </c>
      <c r="G269" s="1838" t="str">
        <f>X!BU269</f>
        <v/>
      </c>
      <c r="H269" s="1838" t="str">
        <f>X!BV269</f>
        <v/>
      </c>
      <c r="I269" s="1838" t="str">
        <f>X!BW269</f>
        <v/>
      </c>
      <c r="J269" s="1838" t="str">
        <f>X!BX269</f>
        <v/>
      </c>
      <c r="K269" s="1838" t="str">
        <f>X!BY269</f>
        <v/>
      </c>
      <c r="L269" s="1838" t="str">
        <f>X!BZ269</f>
        <v/>
      </c>
      <c r="M269" s="1838" t="str">
        <f>X!CA269</f>
        <v/>
      </c>
      <c r="N269" s="1839" t="str">
        <f>X!CB269</f>
        <v/>
      </c>
      <c r="O269" s="1840" t="str">
        <f>X!CC269</f>
        <v/>
      </c>
      <c r="P269" s="1555" t="str">
        <f>X!CD269</f>
        <v/>
      </c>
      <c r="Q269" s="1369"/>
    </row>
    <row r="270" spans="1:77" s="1070" customFormat="1" ht="15.75" customHeight="1" thickTop="1" thickBot="1">
      <c r="A270" s="1370"/>
      <c r="B270" s="1370"/>
      <c r="C270" s="1843"/>
      <c r="D270" s="1843"/>
      <c r="E270" s="1843"/>
      <c r="F270" s="1843"/>
      <c r="G270" s="1843"/>
      <c r="H270" s="1843"/>
      <c r="I270" s="1843"/>
      <c r="J270" s="1843"/>
      <c r="K270" s="1843"/>
      <c r="L270" s="1843"/>
      <c r="M270" s="1843"/>
      <c r="N270" s="1843"/>
      <c r="O270" s="1843"/>
      <c r="P270" s="1372"/>
      <c r="Q270" s="1373"/>
      <c r="R270" s="1666"/>
      <c r="S270" s="1080"/>
      <c r="T270" s="1080"/>
      <c r="U270" s="1080"/>
      <c r="V270" s="1080"/>
      <c r="W270" s="1080"/>
      <c r="X270" s="1080"/>
      <c r="Y270" s="1080"/>
      <c r="Z270" s="1080"/>
      <c r="AA270" s="1080"/>
      <c r="AB270" s="1080"/>
      <c r="AC270" s="1080"/>
      <c r="AD270" s="1080"/>
      <c r="AE270" s="1080"/>
      <c r="AF270" s="1080"/>
      <c r="AG270" s="1080"/>
      <c r="AH270" s="1080"/>
      <c r="AI270" s="1080"/>
      <c r="AJ270" s="1080"/>
      <c r="AK270" s="1080"/>
      <c r="AL270" s="1080"/>
      <c r="AM270" s="1080"/>
      <c r="AN270" s="1080"/>
      <c r="AO270" s="1080"/>
      <c r="AP270" s="1080"/>
      <c r="AQ270" s="1080"/>
      <c r="AR270" s="1080"/>
      <c r="AS270" s="1080"/>
      <c r="AT270" s="1080"/>
      <c r="AU270" s="1080"/>
      <c r="AV270" s="1080"/>
      <c r="AW270" s="1080"/>
      <c r="AX270" s="1080"/>
      <c r="AY270" s="1080"/>
      <c r="AZ270" s="1080"/>
      <c r="BA270" s="1080"/>
      <c r="BB270" s="1080"/>
      <c r="BC270" s="1080"/>
      <c r="BD270" s="1080"/>
      <c r="BE270" s="1080"/>
      <c r="BF270" s="1080"/>
      <c r="BG270" s="1080"/>
      <c r="BH270" s="1080"/>
      <c r="BI270" s="1080"/>
      <c r="BJ270" s="1080"/>
      <c r="BK270" s="1080"/>
      <c r="BL270" s="1080"/>
      <c r="BM270" s="1080"/>
      <c r="BN270" s="1080"/>
      <c r="BO270" s="1080"/>
      <c r="BP270" s="1080"/>
      <c r="BQ270" s="1080"/>
      <c r="BR270" s="1080"/>
      <c r="BS270" s="1080"/>
      <c r="BT270" s="1080"/>
      <c r="BU270" s="1080"/>
      <c r="BV270" s="1080"/>
      <c r="BW270" s="1080"/>
      <c r="BX270" s="1080"/>
      <c r="BY270" s="1080"/>
    </row>
    <row r="271" spans="1:77" s="777" customFormat="1" ht="15.75" customHeight="1" thickTop="1" thickBot="1">
      <c r="A271" s="1575"/>
      <c r="B271" s="1565" t="str">
        <f>X!BP271</f>
        <v/>
      </c>
      <c r="C271" s="1880" t="str">
        <f>X!BQ271</f>
        <v/>
      </c>
      <c r="D271" s="1880" t="str">
        <f>X!BR271</f>
        <v/>
      </c>
      <c r="E271" s="1880" t="str">
        <f>X!BS271</f>
        <v/>
      </c>
      <c r="F271" s="1880" t="str">
        <f>X!BT271</f>
        <v/>
      </c>
      <c r="G271" s="1880" t="str">
        <f>X!BU271</f>
        <v/>
      </c>
      <c r="H271" s="1880" t="str">
        <f>X!BV271</f>
        <v/>
      </c>
      <c r="I271" s="1880" t="str">
        <f>X!BW271</f>
        <v/>
      </c>
      <c r="J271" s="1880" t="str">
        <f>X!BX271</f>
        <v/>
      </c>
      <c r="K271" s="1880" t="str">
        <f>X!BY271</f>
        <v/>
      </c>
      <c r="L271" s="1880" t="str">
        <f>X!BZ271</f>
        <v/>
      </c>
      <c r="M271" s="1880" t="str">
        <f>X!CA271</f>
        <v/>
      </c>
      <c r="N271" s="1881" t="str">
        <f>X!CB271</f>
        <v/>
      </c>
      <c r="O271" s="1882" t="str">
        <f>X!CC271</f>
        <v/>
      </c>
      <c r="P271" s="1432" t="str">
        <f>X!CD271</f>
        <v/>
      </c>
      <c r="Q271" s="1547"/>
    </row>
    <row r="272" spans="1:77" s="777" customFormat="1" ht="15.75" customHeight="1">
      <c r="A272" s="1553"/>
      <c r="B272" s="1554" t="str">
        <f>X!BP272</f>
        <v/>
      </c>
      <c r="C272" s="1858" t="str">
        <f>X!BQ272</f>
        <v/>
      </c>
      <c r="D272" s="1858" t="str">
        <f>X!BR272</f>
        <v/>
      </c>
      <c r="E272" s="1858" t="str">
        <f>X!BS272</f>
        <v/>
      </c>
      <c r="F272" s="1858" t="str">
        <f>X!BT272</f>
        <v/>
      </c>
      <c r="G272" s="1858" t="str">
        <f>X!BU272</f>
        <v/>
      </c>
      <c r="H272" s="1858" t="str">
        <f>X!BV272</f>
        <v/>
      </c>
      <c r="I272" s="1858" t="str">
        <f>X!BW272</f>
        <v/>
      </c>
      <c r="J272" s="1858" t="str">
        <f>X!BX272</f>
        <v/>
      </c>
      <c r="K272" s="1858" t="str">
        <f>X!BY272</f>
        <v/>
      </c>
      <c r="L272" s="1858" t="str">
        <f>X!BZ272</f>
        <v/>
      </c>
      <c r="M272" s="1858" t="str">
        <f>X!CA272</f>
        <v/>
      </c>
      <c r="N272" s="1859" t="str">
        <f>X!CB272</f>
        <v/>
      </c>
      <c r="O272" s="1860" t="str">
        <f>X!CC272</f>
        <v/>
      </c>
      <c r="P272" s="1555" t="str">
        <f>X!CD272</f>
        <v/>
      </c>
      <c r="Q272" s="1466"/>
    </row>
    <row r="273" spans="1:77" s="777" customFormat="1" ht="15.75" customHeight="1">
      <c r="A273" s="1557"/>
      <c r="B273" s="1350" t="str">
        <f>X!BP273</f>
        <v/>
      </c>
      <c r="C273" s="1728" t="str">
        <f>X!BQ273</f>
        <v/>
      </c>
      <c r="D273" s="1728" t="str">
        <f>X!BR273</f>
        <v/>
      </c>
      <c r="E273" s="1728" t="str">
        <f>X!BS273</f>
        <v/>
      </c>
      <c r="F273" s="1728" t="str">
        <f>X!BT273</f>
        <v/>
      </c>
      <c r="G273" s="1728" t="str">
        <f>X!BU273</f>
        <v/>
      </c>
      <c r="H273" s="1728" t="str">
        <f>X!BV273</f>
        <v/>
      </c>
      <c r="I273" s="1728" t="str">
        <f>X!BW273</f>
        <v/>
      </c>
      <c r="J273" s="1728" t="str">
        <f>X!BX273</f>
        <v/>
      </c>
      <c r="K273" s="1728" t="str">
        <f>X!BY273</f>
        <v/>
      </c>
      <c r="L273" s="1728" t="str">
        <f>X!BZ273</f>
        <v/>
      </c>
      <c r="M273" s="1728" t="str">
        <f>X!CA273</f>
        <v/>
      </c>
      <c r="N273" s="1841" t="str">
        <f>X!CB273</f>
        <v/>
      </c>
      <c r="O273" s="1842" t="str">
        <f>X!CC273</f>
        <v/>
      </c>
      <c r="P273" s="1555" t="str">
        <f>X!CD273</f>
        <v/>
      </c>
      <c r="Q273" s="1354"/>
    </row>
    <row r="274" spans="1:77" s="777" customFormat="1" ht="15.75" customHeight="1">
      <c r="A274" s="1557"/>
      <c r="B274" s="1333" t="str">
        <f>X!BP274</f>
        <v/>
      </c>
      <c r="C274" s="1838" t="str">
        <f>X!BQ274</f>
        <v/>
      </c>
      <c r="D274" s="1838" t="str">
        <f>X!BR274</f>
        <v/>
      </c>
      <c r="E274" s="1838" t="str">
        <f>X!BS274</f>
        <v/>
      </c>
      <c r="F274" s="1838" t="str">
        <f>X!BT274</f>
        <v/>
      </c>
      <c r="G274" s="1838" t="str">
        <f>X!BU274</f>
        <v/>
      </c>
      <c r="H274" s="1838" t="str">
        <f>X!BV274</f>
        <v/>
      </c>
      <c r="I274" s="1838" t="str">
        <f>X!BW274</f>
        <v/>
      </c>
      <c r="J274" s="1838" t="str">
        <f>X!BX274</f>
        <v/>
      </c>
      <c r="K274" s="1838" t="str">
        <f>X!BY274</f>
        <v/>
      </c>
      <c r="L274" s="1838" t="str">
        <f>X!BZ274</f>
        <v/>
      </c>
      <c r="M274" s="1838" t="str">
        <f>X!CA274</f>
        <v/>
      </c>
      <c r="N274" s="1839" t="str">
        <f>X!CB274</f>
        <v/>
      </c>
      <c r="O274" s="1840" t="str">
        <f>X!CC274</f>
        <v/>
      </c>
      <c r="P274" s="1555" t="str">
        <f>X!CD274</f>
        <v/>
      </c>
      <c r="Q274" s="1340"/>
    </row>
    <row r="275" spans="1:77" s="777" customFormat="1" ht="15.75" customHeight="1">
      <c r="A275" s="1557"/>
      <c r="B275" s="1350" t="str">
        <f>X!BP275</f>
        <v/>
      </c>
      <c r="C275" s="1728" t="str">
        <f>X!BQ275</f>
        <v/>
      </c>
      <c r="D275" s="1728" t="str">
        <f>X!BR275</f>
        <v/>
      </c>
      <c r="E275" s="1728" t="str">
        <f>X!BS275</f>
        <v/>
      </c>
      <c r="F275" s="1728" t="str">
        <f>X!BT275</f>
        <v/>
      </c>
      <c r="G275" s="1728" t="str">
        <f>X!BU275</f>
        <v/>
      </c>
      <c r="H275" s="1728" t="str">
        <f>X!BV275</f>
        <v/>
      </c>
      <c r="I275" s="1728" t="str">
        <f>X!BW275</f>
        <v/>
      </c>
      <c r="J275" s="1728" t="str">
        <f>X!BX275</f>
        <v/>
      </c>
      <c r="K275" s="1728" t="str">
        <f>X!BY275</f>
        <v/>
      </c>
      <c r="L275" s="1728" t="str">
        <f>X!BZ275</f>
        <v/>
      </c>
      <c r="M275" s="1728" t="str">
        <f>X!CA275</f>
        <v/>
      </c>
      <c r="N275" s="1841" t="str">
        <f>X!CB275</f>
        <v/>
      </c>
      <c r="O275" s="1842" t="str">
        <f>X!CC275</f>
        <v/>
      </c>
      <c r="P275" s="1555" t="str">
        <f>X!CD275</f>
        <v/>
      </c>
      <c r="Q275" s="1354"/>
    </row>
    <row r="276" spans="1:77" s="881" customFormat="1" ht="15.75" customHeight="1" thickBot="1">
      <c r="A276" s="1559"/>
      <c r="B276" s="1361" t="str">
        <f>X!BP276</f>
        <v/>
      </c>
      <c r="C276" s="1847" t="str">
        <f>X!BQ276</f>
        <v/>
      </c>
      <c r="D276" s="1847" t="str">
        <f>X!BR276</f>
        <v/>
      </c>
      <c r="E276" s="1847" t="str">
        <f>X!BS276</f>
        <v/>
      </c>
      <c r="F276" s="1847" t="str">
        <f>X!BT276</f>
        <v/>
      </c>
      <c r="G276" s="1847" t="str">
        <f>X!BU276</f>
        <v/>
      </c>
      <c r="H276" s="1847" t="str">
        <f>X!BV276</f>
        <v/>
      </c>
      <c r="I276" s="1847" t="str">
        <f>X!BW276</f>
        <v/>
      </c>
      <c r="J276" s="1847" t="str">
        <f>X!BX276</f>
        <v/>
      </c>
      <c r="K276" s="1847" t="str">
        <f>X!BY276</f>
        <v/>
      </c>
      <c r="L276" s="1847" t="str">
        <f>X!BZ276</f>
        <v/>
      </c>
      <c r="M276" s="1847" t="str">
        <f>X!CA276</f>
        <v/>
      </c>
      <c r="N276" s="1848" t="str">
        <f>X!CB276</f>
        <v/>
      </c>
      <c r="O276" s="1849" t="str">
        <f>X!CC276</f>
        <v/>
      </c>
      <c r="P276" s="1578" t="str">
        <f>X!CD276</f>
        <v/>
      </c>
      <c r="Q276" s="1369"/>
    </row>
    <row r="277" spans="1:77" s="1579" customFormat="1" ht="15.75" customHeight="1" thickTop="1" thickBot="1">
      <c r="B277" s="520"/>
      <c r="M277" s="1582" t="s">
        <v>73</v>
      </c>
      <c r="R277" s="1667"/>
      <c r="S277" s="730"/>
      <c r="T277" s="730"/>
      <c r="U277" s="730"/>
      <c r="V277" s="730"/>
      <c r="W277" s="730"/>
      <c r="X277" s="730"/>
      <c r="Y277" s="730"/>
      <c r="Z277" s="730"/>
      <c r="AA277" s="730"/>
      <c r="AB277" s="730"/>
      <c r="AC277" s="730"/>
      <c r="AN277" s="730"/>
      <c r="AO277" s="730"/>
      <c r="AP277" s="730"/>
      <c r="AQ277" s="730"/>
      <c r="AR277" s="730"/>
      <c r="AS277" s="730"/>
      <c r="AT277" s="730"/>
      <c r="AU277" s="730"/>
      <c r="AV277" s="730"/>
      <c r="AW277" s="730"/>
      <c r="AX277" s="730"/>
      <c r="AY277" s="730"/>
      <c r="AZ277" s="730"/>
      <c r="BA277" s="730"/>
      <c r="BB277" s="730"/>
      <c r="BC277" s="730"/>
      <c r="BD277" s="730"/>
      <c r="BE277" s="730"/>
      <c r="BF277" s="730"/>
      <c r="BG277" s="730"/>
      <c r="BH277" s="730"/>
      <c r="BI277" s="730"/>
      <c r="BJ277" s="730"/>
      <c r="BK277" s="730"/>
      <c r="BL277" s="730"/>
      <c r="BM277" s="730"/>
      <c r="BN277" s="730"/>
      <c r="BO277" s="730"/>
      <c r="BP277" s="730"/>
      <c r="BQ277" s="730"/>
      <c r="BR277" s="730"/>
      <c r="BS277" s="730"/>
      <c r="BT277" s="730"/>
      <c r="BU277" s="730"/>
      <c r="BV277" s="730"/>
      <c r="BW277" s="730"/>
      <c r="BX277" s="730"/>
      <c r="BY277" s="730"/>
    </row>
    <row r="278" spans="1:77" s="777" customFormat="1" ht="15.75" customHeight="1" thickTop="1">
      <c r="A278" s="809"/>
      <c r="B278" s="973"/>
    </row>
    <row r="279" spans="1:77" s="777" customFormat="1" ht="15.75" customHeight="1">
      <c r="A279" s="809"/>
      <c r="B279" s="973"/>
    </row>
    <row r="280" spans="1:77" s="777" customFormat="1" ht="15.75" customHeight="1">
      <c r="A280" s="809"/>
      <c r="B280" s="973"/>
    </row>
    <row r="281" spans="1:77" s="777" customFormat="1" ht="15.75" customHeight="1">
      <c r="A281" s="809"/>
      <c r="B281" s="973"/>
    </row>
    <row r="282" spans="1:77" s="777" customFormat="1" ht="15.75" customHeight="1">
      <c r="A282" s="809"/>
      <c r="B282" s="973"/>
    </row>
    <row r="283" spans="1:77" s="777" customFormat="1" ht="15.75" customHeight="1" thickBot="1">
      <c r="A283" s="809"/>
      <c r="B283" s="973"/>
    </row>
    <row r="284" spans="1:77" s="777" customFormat="1" ht="15.75" customHeight="1" thickBot="1">
      <c r="A284" s="1232"/>
      <c r="B284" s="1586"/>
    </row>
    <row r="285" spans="1:77" s="777" customFormat="1" ht="15.75" customHeight="1">
      <c r="A285" s="1587"/>
      <c r="B285" s="1588"/>
    </row>
    <row r="286" spans="1:77" s="777" customFormat="1" ht="15.75" customHeight="1">
      <c r="A286" s="1589"/>
      <c r="B286" s="1590"/>
    </row>
    <row r="287" spans="1:77" s="777" customFormat="1" ht="15.75" customHeight="1">
      <c r="A287" s="1589"/>
      <c r="B287" s="1590"/>
    </row>
    <row r="288" spans="1:77" s="777" customFormat="1" ht="15.75" customHeight="1">
      <c r="A288" s="1589"/>
      <c r="B288" s="1590"/>
    </row>
    <row r="289" spans="1:2" s="777" customFormat="1" ht="15.75" customHeight="1">
      <c r="A289" s="1589"/>
      <c r="B289" s="1590"/>
    </row>
    <row r="290" spans="1:2" s="777" customFormat="1" ht="15.75" customHeight="1">
      <c r="A290" s="1589"/>
      <c r="B290" s="1590"/>
    </row>
    <row r="291" spans="1:2" s="777" customFormat="1" ht="15.75" customHeight="1">
      <c r="A291" s="1589"/>
      <c r="B291" s="1590"/>
    </row>
    <row r="292" spans="1:2" s="777" customFormat="1" ht="15.75" customHeight="1">
      <c r="A292" s="1589"/>
      <c r="B292" s="1590"/>
    </row>
    <row r="293" spans="1:2" s="777" customFormat="1" ht="15.75" customHeight="1">
      <c r="A293" s="1589"/>
      <c r="B293" s="1590"/>
    </row>
    <row r="294" spans="1:2" s="777" customFormat="1" ht="15.75" customHeight="1">
      <c r="A294" s="1589"/>
      <c r="B294" s="1590"/>
    </row>
    <row r="295" spans="1:2" s="777" customFormat="1" ht="15.75" customHeight="1">
      <c r="A295" s="1589"/>
      <c r="B295" s="1590"/>
    </row>
    <row r="296" spans="1:2" s="777" customFormat="1" ht="15.75" customHeight="1">
      <c r="A296" s="1589"/>
      <c r="B296" s="1590"/>
    </row>
    <row r="297" spans="1:2" s="777" customFormat="1" ht="15.75" customHeight="1">
      <c r="A297" s="1589"/>
      <c r="B297" s="1590"/>
    </row>
    <row r="298" spans="1:2" s="777" customFormat="1" ht="15.75" customHeight="1">
      <c r="A298" s="1589"/>
      <c r="B298" s="1590"/>
    </row>
    <row r="299" spans="1:2" s="777" customFormat="1" ht="15.75" customHeight="1">
      <c r="A299" s="1589"/>
      <c r="B299" s="1590"/>
    </row>
    <row r="300" spans="1:2" s="777" customFormat="1" ht="15.75" customHeight="1">
      <c r="A300" s="1589"/>
      <c r="B300" s="1590"/>
    </row>
    <row r="301" spans="1:2" s="777" customFormat="1" ht="15.75" customHeight="1">
      <c r="A301" s="1589"/>
      <c r="B301" s="1590"/>
    </row>
    <row r="302" spans="1:2" s="777" customFormat="1" ht="15.75" customHeight="1">
      <c r="A302" s="1589"/>
      <c r="B302" s="1590"/>
    </row>
    <row r="303" spans="1:2" s="777" customFormat="1" ht="15.75" customHeight="1">
      <c r="A303" s="1589"/>
      <c r="B303" s="1590"/>
    </row>
    <row r="304" spans="1:2" s="777" customFormat="1" ht="15.75" customHeight="1">
      <c r="A304" s="1589"/>
      <c r="B304" s="1590"/>
    </row>
    <row r="305" spans="1:2" s="777" customFormat="1" ht="15.75" customHeight="1">
      <c r="A305" s="1589"/>
      <c r="B305" s="1590"/>
    </row>
    <row r="306" spans="1:2" s="777" customFormat="1" ht="15.75" customHeight="1">
      <c r="A306" s="1589"/>
      <c r="B306" s="1590"/>
    </row>
    <row r="307" spans="1:2" s="777" customFormat="1" ht="15.75" customHeight="1">
      <c r="A307" s="1589"/>
      <c r="B307" s="1590"/>
    </row>
    <row r="308" spans="1:2" s="777" customFormat="1" ht="15.75" customHeight="1">
      <c r="A308" s="1589"/>
      <c r="B308" s="1590"/>
    </row>
    <row r="309" spans="1:2" s="777" customFormat="1" ht="15.75" customHeight="1">
      <c r="A309" s="1589"/>
      <c r="B309" s="1590"/>
    </row>
    <row r="310" spans="1:2" s="777" customFormat="1" ht="15.75" customHeight="1">
      <c r="A310" s="1589"/>
      <c r="B310" s="1590"/>
    </row>
    <row r="311" spans="1:2" s="777" customFormat="1" ht="15.75" customHeight="1">
      <c r="A311" s="1589"/>
      <c r="B311" s="1590"/>
    </row>
    <row r="312" spans="1:2" s="777" customFormat="1" ht="15.75" customHeight="1">
      <c r="A312" s="1589"/>
      <c r="B312" s="1590"/>
    </row>
    <row r="313" spans="1:2" s="777" customFormat="1" ht="15.75" customHeight="1">
      <c r="A313" s="1589"/>
      <c r="B313" s="1590"/>
    </row>
    <row r="314" spans="1:2" s="777" customFormat="1" ht="15.75" customHeight="1">
      <c r="A314" s="1589"/>
      <c r="B314" s="1590"/>
    </row>
    <row r="315" spans="1:2" s="777" customFormat="1" ht="15.75" customHeight="1">
      <c r="A315" s="1589"/>
      <c r="B315" s="1590"/>
    </row>
    <row r="316" spans="1:2" s="777" customFormat="1" ht="15.75" customHeight="1">
      <c r="A316" s="1589"/>
      <c r="B316" s="1590"/>
    </row>
    <row r="317" spans="1:2" s="777" customFormat="1" ht="15.75" customHeight="1">
      <c r="A317" s="1589"/>
      <c r="B317" s="1590"/>
    </row>
    <row r="318" spans="1:2" s="777" customFormat="1" ht="15.75" customHeight="1">
      <c r="A318" s="1589"/>
      <c r="B318" s="1590"/>
    </row>
    <row r="319" spans="1:2" s="777" customFormat="1" ht="15.75" customHeight="1">
      <c r="A319" s="1589"/>
      <c r="B319" s="1590"/>
    </row>
    <row r="320" spans="1:2" s="777" customFormat="1" ht="15.75" customHeight="1">
      <c r="A320" s="1589"/>
      <c r="B320" s="1590"/>
    </row>
    <row r="321" spans="1:2" s="777" customFormat="1" ht="15.75" customHeight="1">
      <c r="A321" s="1589"/>
      <c r="B321" s="1590"/>
    </row>
    <row r="322" spans="1:2" s="777" customFormat="1" ht="15.75" customHeight="1">
      <c r="A322" s="1589"/>
      <c r="B322" s="1590"/>
    </row>
    <row r="323" spans="1:2" s="777" customFormat="1" ht="15.75" customHeight="1">
      <c r="A323" s="1589"/>
      <c r="B323" s="1590"/>
    </row>
    <row r="324" spans="1:2" s="777" customFormat="1" ht="15.75" customHeight="1">
      <c r="A324" s="1589"/>
      <c r="B324" s="1590"/>
    </row>
    <row r="325" spans="1:2" s="777" customFormat="1" ht="15.75" customHeight="1">
      <c r="A325" s="1589"/>
      <c r="B325" s="1590"/>
    </row>
    <row r="326" spans="1:2" s="777" customFormat="1" ht="15.75" customHeight="1">
      <c r="A326" s="1589"/>
      <c r="B326" s="1590"/>
    </row>
    <row r="327" spans="1:2" s="777" customFormat="1" ht="15.75" customHeight="1">
      <c r="A327" s="1589"/>
      <c r="B327" s="1590"/>
    </row>
    <row r="328" spans="1:2" s="777" customFormat="1" ht="15.75" customHeight="1">
      <c r="A328" s="1589"/>
      <c r="B328" s="1590"/>
    </row>
    <row r="329" spans="1:2" s="777" customFormat="1" ht="15.75" customHeight="1">
      <c r="A329" s="1589"/>
      <c r="B329" s="1590"/>
    </row>
    <row r="330" spans="1:2" s="777" customFormat="1" ht="15.75" customHeight="1" thickBot="1">
      <c r="A330" s="1591"/>
      <c r="B330" s="1592"/>
    </row>
    <row r="331" spans="1:2" s="777" customFormat="1" ht="15.75" customHeight="1">
      <c r="A331" s="1589"/>
      <c r="B331" s="1593"/>
    </row>
    <row r="332" spans="1:2" s="777" customFormat="1" ht="15.75" customHeight="1">
      <c r="A332" s="1589"/>
      <c r="B332" s="1593"/>
    </row>
    <row r="333" spans="1:2" s="777" customFormat="1" ht="15.75" customHeight="1">
      <c r="A333" s="1589"/>
      <c r="B333" s="1593"/>
    </row>
    <row r="334" spans="1:2" s="777" customFormat="1" ht="15.75" customHeight="1">
      <c r="A334" s="1589"/>
      <c r="B334" s="1593"/>
    </row>
    <row r="335" spans="1:2" s="777" customFormat="1" ht="15.75" customHeight="1">
      <c r="A335" s="1589"/>
      <c r="B335" s="1593"/>
    </row>
    <row r="336" spans="1:2" s="777" customFormat="1" ht="15.75" customHeight="1">
      <c r="A336" s="1589"/>
      <c r="B336" s="1593"/>
    </row>
    <row r="337" spans="1:2" s="777" customFormat="1" ht="15.75" customHeight="1">
      <c r="A337" s="1589"/>
      <c r="B337" s="1593"/>
    </row>
    <row r="338" spans="1:2" s="777" customFormat="1" ht="15.75" customHeight="1">
      <c r="A338" s="1589"/>
      <c r="B338" s="1593"/>
    </row>
    <row r="339" spans="1:2" s="777" customFormat="1" ht="15.75" customHeight="1">
      <c r="A339" s="1589"/>
      <c r="B339" s="1593"/>
    </row>
    <row r="340" spans="1:2" s="777" customFormat="1" ht="15.75" customHeight="1">
      <c r="A340" s="1589"/>
      <c r="B340" s="1593"/>
    </row>
    <row r="341" spans="1:2" s="777" customFormat="1" ht="15.75" customHeight="1" thickBot="1">
      <c r="A341" s="1589"/>
      <c r="B341" s="1594"/>
    </row>
    <row r="342" spans="1:2" s="777" customFormat="1" ht="15.75" customHeight="1" thickBot="1">
      <c r="A342" s="1595"/>
      <c r="B342" s="1596"/>
    </row>
    <row r="343" spans="1:2" s="777" customFormat="1" ht="15.75" customHeight="1" thickBot="1">
      <c r="A343" s="1595"/>
      <c r="B343" s="1596"/>
    </row>
    <row r="344" spans="1:2" s="777" customFormat="1" ht="15.75" customHeight="1" thickBot="1">
      <c r="A344" s="1595"/>
      <c r="B344" s="1596"/>
    </row>
    <row r="345" spans="1:2" s="777" customFormat="1" ht="15.75" customHeight="1" thickBot="1">
      <c r="A345" s="1247"/>
      <c r="B345" s="1597"/>
    </row>
    <row r="346" spans="1:2" s="777" customFormat="1" ht="15.75" customHeight="1" thickBot="1">
      <c r="A346" s="1247"/>
      <c r="B346" s="1597"/>
    </row>
    <row r="347" spans="1:2" s="777" customFormat="1" ht="15.75" customHeight="1" thickBot="1">
      <c r="A347" s="1247"/>
      <c r="B347" s="1248"/>
    </row>
    <row r="348" spans="1:2" s="777" customFormat="1" ht="15.75" customHeight="1">
      <c r="A348" s="1587"/>
      <c r="B348" s="1598"/>
    </row>
    <row r="349" spans="1:2" s="777" customFormat="1" ht="15.75" customHeight="1">
      <c r="A349" s="1589"/>
      <c r="B349" s="1284"/>
    </row>
    <row r="350" spans="1:2" s="777" customFormat="1" ht="15.75" customHeight="1">
      <c r="A350" s="1589"/>
      <c r="B350" s="1284"/>
    </row>
    <row r="351" spans="1:2" s="777" customFormat="1" ht="15.75" customHeight="1">
      <c r="A351" s="1589"/>
      <c r="B351" s="1284"/>
    </row>
    <row r="352" spans="1:2" s="777" customFormat="1" ht="15.75" customHeight="1" thickBot="1">
      <c r="A352" s="1591"/>
      <c r="B352" s="1599"/>
    </row>
    <row r="353" spans="1:2" s="1600" customFormat="1" ht="15.75" customHeight="1" thickBot="1">
      <c r="A353" s="1601"/>
      <c r="B353" s="1284"/>
    </row>
    <row r="354" spans="1:2" s="1600" customFormat="1" ht="15.75" customHeight="1">
      <c r="A354" s="1587"/>
      <c r="B354" s="1598"/>
    </row>
    <row r="355" spans="1:2" s="1600" customFormat="1" ht="15.75" customHeight="1">
      <c r="A355" s="1589"/>
      <c r="B355" s="1284"/>
    </row>
    <row r="356" spans="1:2" s="1600" customFormat="1" ht="15.75" customHeight="1" thickBot="1">
      <c r="A356" s="1591"/>
      <c r="B356" s="1599"/>
    </row>
    <row r="357" spans="1:2" s="1600" customFormat="1" ht="15.75" customHeight="1" thickBot="1">
      <c r="A357" s="1601"/>
      <c r="B357" s="1284"/>
    </row>
    <row r="358" spans="1:2" s="1600" customFormat="1" ht="15.75" customHeight="1">
      <c r="A358" s="1587"/>
      <c r="B358" s="1603"/>
    </row>
    <row r="359" spans="1:2" s="1600" customFormat="1" ht="15.75" customHeight="1">
      <c r="A359" s="1589"/>
      <c r="B359" s="1604"/>
    </row>
    <row r="360" spans="1:2" s="1600" customFormat="1" ht="15.75" customHeight="1">
      <c r="A360" s="1589"/>
      <c r="B360" s="1604"/>
    </row>
    <row r="361" spans="1:2" s="1600" customFormat="1" ht="15.75" customHeight="1">
      <c r="A361" s="1589"/>
      <c r="B361" s="1604"/>
    </row>
    <row r="362" spans="1:2" s="1600" customFormat="1" ht="15.75" customHeight="1">
      <c r="A362" s="1589"/>
      <c r="B362" s="1604"/>
    </row>
    <row r="363" spans="1:2" s="1600" customFormat="1" ht="15.75" customHeight="1">
      <c r="A363" s="1589"/>
      <c r="B363" s="1604"/>
    </row>
    <row r="364" spans="1:2" s="1600" customFormat="1" ht="15.75" customHeight="1">
      <c r="A364" s="1589"/>
      <c r="B364" s="1604"/>
    </row>
    <row r="365" spans="1:2" s="1600" customFormat="1" ht="15.75" customHeight="1">
      <c r="A365" s="1589"/>
      <c r="B365" s="1604"/>
    </row>
    <row r="366" spans="1:2" s="1600" customFormat="1" ht="15.75" customHeight="1" thickBot="1">
      <c r="A366" s="1591"/>
      <c r="B366" s="1605"/>
    </row>
    <row r="367" spans="1:2" s="1600" customFormat="1" ht="15.75" customHeight="1">
      <c r="A367" s="1589"/>
      <c r="B367" s="1604"/>
    </row>
    <row r="368" spans="1:2" s="1600" customFormat="1" ht="15.75" customHeight="1">
      <c r="A368" s="1589"/>
      <c r="B368" s="1604"/>
    </row>
    <row r="369" spans="1:2" s="1600" customFormat="1" ht="15.75" customHeight="1" thickBot="1">
      <c r="A369" s="1591"/>
      <c r="B369" s="1607"/>
    </row>
    <row r="370" spans="1:2" s="1600" customFormat="1" ht="15.75" customHeight="1">
      <c r="A370" s="1602"/>
      <c r="B370" s="1606"/>
    </row>
    <row r="371" spans="1:2" s="1600" customFormat="1" ht="15.75" customHeight="1">
      <c r="A371" s="1602"/>
      <c r="B371" s="1606"/>
    </row>
    <row r="372" spans="1:2" s="1600" customFormat="1" ht="15.75" customHeight="1">
      <c r="A372" s="1602"/>
      <c r="B372" s="1606"/>
    </row>
    <row r="373" spans="1:2" s="1600" customFormat="1" ht="15.75" customHeight="1">
      <c r="A373" s="1602"/>
      <c r="B373" s="1606"/>
    </row>
    <row r="374" spans="1:2" s="1600" customFormat="1" ht="15.75" customHeight="1">
      <c r="A374" s="1602"/>
      <c r="B374" s="1606"/>
    </row>
    <row r="375" spans="1:2" s="1600" customFormat="1" ht="15.75" customHeight="1">
      <c r="A375" s="1602"/>
      <c r="B375" s="1606"/>
    </row>
    <row r="376" spans="1:2" s="1600" customFormat="1" ht="15.75" customHeight="1">
      <c r="A376" s="1602"/>
      <c r="B376" s="1606"/>
    </row>
    <row r="377" spans="1:2" s="1600" customFormat="1" ht="15.75" customHeight="1">
      <c r="A377" s="1602"/>
      <c r="B377" s="1606"/>
    </row>
    <row r="378" spans="1:2" s="1600" customFormat="1" ht="15.75" customHeight="1">
      <c r="A378" s="1602"/>
      <c r="B378" s="1606"/>
    </row>
    <row r="379" spans="1:2" s="1600" customFormat="1" ht="15.75" customHeight="1">
      <c r="A379" s="1602"/>
      <c r="B379" s="1606"/>
    </row>
    <row r="380" spans="1:2" s="1600" customFormat="1" ht="15.75" customHeight="1">
      <c r="A380" s="1602"/>
      <c r="B380" s="1606"/>
    </row>
    <row r="381" spans="1:2" s="1600" customFormat="1" ht="15.75" customHeight="1">
      <c r="A381" s="1602"/>
      <c r="B381" s="1606"/>
    </row>
    <row r="382" spans="1:2" s="1600" customFormat="1" ht="15.75" customHeight="1">
      <c r="A382" s="1602"/>
      <c r="B382" s="1606"/>
    </row>
    <row r="383" spans="1:2" s="1600" customFormat="1" ht="15.75" customHeight="1">
      <c r="A383" s="1602"/>
      <c r="B383" s="1606"/>
    </row>
    <row r="384" spans="1:2" s="1600" customFormat="1" ht="15.75" customHeight="1">
      <c r="A384" s="1602"/>
      <c r="B384" s="1606"/>
    </row>
    <row r="385" spans="1:2" s="1600" customFormat="1" ht="15.75" customHeight="1">
      <c r="A385" s="1602"/>
      <c r="B385" s="1606"/>
    </row>
    <row r="386" spans="1:2" s="1600" customFormat="1" ht="15.75" customHeight="1">
      <c r="A386" s="1602"/>
      <c r="B386" s="1606"/>
    </row>
    <row r="387" spans="1:2" s="1600" customFormat="1" ht="15.75" customHeight="1">
      <c r="A387" s="1602"/>
      <c r="B387" s="1606"/>
    </row>
    <row r="388" spans="1:2" s="1600" customFormat="1" ht="15.75" customHeight="1">
      <c r="A388" s="1602"/>
      <c r="B388" s="1606"/>
    </row>
    <row r="389" spans="1:2" s="1600" customFormat="1" ht="15.75" customHeight="1">
      <c r="A389" s="1602"/>
      <c r="B389" s="1606"/>
    </row>
    <row r="390" spans="1:2" s="1600" customFormat="1" ht="15.75" customHeight="1">
      <c r="A390" s="1602"/>
      <c r="B390" s="1606"/>
    </row>
    <row r="391" spans="1:2" s="1600" customFormat="1" ht="15.75" customHeight="1">
      <c r="A391" s="1602"/>
      <c r="B391" s="1606"/>
    </row>
    <row r="392" spans="1:2" s="1600" customFormat="1" ht="15.75" customHeight="1">
      <c r="A392" s="1602"/>
      <c r="B392" s="1606"/>
    </row>
    <row r="393" spans="1:2" s="1600" customFormat="1" ht="15.75" customHeight="1">
      <c r="A393" s="1602"/>
      <c r="B393" s="1606"/>
    </row>
    <row r="394" spans="1:2" s="1600" customFormat="1" ht="15.75" customHeight="1">
      <c r="A394" s="1602"/>
      <c r="B394" s="1606"/>
    </row>
    <row r="395" spans="1:2" s="1600" customFormat="1" ht="15.75" customHeight="1">
      <c r="A395" s="1602"/>
      <c r="B395" s="1606"/>
    </row>
    <row r="396" spans="1:2" s="1600" customFormat="1" ht="15.75" customHeight="1">
      <c r="A396" s="1602"/>
      <c r="B396" s="1606"/>
    </row>
    <row r="397" spans="1:2" s="1600" customFormat="1" ht="15.75" customHeight="1">
      <c r="A397" s="1602"/>
      <c r="B397" s="1606"/>
    </row>
    <row r="398" spans="1:2" s="1600" customFormat="1" ht="15.75" customHeight="1">
      <c r="A398" s="1602"/>
      <c r="B398" s="1606"/>
    </row>
    <row r="399" spans="1:2" s="1600" customFormat="1" ht="15.75" customHeight="1">
      <c r="A399" s="1602"/>
      <c r="B399" s="1606"/>
    </row>
    <row r="400" spans="1:2" s="1600" customFormat="1" ht="15.75" customHeight="1">
      <c r="A400" s="1602"/>
      <c r="B400" s="1606"/>
    </row>
    <row r="401" spans="1:2" s="1600" customFormat="1" ht="15.75" customHeight="1">
      <c r="A401" s="1602"/>
      <c r="B401" s="1606"/>
    </row>
    <row r="402" spans="1:2" s="1600" customFormat="1" ht="15.75" customHeight="1">
      <c r="A402" s="1602"/>
      <c r="B402" s="1606"/>
    </row>
    <row r="403" spans="1:2" s="1600" customFormat="1" ht="15.75" customHeight="1">
      <c r="A403" s="1602"/>
      <c r="B403" s="1606"/>
    </row>
    <row r="404" spans="1:2" s="1600" customFormat="1" ht="15.75" customHeight="1">
      <c r="A404" s="1602"/>
      <c r="B404" s="1606"/>
    </row>
    <row r="405" spans="1:2" s="1600" customFormat="1" ht="15.75" customHeight="1">
      <c r="A405" s="1602"/>
      <c r="B405" s="1606"/>
    </row>
    <row r="406" spans="1:2" s="1600" customFormat="1" ht="15.75" customHeight="1">
      <c r="A406" s="1602"/>
      <c r="B406" s="1606"/>
    </row>
    <row r="407" spans="1:2" s="1600" customFormat="1" ht="15.75" customHeight="1">
      <c r="A407" s="1602"/>
      <c r="B407" s="1606"/>
    </row>
    <row r="408" spans="1:2" s="1600" customFormat="1" ht="15.75" customHeight="1">
      <c r="A408" s="1602"/>
      <c r="B408" s="1606"/>
    </row>
    <row r="409" spans="1:2" s="1600" customFormat="1" ht="15.75" customHeight="1">
      <c r="A409" s="1602"/>
      <c r="B409" s="1606"/>
    </row>
    <row r="410" spans="1:2" s="1600" customFormat="1" ht="15.75" customHeight="1">
      <c r="A410" s="1602"/>
      <c r="B410" s="1606"/>
    </row>
    <row r="411" spans="1:2" s="1600" customFormat="1" ht="15.75" customHeight="1">
      <c r="A411" s="1602"/>
      <c r="B411" s="1606"/>
    </row>
    <row r="412" spans="1:2" s="1600" customFormat="1" ht="15.75" customHeight="1">
      <c r="A412" s="1602"/>
      <c r="B412" s="1606"/>
    </row>
    <row r="413" spans="1:2" s="1600" customFormat="1" ht="15.75" customHeight="1">
      <c r="A413" s="1602"/>
      <c r="B413" s="1606"/>
    </row>
    <row r="414" spans="1:2" s="1600" customFormat="1" ht="15.75" customHeight="1">
      <c r="A414" s="1602"/>
      <c r="B414" s="1606"/>
    </row>
    <row r="415" spans="1:2" s="1600" customFormat="1" ht="15.75" customHeight="1">
      <c r="A415" s="1602"/>
      <c r="B415" s="1606"/>
    </row>
    <row r="416" spans="1:2" s="1600" customFormat="1" ht="15.75" customHeight="1">
      <c r="A416" s="1602"/>
      <c r="B416" s="1606"/>
    </row>
    <row r="417" spans="1:2" s="1600" customFormat="1" ht="15.75" customHeight="1">
      <c r="A417" s="1602"/>
      <c r="B417" s="1606"/>
    </row>
    <row r="418" spans="1:2" s="1600" customFormat="1" ht="15.75" customHeight="1">
      <c r="A418" s="1602"/>
      <c r="B418" s="1606"/>
    </row>
    <row r="419" spans="1:2" s="1600" customFormat="1" ht="15.75" customHeight="1">
      <c r="A419" s="1602"/>
      <c r="B419" s="1606"/>
    </row>
    <row r="420" spans="1:2" s="1600" customFormat="1" ht="15.75" customHeight="1">
      <c r="A420" s="1602"/>
      <c r="B420" s="1606"/>
    </row>
    <row r="421" spans="1:2" s="1600" customFormat="1" ht="15.75" customHeight="1">
      <c r="A421" s="1602"/>
      <c r="B421" s="1606"/>
    </row>
    <row r="422" spans="1:2" s="1600" customFormat="1" ht="15.75" customHeight="1">
      <c r="A422" s="1602"/>
      <c r="B422" s="1606"/>
    </row>
    <row r="423" spans="1:2" s="1600" customFormat="1" ht="15.75" customHeight="1">
      <c r="A423" s="1602"/>
      <c r="B423" s="1606"/>
    </row>
    <row r="424" spans="1:2" s="1600" customFormat="1" ht="15.75" customHeight="1">
      <c r="A424" s="1602"/>
      <c r="B424" s="1606"/>
    </row>
    <row r="425" spans="1:2" s="1600" customFormat="1" ht="15.75" customHeight="1">
      <c r="A425" s="1602"/>
      <c r="B425" s="1606"/>
    </row>
    <row r="426" spans="1:2" s="1600" customFormat="1" ht="15.75" customHeight="1">
      <c r="A426" s="1602"/>
      <c r="B426" s="1606"/>
    </row>
    <row r="427" spans="1:2" s="1600" customFormat="1" ht="15.75" customHeight="1">
      <c r="A427" s="1602"/>
      <c r="B427" s="1606"/>
    </row>
    <row r="428" spans="1:2" s="1600" customFormat="1" ht="15.75" customHeight="1">
      <c r="A428" s="1602"/>
      <c r="B428" s="1606"/>
    </row>
    <row r="429" spans="1:2" s="1600" customFormat="1" ht="15.75" customHeight="1">
      <c r="A429" s="1602"/>
      <c r="B429" s="1606"/>
    </row>
    <row r="430" spans="1:2" s="1600" customFormat="1" ht="15.75" customHeight="1">
      <c r="A430" s="1602"/>
      <c r="B430" s="1606"/>
    </row>
    <row r="431" spans="1:2" s="1600" customFormat="1" ht="15.75" customHeight="1">
      <c r="A431" s="1602"/>
      <c r="B431" s="1606"/>
    </row>
    <row r="432" spans="1:2" s="1600" customFormat="1" ht="15.75" customHeight="1">
      <c r="A432" s="1602"/>
      <c r="B432" s="1606"/>
    </row>
    <row r="433" spans="1:2" s="1600" customFormat="1" ht="15.75" customHeight="1">
      <c r="A433" s="1602"/>
      <c r="B433" s="1606"/>
    </row>
    <row r="434" spans="1:2" s="1600" customFormat="1" ht="15.75" customHeight="1">
      <c r="A434" s="1602"/>
      <c r="B434" s="1606"/>
    </row>
    <row r="435" spans="1:2" s="1600" customFormat="1" ht="15.75" customHeight="1">
      <c r="A435" s="1602"/>
      <c r="B435" s="1606"/>
    </row>
    <row r="436" spans="1:2" s="1600" customFormat="1" ht="15.75" customHeight="1">
      <c r="A436" s="1602"/>
      <c r="B436" s="1606"/>
    </row>
    <row r="437" spans="1:2" s="1600" customFormat="1" ht="15.75" customHeight="1">
      <c r="A437" s="1602"/>
      <c r="B437" s="1606"/>
    </row>
    <row r="438" spans="1:2" s="1600" customFormat="1" ht="15.75" customHeight="1">
      <c r="A438" s="1602"/>
      <c r="B438" s="1606"/>
    </row>
    <row r="439" spans="1:2" s="1600" customFormat="1" ht="15.75" customHeight="1">
      <c r="A439" s="1602"/>
      <c r="B439" s="1606"/>
    </row>
    <row r="440" spans="1:2" s="1600" customFormat="1" ht="15.75" customHeight="1">
      <c r="A440" s="1602"/>
      <c r="B440" s="1606"/>
    </row>
    <row r="441" spans="1:2" s="1600" customFormat="1" ht="15.75" customHeight="1">
      <c r="A441" s="1602"/>
      <c r="B441" s="1606"/>
    </row>
    <row r="442" spans="1:2" s="1600" customFormat="1" ht="15.75" customHeight="1">
      <c r="A442" s="1602"/>
      <c r="B442" s="1606"/>
    </row>
    <row r="443" spans="1:2" s="1600" customFormat="1" ht="15.75" customHeight="1">
      <c r="A443" s="1602"/>
      <c r="B443" s="1606"/>
    </row>
    <row r="444" spans="1:2" s="1600" customFormat="1" ht="15.75" customHeight="1">
      <c r="A444" s="1602"/>
      <c r="B444" s="1606"/>
    </row>
    <row r="445" spans="1:2" s="1600" customFormat="1" ht="15.75" customHeight="1">
      <c r="A445" s="1602"/>
      <c r="B445" s="1606"/>
    </row>
    <row r="446" spans="1:2" s="1600" customFormat="1" ht="15.75" customHeight="1">
      <c r="A446" s="1602"/>
      <c r="B446" s="1606"/>
    </row>
    <row r="447" spans="1:2" s="1600" customFormat="1" ht="15.75" customHeight="1">
      <c r="A447" s="1602"/>
      <c r="B447" s="1606"/>
    </row>
    <row r="448" spans="1:2" s="1600" customFormat="1" ht="15.75" customHeight="1">
      <c r="A448" s="1602"/>
      <c r="B448" s="1606"/>
    </row>
    <row r="449" spans="1:2" s="1600" customFormat="1" ht="15.75" customHeight="1">
      <c r="A449" s="1602"/>
      <c r="B449" s="1606"/>
    </row>
    <row r="450" spans="1:2" s="1600" customFormat="1" ht="15.75" customHeight="1">
      <c r="A450" s="1602"/>
      <c r="B450" s="1606"/>
    </row>
    <row r="451" spans="1:2" s="1600" customFormat="1" ht="15.75" customHeight="1">
      <c r="A451" s="1602"/>
      <c r="B451" s="1606"/>
    </row>
    <row r="452" spans="1:2" s="1600" customFormat="1" ht="15.75" customHeight="1">
      <c r="A452" s="1602"/>
      <c r="B452" s="1606"/>
    </row>
    <row r="453" spans="1:2" s="1600" customFormat="1" ht="15.75" customHeight="1">
      <c r="A453" s="1602"/>
      <c r="B453" s="1606"/>
    </row>
    <row r="454" spans="1:2" s="1600" customFormat="1" ht="15.75" customHeight="1">
      <c r="A454" s="1602"/>
      <c r="B454" s="1606"/>
    </row>
    <row r="455" spans="1:2" s="1600" customFormat="1" ht="15.75" customHeight="1">
      <c r="A455" s="1602"/>
      <c r="B455" s="1606"/>
    </row>
    <row r="456" spans="1:2" s="1600" customFormat="1" ht="15.75" customHeight="1">
      <c r="A456" s="1602"/>
      <c r="B456" s="1606"/>
    </row>
    <row r="457" spans="1:2" s="1600" customFormat="1" ht="15.75" customHeight="1">
      <c r="A457" s="1602"/>
      <c r="B457" s="1606"/>
    </row>
    <row r="458" spans="1:2" s="1600" customFormat="1" ht="15.75" customHeight="1">
      <c r="A458" s="1602"/>
      <c r="B458" s="1606"/>
    </row>
    <row r="459" spans="1:2" s="1600" customFormat="1" ht="15.75" customHeight="1">
      <c r="A459" s="1602"/>
      <c r="B459" s="1606"/>
    </row>
    <row r="460" spans="1:2" s="1600" customFormat="1" ht="15.75" customHeight="1">
      <c r="A460" s="1602"/>
      <c r="B460" s="1606"/>
    </row>
    <row r="461" spans="1:2" s="1600" customFormat="1" ht="15.75" customHeight="1">
      <c r="A461" s="1602"/>
      <c r="B461" s="1606"/>
    </row>
    <row r="462" spans="1:2" s="1600" customFormat="1" ht="15.75" customHeight="1">
      <c r="A462" s="1602"/>
      <c r="B462" s="1606"/>
    </row>
    <row r="463" spans="1:2" s="1600" customFormat="1" ht="15.75" customHeight="1">
      <c r="A463" s="1602"/>
      <c r="B463" s="1606"/>
    </row>
    <row r="464" spans="1:2" s="1600" customFormat="1" ht="15.75" customHeight="1">
      <c r="A464" s="1602"/>
      <c r="B464" s="1606"/>
    </row>
    <row r="465" spans="1:2" s="1600" customFormat="1" ht="15.75" customHeight="1">
      <c r="A465" s="1602"/>
      <c r="B465" s="1606"/>
    </row>
    <row r="466" spans="1:2" s="1600" customFormat="1" ht="15.75" customHeight="1">
      <c r="A466" s="1602"/>
      <c r="B466" s="1606"/>
    </row>
    <row r="467" spans="1:2" s="1600" customFormat="1" ht="15.75" customHeight="1">
      <c r="A467" s="1602"/>
      <c r="B467" s="1606"/>
    </row>
    <row r="468" spans="1:2" s="1600" customFormat="1" ht="15.75" customHeight="1">
      <c r="A468" s="1602"/>
      <c r="B468" s="1606"/>
    </row>
    <row r="469" spans="1:2" s="1600" customFormat="1" ht="15.75" customHeight="1">
      <c r="A469" s="1602"/>
      <c r="B469" s="1606"/>
    </row>
    <row r="470" spans="1:2" s="1600" customFormat="1" ht="15.75" customHeight="1">
      <c r="A470" s="1602"/>
      <c r="B470" s="1606"/>
    </row>
    <row r="471" spans="1:2" s="1600" customFormat="1" ht="15.75" customHeight="1">
      <c r="A471" s="1602"/>
      <c r="B471" s="1606"/>
    </row>
    <row r="472" spans="1:2" s="1600" customFormat="1" ht="15.75" customHeight="1">
      <c r="A472" s="1602"/>
      <c r="B472" s="1606"/>
    </row>
    <row r="473" spans="1:2" s="1600" customFormat="1" ht="15.75" customHeight="1">
      <c r="A473" s="1602"/>
      <c r="B473" s="1606"/>
    </row>
    <row r="474" spans="1:2" s="1600" customFormat="1" ht="15.75" customHeight="1">
      <c r="A474" s="1602"/>
      <c r="B474" s="1606"/>
    </row>
    <row r="475" spans="1:2" s="1600" customFormat="1" ht="15.75" customHeight="1">
      <c r="A475" s="1602"/>
      <c r="B475" s="1606"/>
    </row>
    <row r="476" spans="1:2" s="1600" customFormat="1" ht="15.75" customHeight="1">
      <c r="A476" s="1602"/>
      <c r="B476" s="1606"/>
    </row>
    <row r="477" spans="1:2" s="1600" customFormat="1" ht="15.75" customHeight="1">
      <c r="A477" s="1602"/>
      <c r="B477" s="1606"/>
    </row>
    <row r="478" spans="1:2" s="1600" customFormat="1" ht="15.75" customHeight="1">
      <c r="A478" s="1602"/>
      <c r="B478" s="1606"/>
    </row>
    <row r="479" spans="1:2" s="1600" customFormat="1" ht="15.75" customHeight="1">
      <c r="A479" s="1602"/>
      <c r="B479" s="1606"/>
    </row>
    <row r="480" spans="1:2" s="1600" customFormat="1" ht="15.75" customHeight="1">
      <c r="A480" s="1602"/>
      <c r="B480" s="1606"/>
    </row>
    <row r="481" spans="1:2" s="1600" customFormat="1" ht="15.75" customHeight="1">
      <c r="A481" s="1602"/>
      <c r="B481" s="1606"/>
    </row>
    <row r="482" spans="1:2" s="1600" customFormat="1" ht="15.75" customHeight="1">
      <c r="A482" s="1602"/>
      <c r="B482" s="1606"/>
    </row>
    <row r="483" spans="1:2" s="1600" customFormat="1" ht="15.75" customHeight="1">
      <c r="A483" s="1602"/>
      <c r="B483" s="1606"/>
    </row>
    <row r="484" spans="1:2" s="1600" customFormat="1" ht="15.75" customHeight="1">
      <c r="A484" s="1602"/>
      <c r="B484" s="1606"/>
    </row>
    <row r="485" spans="1:2" s="1600" customFormat="1" ht="15.75" customHeight="1">
      <c r="A485" s="1602"/>
      <c r="B485" s="1606"/>
    </row>
    <row r="486" spans="1:2" s="1600" customFormat="1" ht="15.75" customHeight="1">
      <c r="A486" s="1602"/>
      <c r="B486" s="1606"/>
    </row>
    <row r="487" spans="1:2" s="1600" customFormat="1" ht="15.75" customHeight="1">
      <c r="A487" s="1602"/>
      <c r="B487" s="1606"/>
    </row>
    <row r="488" spans="1:2" s="1600" customFormat="1" ht="15.75" customHeight="1">
      <c r="A488" s="1602"/>
      <c r="B488" s="1606"/>
    </row>
    <row r="489" spans="1:2" s="1600" customFormat="1" ht="15.75" customHeight="1">
      <c r="A489" s="1602"/>
      <c r="B489" s="1606"/>
    </row>
    <row r="490" spans="1:2" s="1600" customFormat="1" ht="15.75" customHeight="1">
      <c r="A490" s="1602"/>
      <c r="B490" s="1606"/>
    </row>
    <row r="491" spans="1:2" s="1600" customFormat="1" ht="15.75" customHeight="1">
      <c r="A491" s="1602"/>
      <c r="B491" s="1606"/>
    </row>
    <row r="492" spans="1:2" s="1600" customFormat="1" ht="15.75" customHeight="1">
      <c r="A492" s="1602"/>
      <c r="B492" s="1606"/>
    </row>
    <row r="493" spans="1:2" s="1600" customFormat="1" ht="15.75" customHeight="1">
      <c r="A493" s="1602"/>
      <c r="B493" s="1606"/>
    </row>
    <row r="494" spans="1:2" s="1600" customFormat="1" ht="15.75" customHeight="1">
      <c r="A494" s="1602"/>
      <c r="B494" s="1606"/>
    </row>
    <row r="495" spans="1:2" s="1600" customFormat="1" ht="15.75" customHeight="1">
      <c r="A495" s="1602"/>
      <c r="B495" s="1606"/>
    </row>
    <row r="496" spans="1:2" s="1600" customFormat="1" ht="15.75" customHeight="1">
      <c r="A496" s="1602"/>
      <c r="B496" s="1606"/>
    </row>
    <row r="497" spans="1:2" s="1600" customFormat="1" ht="15.75" customHeight="1">
      <c r="A497" s="1602"/>
      <c r="B497" s="1606"/>
    </row>
    <row r="498" spans="1:2" s="1600" customFormat="1" ht="15.75" customHeight="1">
      <c r="A498" s="1602"/>
      <c r="B498" s="1606"/>
    </row>
    <row r="499" spans="1:2" s="1600" customFormat="1" ht="15.75" customHeight="1">
      <c r="A499" s="1602"/>
      <c r="B499" s="1606"/>
    </row>
    <row r="500" spans="1:2" s="1600" customFormat="1" ht="15.75" customHeight="1">
      <c r="A500" s="1602"/>
      <c r="B500" s="1606"/>
    </row>
    <row r="501" spans="1:2" s="1600" customFormat="1" ht="15.75" customHeight="1">
      <c r="A501" s="1602"/>
      <c r="B501" s="1606"/>
    </row>
    <row r="502" spans="1:2" s="1600" customFormat="1" ht="15.75" customHeight="1">
      <c r="A502" s="1602"/>
      <c r="B502" s="1606"/>
    </row>
    <row r="503" spans="1:2" s="1600" customFormat="1" ht="15.75" customHeight="1">
      <c r="A503" s="1602"/>
      <c r="B503" s="1606"/>
    </row>
    <row r="504" spans="1:2" s="1600" customFormat="1" ht="15.75" customHeight="1">
      <c r="A504" s="1602"/>
      <c r="B504" s="1606"/>
    </row>
    <row r="505" spans="1:2" s="1600" customFormat="1" ht="15.75" customHeight="1">
      <c r="A505" s="1602"/>
      <c r="B505" s="1606"/>
    </row>
    <row r="506" spans="1:2" s="1600" customFormat="1" ht="15.75" customHeight="1">
      <c r="A506" s="1602"/>
      <c r="B506" s="1606"/>
    </row>
    <row r="507" spans="1:2" s="1600" customFormat="1" ht="15.75" customHeight="1">
      <c r="A507" s="1602"/>
      <c r="B507" s="1606"/>
    </row>
    <row r="508" spans="1:2" s="1600" customFormat="1" ht="15.75" customHeight="1">
      <c r="A508" s="1602"/>
      <c r="B508" s="1606"/>
    </row>
    <row r="509" spans="1:2" s="1600" customFormat="1" ht="15.75" customHeight="1">
      <c r="A509" s="1602"/>
      <c r="B509" s="1606"/>
    </row>
    <row r="510" spans="1:2" s="1600" customFormat="1" ht="15.75" customHeight="1">
      <c r="A510" s="1602"/>
      <c r="B510" s="1606"/>
    </row>
    <row r="511" spans="1:2" s="1600" customFormat="1" ht="15.75" customHeight="1">
      <c r="A511" s="1602"/>
      <c r="B511" s="1606"/>
    </row>
    <row r="512" spans="1:2" s="1600" customFormat="1" ht="15.75" customHeight="1">
      <c r="A512" s="1602"/>
      <c r="B512" s="1606"/>
    </row>
    <row r="513" spans="1:2" s="1600" customFormat="1" ht="15.75" customHeight="1">
      <c r="A513" s="1602"/>
      <c r="B513" s="1606"/>
    </row>
    <row r="514" spans="1:2" s="1600" customFormat="1" ht="15.75" customHeight="1">
      <c r="A514" s="1602"/>
      <c r="B514" s="1606"/>
    </row>
    <row r="515" spans="1:2" s="1600" customFormat="1" ht="15.75" customHeight="1">
      <c r="A515" s="1602"/>
      <c r="B515" s="1606"/>
    </row>
    <row r="516" spans="1:2" s="1600" customFormat="1" ht="15.75" customHeight="1">
      <c r="A516" s="1602"/>
      <c r="B516" s="1606"/>
    </row>
    <row r="517" spans="1:2" s="1600" customFormat="1" ht="15.75" customHeight="1">
      <c r="A517" s="1602"/>
      <c r="B517" s="1606"/>
    </row>
    <row r="518" spans="1:2" s="1600" customFormat="1" ht="15.75" customHeight="1">
      <c r="A518" s="1602"/>
      <c r="B518" s="1606"/>
    </row>
    <row r="519" spans="1:2" s="1600" customFormat="1" ht="15.75" customHeight="1">
      <c r="A519" s="1602"/>
      <c r="B519" s="1606"/>
    </row>
    <row r="520" spans="1:2" s="1600" customFormat="1" ht="15.75" customHeight="1">
      <c r="A520" s="1602"/>
      <c r="B520" s="1606"/>
    </row>
    <row r="521" spans="1:2" s="1600" customFormat="1" ht="15.75" customHeight="1">
      <c r="A521" s="1602"/>
      <c r="B521" s="1606"/>
    </row>
    <row r="522" spans="1:2" s="1600" customFormat="1" ht="15.75" customHeight="1">
      <c r="A522" s="1602"/>
      <c r="B522" s="1606"/>
    </row>
    <row r="523" spans="1:2" s="1600" customFormat="1" ht="15.75" customHeight="1">
      <c r="A523" s="1602"/>
      <c r="B523" s="1606"/>
    </row>
    <row r="524" spans="1:2" s="1600" customFormat="1" ht="15.75" customHeight="1">
      <c r="A524" s="1602"/>
      <c r="B524" s="1606"/>
    </row>
    <row r="525" spans="1:2" s="1600" customFormat="1" ht="15.75" customHeight="1">
      <c r="A525" s="1602"/>
      <c r="B525" s="1606"/>
    </row>
    <row r="526" spans="1:2" s="1600" customFormat="1" ht="15.75" customHeight="1">
      <c r="A526" s="1602"/>
      <c r="B526" s="1606"/>
    </row>
    <row r="527" spans="1:2" s="1600" customFormat="1" ht="15.75" customHeight="1">
      <c r="A527" s="1602"/>
      <c r="B527" s="1606"/>
    </row>
    <row r="528" spans="1:2" s="1600" customFormat="1" ht="15.75" customHeight="1">
      <c r="A528" s="1602"/>
      <c r="B528" s="1606"/>
    </row>
    <row r="529" spans="1:2" s="1600" customFormat="1" ht="15.75" customHeight="1">
      <c r="A529" s="1602"/>
      <c r="B529" s="1606"/>
    </row>
    <row r="530" spans="1:2" s="1600" customFormat="1" ht="15.75" customHeight="1">
      <c r="A530" s="1602"/>
      <c r="B530" s="1606"/>
    </row>
    <row r="531" spans="1:2" s="1600" customFormat="1" ht="15.75" customHeight="1">
      <c r="A531" s="1602"/>
      <c r="B531" s="1606"/>
    </row>
    <row r="532" spans="1:2" s="1600" customFormat="1" ht="15.75" customHeight="1">
      <c r="A532" s="1602"/>
      <c r="B532" s="1606"/>
    </row>
    <row r="533" spans="1:2" s="1600" customFormat="1" ht="15.75" customHeight="1">
      <c r="A533" s="1602"/>
      <c r="B533" s="1606"/>
    </row>
    <row r="534" spans="1:2" s="1600" customFormat="1" ht="15.75" customHeight="1">
      <c r="A534" s="1602"/>
      <c r="B534" s="1606"/>
    </row>
    <row r="535" spans="1:2" s="1600" customFormat="1" ht="15.75" customHeight="1">
      <c r="A535" s="1602"/>
      <c r="B535" s="1606"/>
    </row>
    <row r="536" spans="1:2" s="1600" customFormat="1" ht="15.75" customHeight="1">
      <c r="A536" s="1602"/>
      <c r="B536" s="1606"/>
    </row>
    <row r="537" spans="1:2" s="1600" customFormat="1" ht="15.75" customHeight="1">
      <c r="A537" s="1602"/>
      <c r="B537" s="1606"/>
    </row>
    <row r="538" spans="1:2" s="1600" customFormat="1" ht="15.75" customHeight="1">
      <c r="A538" s="1602"/>
      <c r="B538" s="1606"/>
    </row>
    <row r="539" spans="1:2" s="1600" customFormat="1" ht="15.75" customHeight="1">
      <c r="A539" s="1602"/>
      <c r="B539" s="1606"/>
    </row>
    <row r="540" spans="1:2" s="1600" customFormat="1" ht="15.75" customHeight="1">
      <c r="A540" s="1602"/>
      <c r="B540" s="1606"/>
    </row>
    <row r="541" spans="1:2" s="1600" customFormat="1" ht="15.75" customHeight="1">
      <c r="A541" s="1602"/>
      <c r="B541" s="1606"/>
    </row>
    <row r="542" spans="1:2" s="1600" customFormat="1" ht="15.75" customHeight="1">
      <c r="A542" s="1602"/>
      <c r="B542" s="1606"/>
    </row>
    <row r="543" spans="1:2" s="1600" customFormat="1" ht="15.75" customHeight="1">
      <c r="A543" s="1602"/>
      <c r="B543" s="1606"/>
    </row>
    <row r="544" spans="1:2" s="1600" customFormat="1" ht="15.75" customHeight="1">
      <c r="A544" s="1602"/>
      <c r="B544" s="1606"/>
    </row>
    <row r="545" spans="1:2" s="1600" customFormat="1" ht="15.75" customHeight="1">
      <c r="A545" s="1602"/>
      <c r="B545" s="1606"/>
    </row>
    <row r="546" spans="1:2" s="1600" customFormat="1" ht="15.75" customHeight="1">
      <c r="A546" s="1602"/>
      <c r="B546" s="1606"/>
    </row>
    <row r="547" spans="1:2" s="1600" customFormat="1" ht="15.75" customHeight="1">
      <c r="A547" s="1608"/>
      <c r="B547" s="1609"/>
    </row>
    <row r="548" spans="1:2" s="1600" customFormat="1" ht="15.75" customHeight="1">
      <c r="A548" s="1608"/>
      <c r="B548" s="1609"/>
    </row>
    <row r="549" spans="1:2" s="1600" customFormat="1" ht="15.75" customHeight="1">
      <c r="A549" s="1608"/>
      <c r="B549" s="1609"/>
    </row>
    <row r="550" spans="1:2" s="1600" customFormat="1" ht="15.75" customHeight="1">
      <c r="A550" s="1608"/>
      <c r="B550" s="1609"/>
    </row>
    <row r="551" spans="1:2" s="1600" customFormat="1" ht="15.75" customHeight="1">
      <c r="A551" s="1608"/>
      <c r="B551" s="1609"/>
    </row>
    <row r="552" spans="1:2" s="1600" customFormat="1" ht="15.75" customHeight="1">
      <c r="A552" s="1608"/>
      <c r="B552" s="1609"/>
    </row>
    <row r="553" spans="1:2" s="1600" customFormat="1" ht="15.75" customHeight="1">
      <c r="A553" s="1608"/>
      <c r="B553" s="1609"/>
    </row>
    <row r="554" spans="1:2" s="1600" customFormat="1" ht="15.75" customHeight="1">
      <c r="A554" s="1608"/>
      <c r="B554" s="1609"/>
    </row>
    <row r="555" spans="1:2" s="1600" customFormat="1" ht="15.75" customHeight="1">
      <c r="A555" s="1608"/>
      <c r="B555" s="1609"/>
    </row>
    <row r="556" spans="1:2" s="1600" customFormat="1" ht="15.75" customHeight="1">
      <c r="A556" s="1608"/>
      <c r="B556" s="1609"/>
    </row>
    <row r="557" spans="1:2" s="1600" customFormat="1" ht="15.75" customHeight="1">
      <c r="A557" s="1608"/>
      <c r="B557" s="1609"/>
    </row>
    <row r="558" spans="1:2" s="1600" customFormat="1" ht="15.75" customHeight="1">
      <c r="A558" s="1608"/>
      <c r="B558" s="1609"/>
    </row>
    <row r="559" spans="1:2" s="1600" customFormat="1" ht="15.75" customHeight="1">
      <c r="A559" s="1608"/>
      <c r="B559" s="1609"/>
    </row>
    <row r="560" spans="1:2" s="1600" customFormat="1" ht="15.75" customHeight="1">
      <c r="A560" s="1608"/>
      <c r="B560" s="1609"/>
    </row>
    <row r="561" spans="2:77" s="1608" customFormat="1" ht="15.75" customHeight="1">
      <c r="B561" s="1609"/>
      <c r="C561" s="1600"/>
      <c r="D561" s="1600"/>
      <c r="E561" s="1600"/>
      <c r="F561" s="1600"/>
      <c r="G561" s="1600"/>
      <c r="H561" s="1600"/>
      <c r="I561" s="1600"/>
      <c r="J561" s="1600"/>
      <c r="K561" s="1600"/>
      <c r="L561" s="1600"/>
      <c r="M561" s="1600"/>
      <c r="N561" s="1600"/>
      <c r="O561" s="1600"/>
      <c r="P561" s="1600"/>
      <c r="Q561" s="1600"/>
      <c r="R561" s="1600"/>
      <c r="S561" s="1600"/>
      <c r="T561" s="1600"/>
      <c r="U561" s="1600"/>
      <c r="V561" s="1600"/>
      <c r="W561" s="1600"/>
      <c r="X561" s="1600"/>
      <c r="Y561" s="1600"/>
      <c r="Z561" s="1600"/>
      <c r="AA561" s="1600"/>
      <c r="AB561" s="1600"/>
      <c r="AC561" s="1600"/>
      <c r="AD561" s="1600"/>
      <c r="AE561" s="1600"/>
      <c r="AF561" s="1600"/>
      <c r="AG561" s="1600"/>
      <c r="AH561" s="1600"/>
      <c r="AI561" s="1600"/>
      <c r="AJ561" s="1600"/>
      <c r="AK561" s="1600"/>
      <c r="AL561" s="1600"/>
      <c r="AM561" s="1600"/>
      <c r="AN561" s="1600"/>
      <c r="AO561" s="1600"/>
      <c r="AP561" s="1600"/>
      <c r="AQ561" s="1600"/>
      <c r="AR561" s="1600"/>
      <c r="AS561" s="1600"/>
      <c r="AT561" s="1600"/>
      <c r="AU561" s="1600"/>
      <c r="AV561" s="1600"/>
      <c r="AW561" s="1600"/>
      <c r="AX561" s="1600"/>
      <c r="AY561" s="1600"/>
      <c r="AZ561" s="1600"/>
      <c r="BA561" s="1600"/>
      <c r="BB561" s="1600"/>
      <c r="BC561" s="1600"/>
      <c r="BD561" s="1600"/>
      <c r="BE561" s="1600"/>
      <c r="BF561" s="1600"/>
      <c r="BG561" s="1600"/>
      <c r="BH561" s="1600"/>
      <c r="BI561" s="1600"/>
      <c r="BJ561" s="1600"/>
      <c r="BK561" s="1600"/>
      <c r="BL561" s="1600"/>
      <c r="BM561" s="1600"/>
      <c r="BN561" s="1600"/>
      <c r="BO561" s="1600"/>
      <c r="BP561" s="1600"/>
      <c r="BQ561" s="1600"/>
      <c r="BR561" s="1600"/>
      <c r="BS561" s="1600"/>
      <c r="BT561" s="1600"/>
      <c r="BU561" s="1600"/>
      <c r="BV561" s="1600"/>
      <c r="BW561" s="1600"/>
      <c r="BX561" s="1600"/>
      <c r="BY561" s="1600"/>
    </row>
    <row r="562" spans="2:77" s="1608" customFormat="1" ht="15.75" customHeight="1">
      <c r="B562" s="1609"/>
      <c r="C562" s="1600"/>
      <c r="D562" s="1600"/>
      <c r="E562" s="1600"/>
      <c r="F562" s="1600"/>
      <c r="G562" s="1600"/>
      <c r="H562" s="1600"/>
      <c r="I562" s="1600"/>
      <c r="J562" s="1600"/>
      <c r="K562" s="1600"/>
      <c r="L562" s="1600"/>
      <c r="M562" s="1600"/>
      <c r="N562" s="1600"/>
      <c r="O562" s="1600"/>
      <c r="P562" s="1600"/>
      <c r="Q562" s="1600"/>
      <c r="R562" s="1600"/>
      <c r="S562" s="1600"/>
      <c r="T562" s="1600"/>
      <c r="U562" s="1600"/>
      <c r="V562" s="1600"/>
      <c r="W562" s="1600"/>
      <c r="X562" s="1600"/>
      <c r="Y562" s="1600"/>
      <c r="Z562" s="1600"/>
      <c r="AA562" s="1600"/>
      <c r="AB562" s="1600"/>
      <c r="AC562" s="1600"/>
      <c r="AD562" s="1600"/>
      <c r="AE562" s="1600"/>
      <c r="AF562" s="1600"/>
      <c r="AG562" s="1600"/>
      <c r="AH562" s="1600"/>
      <c r="AI562" s="1600"/>
      <c r="AJ562" s="1600"/>
      <c r="AK562" s="1600"/>
      <c r="AL562" s="1600"/>
      <c r="AM562" s="1600"/>
      <c r="AN562" s="1600"/>
      <c r="AO562" s="1600"/>
      <c r="AP562" s="1600"/>
      <c r="AQ562" s="1600"/>
      <c r="AR562" s="1600"/>
      <c r="AS562" s="1600"/>
      <c r="AT562" s="1600"/>
      <c r="AU562" s="1600"/>
      <c r="AV562" s="1600"/>
      <c r="AW562" s="1600"/>
      <c r="AX562" s="1600"/>
      <c r="AY562" s="1600"/>
      <c r="AZ562" s="1600"/>
      <c r="BA562" s="1600"/>
      <c r="BB562" s="1600"/>
      <c r="BC562" s="1600"/>
      <c r="BD562" s="1600"/>
      <c r="BE562" s="1600"/>
      <c r="BF562" s="1600"/>
      <c r="BG562" s="1600"/>
      <c r="BH562" s="1600"/>
      <c r="BI562" s="1600"/>
      <c r="BJ562" s="1600"/>
      <c r="BK562" s="1600"/>
      <c r="BL562" s="1600"/>
      <c r="BM562" s="1600"/>
      <c r="BN562" s="1600"/>
      <c r="BO562" s="1600"/>
      <c r="BP562" s="1600"/>
      <c r="BQ562" s="1600"/>
      <c r="BR562" s="1600"/>
      <c r="BS562" s="1600"/>
      <c r="BT562" s="1600"/>
      <c r="BU562" s="1600"/>
      <c r="BV562" s="1600"/>
      <c r="BW562" s="1600"/>
      <c r="BX562" s="1600"/>
      <c r="BY562" s="1600"/>
    </row>
    <row r="563" spans="2:77" s="1608" customFormat="1" ht="15.75" customHeight="1">
      <c r="B563" s="1609"/>
      <c r="C563" s="1600"/>
      <c r="D563" s="1600"/>
      <c r="E563" s="1600"/>
      <c r="F563" s="1600"/>
      <c r="G563" s="1600"/>
      <c r="H563" s="1600"/>
      <c r="I563" s="1600"/>
      <c r="J563" s="1600"/>
      <c r="K563" s="1600"/>
      <c r="L563" s="1600"/>
      <c r="M563" s="1600"/>
      <c r="N563" s="1600"/>
      <c r="O563" s="1600"/>
      <c r="P563" s="1600"/>
      <c r="Q563" s="1600"/>
      <c r="R563" s="1600"/>
      <c r="S563" s="1600"/>
      <c r="T563" s="1600"/>
      <c r="U563" s="1600"/>
      <c r="V563" s="1600"/>
      <c r="W563" s="1600"/>
      <c r="X563" s="1600"/>
      <c r="Y563" s="1600"/>
      <c r="Z563" s="1600"/>
      <c r="AA563" s="1600"/>
      <c r="AB563" s="1600"/>
      <c r="AC563" s="1600"/>
      <c r="AD563" s="1600"/>
      <c r="AE563" s="1600"/>
      <c r="AF563" s="1600"/>
      <c r="AG563" s="1600"/>
      <c r="AH563" s="1600"/>
      <c r="AI563" s="1600"/>
      <c r="AJ563" s="1600"/>
      <c r="AK563" s="1600"/>
      <c r="AL563" s="1600"/>
      <c r="AM563" s="1600"/>
      <c r="AN563" s="1600"/>
      <c r="AO563" s="1600"/>
      <c r="AP563" s="1600"/>
      <c r="AQ563" s="1600"/>
      <c r="AR563" s="1600"/>
      <c r="AS563" s="1600"/>
      <c r="AT563" s="1600"/>
      <c r="AU563" s="1600"/>
      <c r="AV563" s="1600"/>
      <c r="AW563" s="1600"/>
      <c r="AX563" s="1600"/>
      <c r="AY563" s="1600"/>
      <c r="AZ563" s="1600"/>
      <c r="BA563" s="1600"/>
      <c r="BB563" s="1600"/>
      <c r="BC563" s="1600"/>
      <c r="BD563" s="1600"/>
      <c r="BE563" s="1600"/>
      <c r="BF563" s="1600"/>
      <c r="BG563" s="1600"/>
      <c r="BH563" s="1600"/>
      <c r="BI563" s="1600"/>
      <c r="BJ563" s="1600"/>
      <c r="BK563" s="1600"/>
      <c r="BL563" s="1600"/>
      <c r="BM563" s="1600"/>
      <c r="BN563" s="1600"/>
      <c r="BO563" s="1600"/>
      <c r="BP563" s="1600"/>
      <c r="BQ563" s="1600"/>
      <c r="BR563" s="1600"/>
      <c r="BS563" s="1600"/>
      <c r="BT563" s="1600"/>
      <c r="BU563" s="1600"/>
      <c r="BV563" s="1600"/>
      <c r="BW563" s="1600"/>
      <c r="BX563" s="1600"/>
      <c r="BY563" s="1600"/>
    </row>
    <row r="564" spans="2:77" s="1608" customFormat="1" ht="15.75" customHeight="1">
      <c r="B564" s="1609"/>
      <c r="C564" s="1600"/>
      <c r="D564" s="1600"/>
      <c r="E564" s="1600"/>
      <c r="F564" s="1600"/>
      <c r="G564" s="1600"/>
      <c r="H564" s="1600"/>
      <c r="I564" s="1600"/>
      <c r="J564" s="1600"/>
      <c r="K564" s="1600"/>
      <c r="L564" s="1600"/>
      <c r="M564" s="1600"/>
      <c r="N564" s="1600"/>
      <c r="O564" s="1600"/>
      <c r="P564" s="1600"/>
      <c r="Q564" s="1600"/>
      <c r="R564" s="1600"/>
      <c r="S564" s="1600"/>
      <c r="T564" s="1600"/>
      <c r="U564" s="1600"/>
      <c r="V564" s="1600"/>
      <c r="W564" s="1600"/>
      <c r="X564" s="1600"/>
      <c r="Y564" s="1600"/>
      <c r="Z564" s="1600"/>
      <c r="AA564" s="1600"/>
      <c r="AB564" s="1600"/>
      <c r="AC564" s="1600"/>
      <c r="AD564" s="1600"/>
      <c r="AE564" s="1600"/>
      <c r="AF564" s="1600"/>
      <c r="AG564" s="1600"/>
      <c r="AH564" s="1600"/>
      <c r="AI564" s="1600"/>
      <c r="AJ564" s="1600"/>
      <c r="AK564" s="1600"/>
      <c r="AL564" s="1600"/>
      <c r="AM564" s="1600"/>
      <c r="AN564" s="1600"/>
      <c r="AO564" s="1600"/>
      <c r="AP564" s="1600"/>
      <c r="AQ564" s="1600"/>
      <c r="AR564" s="1600"/>
      <c r="AS564" s="1600"/>
      <c r="AT564" s="1600"/>
      <c r="AU564" s="1600"/>
      <c r="AV564" s="1600"/>
      <c r="AW564" s="1600"/>
      <c r="AX564" s="1600"/>
      <c r="AY564" s="1600"/>
      <c r="AZ564" s="1600"/>
      <c r="BA564" s="1600"/>
      <c r="BB564" s="1600"/>
      <c r="BC564" s="1600"/>
      <c r="BD564" s="1600"/>
      <c r="BE564" s="1600"/>
      <c r="BF564" s="1600"/>
      <c r="BG564" s="1600"/>
      <c r="BH564" s="1600"/>
      <c r="BI564" s="1600"/>
      <c r="BJ564" s="1600"/>
      <c r="BK564" s="1600"/>
      <c r="BL564" s="1600"/>
      <c r="BM564" s="1600"/>
      <c r="BN564" s="1600"/>
      <c r="BO564" s="1600"/>
      <c r="BP564" s="1600"/>
      <c r="BQ564" s="1600"/>
      <c r="BR564" s="1600"/>
      <c r="BS564" s="1600"/>
      <c r="BT564" s="1600"/>
      <c r="BU564" s="1600"/>
      <c r="BV564" s="1600"/>
      <c r="BW564" s="1600"/>
      <c r="BX564" s="1600"/>
      <c r="BY564" s="1600"/>
    </row>
    <row r="565" spans="2:77" s="1608" customFormat="1" ht="15.75" customHeight="1">
      <c r="B565" s="1609"/>
      <c r="C565" s="1600"/>
      <c r="D565" s="1600"/>
      <c r="E565" s="1600"/>
      <c r="F565" s="1600"/>
      <c r="G565" s="1600"/>
      <c r="H565" s="1600"/>
      <c r="I565" s="1600"/>
      <c r="J565" s="1600"/>
      <c r="K565" s="1600"/>
      <c r="L565" s="1600"/>
      <c r="M565" s="1600"/>
      <c r="N565" s="1600"/>
      <c r="O565" s="1600"/>
      <c r="P565" s="1600"/>
      <c r="Q565" s="1600"/>
      <c r="R565" s="1600"/>
      <c r="S565" s="1600"/>
      <c r="T565" s="1600"/>
      <c r="U565" s="1600"/>
      <c r="V565" s="1600"/>
      <c r="W565" s="1600"/>
      <c r="X565" s="1600"/>
      <c r="Y565" s="1600"/>
      <c r="Z565" s="1600"/>
      <c r="AA565" s="1600"/>
      <c r="AB565" s="1600"/>
      <c r="AC565" s="1600"/>
      <c r="AD565" s="1600"/>
      <c r="AE565" s="1600"/>
      <c r="AF565" s="1600"/>
      <c r="AG565" s="1600"/>
      <c r="AH565" s="1600"/>
      <c r="AI565" s="1600"/>
      <c r="AJ565" s="1600"/>
      <c r="AK565" s="1600"/>
      <c r="AL565" s="1600"/>
      <c r="AM565" s="1600"/>
      <c r="AN565" s="1600"/>
      <c r="AO565" s="1600"/>
      <c r="AP565" s="1600"/>
      <c r="AQ565" s="1600"/>
      <c r="AR565" s="1600"/>
      <c r="AS565" s="1600"/>
      <c r="AT565" s="1600"/>
      <c r="AU565" s="1600"/>
      <c r="AV565" s="1600"/>
      <c r="AW565" s="1600"/>
      <c r="AX565" s="1600"/>
      <c r="AY565" s="1600"/>
      <c r="AZ565" s="1600"/>
      <c r="BA565" s="1600"/>
      <c r="BB565" s="1600"/>
      <c r="BC565" s="1600"/>
      <c r="BD565" s="1600"/>
      <c r="BE565" s="1600"/>
      <c r="BF565" s="1600"/>
      <c r="BG565" s="1600"/>
      <c r="BH565" s="1600"/>
      <c r="BI565" s="1600"/>
      <c r="BJ565" s="1600"/>
      <c r="BK565" s="1600"/>
      <c r="BL565" s="1600"/>
      <c r="BM565" s="1600"/>
      <c r="BN565" s="1600"/>
      <c r="BO565" s="1600"/>
      <c r="BP565" s="1600"/>
      <c r="BQ565" s="1600"/>
      <c r="BR565" s="1600"/>
      <c r="BS565" s="1600"/>
      <c r="BT565" s="1600"/>
      <c r="BU565" s="1600"/>
      <c r="BV565" s="1600"/>
      <c r="BW565" s="1600"/>
      <c r="BX565" s="1600"/>
      <c r="BY565" s="1600"/>
    </row>
    <row r="566" spans="2:77" s="1608" customFormat="1" ht="15.75" customHeight="1">
      <c r="B566" s="1609"/>
      <c r="C566" s="1600"/>
      <c r="D566" s="1600"/>
      <c r="E566" s="1600"/>
      <c r="F566" s="1600"/>
      <c r="G566" s="1600"/>
      <c r="H566" s="1600"/>
      <c r="I566" s="1600"/>
      <c r="J566" s="1600"/>
      <c r="K566" s="1600"/>
      <c r="L566" s="1600"/>
      <c r="M566" s="1600"/>
      <c r="N566" s="1600"/>
      <c r="O566" s="1600"/>
      <c r="P566" s="1600"/>
      <c r="Q566" s="1600"/>
      <c r="R566" s="1600"/>
      <c r="S566" s="1600"/>
      <c r="T566" s="1600"/>
      <c r="U566" s="1600"/>
      <c r="V566" s="1600"/>
      <c r="W566" s="1600"/>
      <c r="X566" s="1600"/>
      <c r="Y566" s="1600"/>
      <c r="Z566" s="1600"/>
      <c r="AA566" s="1600"/>
      <c r="AB566" s="1600"/>
      <c r="AC566" s="1600"/>
      <c r="AD566" s="1600"/>
      <c r="AE566" s="1600"/>
      <c r="AF566" s="1600"/>
      <c r="AG566" s="1600"/>
      <c r="AH566" s="1600"/>
      <c r="AI566" s="1600"/>
      <c r="AJ566" s="1600"/>
      <c r="AK566" s="1600"/>
      <c r="AL566" s="1600"/>
      <c r="AM566" s="1600"/>
      <c r="AN566" s="1600"/>
      <c r="AO566" s="1600"/>
      <c r="AP566" s="1600"/>
      <c r="AQ566" s="1600"/>
      <c r="AR566" s="1600"/>
      <c r="AS566" s="1600"/>
      <c r="AT566" s="1600"/>
      <c r="AU566" s="1600"/>
      <c r="AV566" s="1600"/>
      <c r="AW566" s="1600"/>
      <c r="AX566" s="1600"/>
      <c r="AY566" s="1600"/>
      <c r="AZ566" s="1600"/>
      <c r="BA566" s="1600"/>
      <c r="BB566" s="1600"/>
      <c r="BC566" s="1600"/>
      <c r="BD566" s="1600"/>
      <c r="BE566" s="1600"/>
      <c r="BF566" s="1600"/>
      <c r="BG566" s="1600"/>
      <c r="BH566" s="1600"/>
      <c r="BI566" s="1600"/>
      <c r="BJ566" s="1600"/>
      <c r="BK566" s="1600"/>
      <c r="BL566" s="1600"/>
      <c r="BM566" s="1600"/>
      <c r="BN566" s="1600"/>
      <c r="BO566" s="1600"/>
      <c r="BP566" s="1600"/>
      <c r="BQ566" s="1600"/>
      <c r="BR566" s="1600"/>
      <c r="BS566" s="1600"/>
      <c r="BT566" s="1600"/>
      <c r="BU566" s="1600"/>
      <c r="BV566" s="1600"/>
      <c r="BW566" s="1600"/>
      <c r="BX566" s="1600"/>
      <c r="BY566" s="1600"/>
    </row>
    <row r="567" spans="2:77" s="1608" customFormat="1" ht="15.75" customHeight="1">
      <c r="B567" s="1609"/>
      <c r="C567" s="1600"/>
      <c r="D567" s="1600"/>
      <c r="E567" s="1600"/>
      <c r="F567" s="1600"/>
      <c r="G567" s="1600"/>
      <c r="H567" s="1600"/>
      <c r="I567" s="1600"/>
      <c r="J567" s="1600"/>
      <c r="K567" s="1600"/>
      <c r="L567" s="1600"/>
      <c r="M567" s="1600"/>
      <c r="N567" s="1600"/>
      <c r="O567" s="1600"/>
      <c r="P567" s="1600"/>
      <c r="Q567" s="1600"/>
      <c r="R567" s="1600"/>
      <c r="S567" s="1600"/>
      <c r="T567" s="1600"/>
      <c r="U567" s="1600"/>
      <c r="V567" s="1600"/>
      <c r="W567" s="1600"/>
      <c r="X567" s="1600"/>
      <c r="Y567" s="1600"/>
      <c r="Z567" s="1600"/>
      <c r="AA567" s="1600"/>
      <c r="AB567" s="1600"/>
      <c r="AC567" s="1600"/>
      <c r="AD567" s="1600"/>
      <c r="AE567" s="1600"/>
      <c r="AF567" s="1600"/>
      <c r="AG567" s="1600"/>
      <c r="AH567" s="1600"/>
      <c r="AI567" s="1600"/>
      <c r="AJ567" s="1600"/>
      <c r="AK567" s="1600"/>
      <c r="AL567" s="1600"/>
      <c r="AM567" s="1600"/>
      <c r="AN567" s="1600"/>
      <c r="AO567" s="1600"/>
      <c r="AP567" s="1600"/>
      <c r="AQ567" s="1600"/>
      <c r="AR567" s="1600"/>
      <c r="AS567" s="1600"/>
      <c r="AT567" s="1600"/>
      <c r="AU567" s="1600"/>
      <c r="AV567" s="1600"/>
      <c r="AW567" s="1600"/>
      <c r="AX567" s="1600"/>
      <c r="AY567" s="1600"/>
      <c r="AZ567" s="1600"/>
      <c r="BA567" s="1600"/>
      <c r="BB567" s="1600"/>
      <c r="BC567" s="1600"/>
      <c r="BD567" s="1600"/>
      <c r="BE567" s="1600"/>
      <c r="BF567" s="1600"/>
      <c r="BG567" s="1600"/>
      <c r="BH567" s="1600"/>
      <c r="BI567" s="1600"/>
      <c r="BJ567" s="1600"/>
      <c r="BK567" s="1600"/>
      <c r="BL567" s="1600"/>
      <c r="BM567" s="1600"/>
      <c r="BN567" s="1600"/>
      <c r="BO567" s="1600"/>
      <c r="BP567" s="1600"/>
      <c r="BQ567" s="1600"/>
      <c r="BR567" s="1600"/>
      <c r="BS567" s="1600"/>
      <c r="BT567" s="1600"/>
      <c r="BU567" s="1600"/>
      <c r="BV567" s="1600"/>
      <c r="BW567" s="1600"/>
      <c r="BX567" s="1600"/>
      <c r="BY567" s="1600"/>
    </row>
    <row r="568" spans="2:77" s="1608" customFormat="1" ht="15.75" customHeight="1">
      <c r="B568" s="1609"/>
      <c r="C568" s="1600"/>
      <c r="D568" s="1600"/>
      <c r="E568" s="1600"/>
      <c r="F568" s="1600"/>
      <c r="G568" s="1600"/>
      <c r="H568" s="1600"/>
      <c r="I568" s="1600"/>
      <c r="J568" s="1600"/>
      <c r="K568" s="1600"/>
      <c r="L568" s="1600"/>
      <c r="M568" s="1600"/>
      <c r="N568" s="1600"/>
      <c r="O568" s="1600"/>
      <c r="P568" s="1600"/>
      <c r="Q568" s="1600"/>
      <c r="R568" s="1600"/>
      <c r="S568" s="1600"/>
      <c r="T568" s="1600"/>
      <c r="U568" s="1600"/>
      <c r="V568" s="1600"/>
      <c r="W568" s="1600"/>
      <c r="X568" s="1600"/>
      <c r="Y568" s="1600"/>
      <c r="Z568" s="1600"/>
      <c r="AA568" s="1600"/>
      <c r="AB568" s="1600"/>
      <c r="AC568" s="1600"/>
      <c r="AD568" s="1600"/>
      <c r="AE568" s="1600"/>
      <c r="AF568" s="1600"/>
      <c r="AG568" s="1600"/>
      <c r="AH568" s="1600"/>
      <c r="AI568" s="1600"/>
      <c r="AJ568" s="1600"/>
      <c r="AK568" s="1600"/>
      <c r="AL568" s="1600"/>
      <c r="AM568" s="1600"/>
      <c r="AN568" s="1600"/>
      <c r="AO568" s="1600"/>
      <c r="AP568" s="1600"/>
      <c r="AQ568" s="1600"/>
      <c r="AR568" s="1600"/>
      <c r="AS568" s="1600"/>
      <c r="AT568" s="1600"/>
      <c r="AU568" s="1600"/>
      <c r="AV568" s="1600"/>
      <c r="AW568" s="1600"/>
      <c r="AX568" s="1600"/>
      <c r="AY568" s="1600"/>
      <c r="AZ568" s="1600"/>
      <c r="BA568" s="1600"/>
      <c r="BB568" s="1600"/>
      <c r="BC568" s="1600"/>
      <c r="BD568" s="1600"/>
      <c r="BE568" s="1600"/>
      <c r="BF568" s="1600"/>
      <c r="BG568" s="1600"/>
      <c r="BH568" s="1600"/>
      <c r="BI568" s="1600"/>
      <c r="BJ568" s="1600"/>
      <c r="BK568" s="1600"/>
      <c r="BL568" s="1600"/>
      <c r="BM568" s="1600"/>
      <c r="BN568" s="1600"/>
      <c r="BO568" s="1600"/>
      <c r="BP568" s="1600"/>
      <c r="BQ568" s="1600"/>
      <c r="BR568" s="1600"/>
      <c r="BS568" s="1600"/>
      <c r="BT568" s="1600"/>
      <c r="BU568" s="1600"/>
      <c r="BV568" s="1600"/>
      <c r="BW568" s="1600"/>
      <c r="BX568" s="1600"/>
      <c r="BY568" s="1600"/>
    </row>
    <row r="569" spans="2:77" s="1608" customFormat="1" ht="15.75" customHeight="1">
      <c r="B569" s="1609"/>
      <c r="C569" s="1600"/>
      <c r="D569" s="1600"/>
      <c r="E569" s="1600"/>
      <c r="F569" s="1600"/>
      <c r="G569" s="1600"/>
      <c r="H569" s="1600"/>
      <c r="I569" s="1600"/>
      <c r="J569" s="1600"/>
      <c r="K569" s="1600"/>
      <c r="L569" s="1600"/>
      <c r="M569" s="1600"/>
      <c r="N569" s="1600"/>
      <c r="O569" s="1600"/>
      <c r="P569" s="1600"/>
      <c r="Q569" s="1600"/>
      <c r="R569" s="1600"/>
      <c r="S569" s="1600"/>
      <c r="T569" s="1600"/>
      <c r="U569" s="1600"/>
      <c r="V569" s="1600"/>
      <c r="W569" s="1600"/>
      <c r="X569" s="1600"/>
      <c r="Y569" s="1600"/>
      <c r="Z569" s="1600"/>
      <c r="AA569" s="1600"/>
      <c r="AB569" s="1600"/>
      <c r="AC569" s="1600"/>
      <c r="AD569" s="1600"/>
      <c r="AE569" s="1600"/>
      <c r="AF569" s="1600"/>
      <c r="AG569" s="1600"/>
      <c r="AH569" s="1600"/>
      <c r="AI569" s="1600"/>
      <c r="AJ569" s="1600"/>
      <c r="AK569" s="1600"/>
      <c r="AL569" s="1600"/>
      <c r="AM569" s="1600"/>
      <c r="AN569" s="1600"/>
      <c r="AO569" s="1600"/>
      <c r="AP569" s="1600"/>
      <c r="AQ569" s="1600"/>
      <c r="AR569" s="1600"/>
      <c r="AS569" s="1600"/>
      <c r="AT569" s="1600"/>
      <c r="AU569" s="1600"/>
      <c r="AV569" s="1600"/>
      <c r="AW569" s="1600"/>
      <c r="AX569" s="1600"/>
      <c r="AY569" s="1600"/>
      <c r="AZ569" s="1600"/>
      <c r="BA569" s="1600"/>
      <c r="BB569" s="1600"/>
      <c r="BC569" s="1600"/>
      <c r="BD569" s="1600"/>
      <c r="BE569" s="1600"/>
      <c r="BF569" s="1600"/>
      <c r="BG569" s="1600"/>
      <c r="BH569" s="1600"/>
      <c r="BI569" s="1600"/>
      <c r="BJ569" s="1600"/>
      <c r="BK569" s="1600"/>
      <c r="BL569" s="1600"/>
      <c r="BM569" s="1600"/>
      <c r="BN569" s="1600"/>
      <c r="BO569" s="1600"/>
      <c r="BP569" s="1600"/>
      <c r="BQ569" s="1600"/>
      <c r="BR569" s="1600"/>
      <c r="BS569" s="1600"/>
      <c r="BT569" s="1600"/>
      <c r="BU569" s="1600"/>
      <c r="BV569" s="1600"/>
      <c r="BW569" s="1600"/>
      <c r="BX569" s="1600"/>
      <c r="BY569" s="1600"/>
    </row>
    <row r="570" spans="2:77" s="1608" customFormat="1" ht="15.75" customHeight="1">
      <c r="B570" s="1609"/>
      <c r="C570" s="1600"/>
      <c r="D570" s="1600"/>
      <c r="E570" s="1600"/>
      <c r="F570" s="1600"/>
      <c r="G570" s="1600"/>
      <c r="H570" s="1600"/>
      <c r="I570" s="1600"/>
      <c r="J570" s="1600"/>
      <c r="K570" s="1600"/>
      <c r="L570" s="1600"/>
      <c r="M570" s="1600"/>
      <c r="N570" s="1600"/>
      <c r="O570" s="1600"/>
      <c r="P570" s="1600"/>
      <c r="Q570" s="1600"/>
      <c r="R570" s="1600"/>
      <c r="S570" s="1600"/>
      <c r="T570" s="1600"/>
      <c r="U570" s="1600"/>
      <c r="V570" s="1600"/>
      <c r="W570" s="1600"/>
      <c r="X570" s="1600"/>
      <c r="Y570" s="1600"/>
      <c r="Z570" s="1600"/>
      <c r="AA570" s="1600"/>
      <c r="AB570" s="1600"/>
      <c r="AC570" s="1600"/>
      <c r="AD570" s="1600"/>
      <c r="AE570" s="1600"/>
      <c r="AF570" s="1600"/>
      <c r="AG570" s="1600"/>
      <c r="AH570" s="1600"/>
      <c r="AI570" s="1600"/>
      <c r="AJ570" s="1600"/>
      <c r="AK570" s="1600"/>
      <c r="AL570" s="1600"/>
      <c r="AM570" s="1600"/>
      <c r="AN570" s="1600"/>
      <c r="AO570" s="1600"/>
      <c r="AP570" s="1600"/>
      <c r="AQ570" s="1600"/>
      <c r="AR570" s="1600"/>
      <c r="AS570" s="1600"/>
      <c r="AT570" s="1600"/>
      <c r="AU570" s="1600"/>
      <c r="AV570" s="1600"/>
      <c r="AW570" s="1600"/>
      <c r="AX570" s="1600"/>
      <c r="AY570" s="1600"/>
      <c r="AZ570" s="1600"/>
      <c r="BA570" s="1600"/>
      <c r="BB570" s="1600"/>
      <c r="BC570" s="1600"/>
      <c r="BD570" s="1600"/>
      <c r="BE570" s="1600"/>
      <c r="BF570" s="1600"/>
      <c r="BG570" s="1600"/>
      <c r="BH570" s="1600"/>
      <c r="BI570" s="1600"/>
      <c r="BJ570" s="1600"/>
      <c r="BK570" s="1600"/>
      <c r="BL570" s="1600"/>
      <c r="BM570" s="1600"/>
      <c r="BN570" s="1600"/>
      <c r="BO570" s="1600"/>
      <c r="BP570" s="1600"/>
      <c r="BQ570" s="1600"/>
      <c r="BR570" s="1600"/>
      <c r="BS570" s="1600"/>
      <c r="BT570" s="1600"/>
      <c r="BU570" s="1600"/>
      <c r="BV570" s="1600"/>
      <c r="BW570" s="1600"/>
      <c r="BX570" s="1600"/>
      <c r="BY570" s="1600"/>
    </row>
    <row r="571" spans="2:77" s="1608" customFormat="1" ht="15.75" customHeight="1">
      <c r="B571" s="1609"/>
      <c r="C571" s="1600"/>
      <c r="D571" s="1600"/>
      <c r="E571" s="1600"/>
      <c r="F571" s="1600"/>
      <c r="G571" s="1600"/>
      <c r="H571" s="1600"/>
      <c r="I571" s="1600"/>
      <c r="J571" s="1600"/>
      <c r="K571" s="1600"/>
      <c r="L571" s="1600"/>
      <c r="M571" s="1600"/>
      <c r="N571" s="1600"/>
      <c r="O571" s="1600"/>
      <c r="P571" s="1600"/>
      <c r="Q571" s="1600"/>
      <c r="R571" s="1600"/>
      <c r="S571" s="1600"/>
      <c r="T571" s="1600"/>
      <c r="U571" s="1600"/>
      <c r="V571" s="1600"/>
      <c r="W571" s="1600"/>
      <c r="X571" s="1600"/>
      <c r="Y571" s="1600"/>
      <c r="Z571" s="1600"/>
      <c r="AA571" s="1600"/>
      <c r="AB571" s="1600"/>
      <c r="AC571" s="1600"/>
      <c r="AD571" s="1600"/>
      <c r="AE571" s="1600"/>
      <c r="AF571" s="1600"/>
      <c r="AG571" s="1600"/>
      <c r="AH571" s="1600"/>
      <c r="AI571" s="1600"/>
      <c r="AJ571" s="1600"/>
      <c r="AK571" s="1600"/>
      <c r="AL571" s="1600"/>
      <c r="AM571" s="1600"/>
      <c r="AN571" s="1600"/>
      <c r="AO571" s="1600"/>
      <c r="AP571" s="1600"/>
      <c r="AQ571" s="1600"/>
      <c r="AR571" s="1600"/>
      <c r="AS571" s="1600"/>
      <c r="AT571" s="1600"/>
      <c r="AU571" s="1600"/>
      <c r="AV571" s="1600"/>
      <c r="AW571" s="1600"/>
      <c r="AX571" s="1600"/>
      <c r="AY571" s="1600"/>
      <c r="AZ571" s="1600"/>
      <c r="BA571" s="1600"/>
      <c r="BB571" s="1600"/>
      <c r="BC571" s="1600"/>
      <c r="BD571" s="1600"/>
      <c r="BE571" s="1600"/>
      <c r="BF571" s="1600"/>
      <c r="BG571" s="1600"/>
      <c r="BH571" s="1600"/>
      <c r="BI571" s="1600"/>
      <c r="BJ571" s="1600"/>
      <c r="BK571" s="1600"/>
      <c r="BL571" s="1600"/>
      <c r="BM571" s="1600"/>
      <c r="BN571" s="1600"/>
      <c r="BO571" s="1600"/>
      <c r="BP571" s="1600"/>
      <c r="BQ571" s="1600"/>
      <c r="BR571" s="1600"/>
      <c r="BS571" s="1600"/>
      <c r="BT571" s="1600"/>
      <c r="BU571" s="1600"/>
      <c r="BV571" s="1600"/>
      <c r="BW571" s="1600"/>
      <c r="BX571" s="1600"/>
      <c r="BY571" s="1600"/>
    </row>
    <row r="572" spans="2:77" s="1608" customFormat="1" ht="15.75" customHeight="1">
      <c r="B572" s="1609"/>
      <c r="C572" s="1600"/>
      <c r="D572" s="1600"/>
      <c r="E572" s="1600"/>
      <c r="F572" s="1600"/>
      <c r="G572" s="1600"/>
      <c r="H572" s="1600"/>
      <c r="I572" s="1600"/>
      <c r="J572" s="1600"/>
      <c r="K572" s="1600"/>
      <c r="L572" s="1600"/>
      <c r="M572" s="1600"/>
      <c r="N572" s="1600"/>
      <c r="O572" s="1600"/>
      <c r="P572" s="1600"/>
      <c r="Q572" s="1600"/>
      <c r="R572" s="1600"/>
      <c r="S572" s="1600"/>
      <c r="T572" s="1600"/>
      <c r="U572" s="1600"/>
      <c r="V572" s="1600"/>
      <c r="W572" s="1600"/>
      <c r="X572" s="1600"/>
      <c r="Y572" s="1600"/>
      <c r="Z572" s="1600"/>
      <c r="AA572" s="1600"/>
      <c r="AB572" s="1600"/>
      <c r="AC572" s="1600"/>
      <c r="AD572" s="1600"/>
      <c r="AE572" s="1600"/>
      <c r="AF572" s="1600"/>
      <c r="AG572" s="1600"/>
      <c r="AH572" s="1600"/>
      <c r="AI572" s="1600"/>
      <c r="AJ572" s="1600"/>
      <c r="AK572" s="1600"/>
      <c r="AL572" s="1600"/>
      <c r="AM572" s="1600"/>
      <c r="AN572" s="1600"/>
      <c r="AO572" s="1600"/>
      <c r="AP572" s="1600"/>
      <c r="AQ572" s="1600"/>
      <c r="AR572" s="1600"/>
      <c r="AS572" s="1600"/>
      <c r="AT572" s="1600"/>
      <c r="AU572" s="1600"/>
      <c r="AV572" s="1600"/>
      <c r="AW572" s="1600"/>
      <c r="AX572" s="1600"/>
      <c r="AY572" s="1600"/>
      <c r="AZ572" s="1600"/>
      <c r="BA572" s="1600"/>
      <c r="BB572" s="1600"/>
      <c r="BC572" s="1600"/>
      <c r="BD572" s="1600"/>
      <c r="BE572" s="1600"/>
      <c r="BF572" s="1600"/>
      <c r="BG572" s="1600"/>
      <c r="BH572" s="1600"/>
      <c r="BI572" s="1600"/>
      <c r="BJ572" s="1600"/>
      <c r="BK572" s="1600"/>
      <c r="BL572" s="1600"/>
      <c r="BM572" s="1600"/>
      <c r="BN572" s="1600"/>
      <c r="BO572" s="1600"/>
      <c r="BP572" s="1600"/>
      <c r="BQ572" s="1600"/>
      <c r="BR572" s="1600"/>
      <c r="BS572" s="1600"/>
      <c r="BT572" s="1600"/>
      <c r="BU572" s="1600"/>
      <c r="BV572" s="1600"/>
      <c r="BW572" s="1600"/>
      <c r="BX572" s="1600"/>
      <c r="BY572" s="1600"/>
    </row>
    <row r="573" spans="2:77" s="1608" customFormat="1" ht="15.75" customHeight="1">
      <c r="B573" s="1609"/>
      <c r="C573" s="1600"/>
      <c r="D573" s="1600"/>
      <c r="E573" s="1600"/>
      <c r="F573" s="1600"/>
      <c r="G573" s="1600"/>
      <c r="H573" s="1600"/>
      <c r="I573" s="1600"/>
      <c r="J573" s="1600"/>
      <c r="K573" s="1600"/>
      <c r="L573" s="1600"/>
      <c r="M573" s="1600"/>
      <c r="N573" s="1600"/>
      <c r="O573" s="1600"/>
      <c r="P573" s="1600"/>
      <c r="Q573" s="1600"/>
      <c r="R573" s="1600"/>
      <c r="S573" s="1600"/>
      <c r="T573" s="1600"/>
      <c r="U573" s="1600"/>
      <c r="V573" s="1600"/>
      <c r="W573" s="1600"/>
      <c r="X573" s="1600"/>
      <c r="Y573" s="1600"/>
      <c r="Z573" s="1600"/>
      <c r="AA573" s="1600"/>
      <c r="AB573" s="1600"/>
      <c r="AC573" s="1600"/>
      <c r="AD573" s="1600"/>
      <c r="AE573" s="1600"/>
      <c r="AF573" s="1600"/>
      <c r="AG573" s="1600"/>
      <c r="AH573" s="1600"/>
      <c r="AI573" s="1600"/>
      <c r="AJ573" s="1600"/>
      <c r="AK573" s="1600"/>
      <c r="AL573" s="1600"/>
      <c r="AM573" s="1600"/>
      <c r="AN573" s="1600"/>
      <c r="AO573" s="1600"/>
      <c r="AP573" s="1600"/>
      <c r="AQ573" s="1600"/>
      <c r="AR573" s="1600"/>
      <c r="AS573" s="1600"/>
      <c r="AT573" s="1600"/>
      <c r="AU573" s="1600"/>
      <c r="AV573" s="1600"/>
      <c r="AW573" s="1600"/>
      <c r="AX573" s="1600"/>
      <c r="AY573" s="1600"/>
      <c r="AZ573" s="1600"/>
      <c r="BA573" s="1600"/>
      <c r="BB573" s="1600"/>
      <c r="BC573" s="1600"/>
      <c r="BD573" s="1600"/>
      <c r="BE573" s="1600"/>
      <c r="BF573" s="1600"/>
      <c r="BG573" s="1600"/>
      <c r="BH573" s="1600"/>
      <c r="BI573" s="1600"/>
      <c r="BJ573" s="1600"/>
      <c r="BK573" s="1600"/>
      <c r="BL573" s="1600"/>
      <c r="BM573" s="1600"/>
      <c r="BN573" s="1600"/>
      <c r="BO573" s="1600"/>
      <c r="BP573" s="1600"/>
      <c r="BQ573" s="1600"/>
      <c r="BR573" s="1600"/>
      <c r="BS573" s="1600"/>
      <c r="BT573" s="1600"/>
      <c r="BU573" s="1600"/>
      <c r="BV573" s="1600"/>
      <c r="BW573" s="1600"/>
      <c r="BX573" s="1600"/>
      <c r="BY573" s="1600"/>
    </row>
    <row r="574" spans="2:77" s="1608" customFormat="1" ht="15.75" customHeight="1">
      <c r="B574" s="1609"/>
      <c r="C574" s="1600"/>
      <c r="D574" s="1600"/>
      <c r="E574" s="1600"/>
      <c r="F574" s="1600"/>
      <c r="G574" s="1600"/>
      <c r="H574" s="1600"/>
      <c r="I574" s="1600"/>
      <c r="J574" s="1600"/>
      <c r="K574" s="1600"/>
      <c r="L574" s="1600"/>
      <c r="M574" s="1600"/>
      <c r="N574" s="1600"/>
      <c r="O574" s="1600"/>
      <c r="P574" s="1600"/>
      <c r="Q574" s="1600"/>
      <c r="R574" s="1600"/>
      <c r="S574" s="1600"/>
      <c r="T574" s="1600"/>
      <c r="U574" s="1600"/>
      <c r="V574" s="1600"/>
      <c r="W574" s="1600"/>
      <c r="X574" s="1600"/>
      <c r="Y574" s="1600"/>
      <c r="Z574" s="1600"/>
      <c r="AA574" s="1600"/>
      <c r="AB574" s="1600"/>
      <c r="AC574" s="1600"/>
      <c r="AD574" s="1600"/>
      <c r="AE574" s="1600"/>
      <c r="AF574" s="1600"/>
      <c r="AG574" s="1600"/>
      <c r="AH574" s="1600"/>
      <c r="AI574" s="1600"/>
      <c r="AJ574" s="1600"/>
      <c r="AK574" s="1600"/>
      <c r="AL574" s="1600"/>
      <c r="AM574" s="1600"/>
      <c r="AN574" s="1600"/>
      <c r="AO574" s="1600"/>
      <c r="AP574" s="1600"/>
      <c r="AQ574" s="1600"/>
      <c r="AR574" s="1600"/>
      <c r="AS574" s="1600"/>
      <c r="AT574" s="1600"/>
      <c r="AU574" s="1600"/>
      <c r="AV574" s="1600"/>
      <c r="AW574" s="1600"/>
      <c r="AX574" s="1600"/>
      <c r="AY574" s="1600"/>
      <c r="AZ574" s="1600"/>
      <c r="BA574" s="1600"/>
      <c r="BB574" s="1600"/>
      <c r="BC574" s="1600"/>
      <c r="BD574" s="1600"/>
      <c r="BE574" s="1600"/>
      <c r="BF574" s="1600"/>
      <c r="BG574" s="1600"/>
      <c r="BH574" s="1600"/>
      <c r="BI574" s="1600"/>
      <c r="BJ574" s="1600"/>
      <c r="BK574" s="1600"/>
      <c r="BL574" s="1600"/>
      <c r="BM574" s="1600"/>
      <c r="BN574" s="1600"/>
      <c r="BO574" s="1600"/>
      <c r="BP574" s="1600"/>
      <c r="BQ574" s="1600"/>
      <c r="BR574" s="1600"/>
      <c r="BS574" s="1600"/>
      <c r="BT574" s="1600"/>
      <c r="BU574" s="1600"/>
      <c r="BV574" s="1600"/>
      <c r="BW574" s="1600"/>
      <c r="BX574" s="1600"/>
      <c r="BY574" s="1600"/>
    </row>
  </sheetData>
  <sheetProtection password="F7E7" sheet="1" formatCells="0"/>
  <mergeCells count="3">
    <mergeCell ref="B1:P1"/>
    <mergeCell ref="S3:S15"/>
    <mergeCell ref="S16:S24"/>
  </mergeCells>
  <printOptions horizontalCentered="1"/>
  <pageMargins left="0.59055118110236227" right="0.59055118110236227" top="0.59055118110236227" bottom="0.78740157480314965" header="0.51181102362204722" footer="0.51181102362204722"/>
  <pageSetup scale="90" orientation="landscape" horizontalDpi="300" verticalDpi="0" r:id="rId1"/>
  <headerFooter alignWithMargins="0">
    <oddFooter>&amp;LFinances Spreadsheet Summary by Total Transactions (by Minh Tan, digitalcitizen.ca)&amp;C&amp;D&amp;RPage &amp;P of 5</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N574"/>
  <sheetViews>
    <sheetView topLeftCell="B1" zoomScale="130" zoomScaleNormal="130" workbookViewId="0">
      <pane xSplit="2" ySplit="2" topLeftCell="D3" activePane="bottomRight" state="frozen"/>
      <selection activeCell="B1" sqref="B1"/>
      <selection pane="topRight" activeCell="D1" sqref="D1"/>
      <selection pane="bottomLeft" activeCell="B3" sqref="B3"/>
      <selection pane="bottomRight" activeCell="L47" sqref="L3:L47"/>
    </sheetView>
  </sheetViews>
  <sheetFormatPr defaultColWidth="11.42578125" defaultRowHeight="12.75"/>
  <cols>
    <col min="1" max="1" width="1.7109375" style="310" hidden="1" customWidth="1"/>
    <col min="2" max="2" width="1.7109375" style="289" customWidth="1"/>
    <col min="3" max="3" width="25.5703125" style="289" customWidth="1"/>
    <col min="4" max="5" width="10.7109375" style="289" customWidth="1"/>
    <col min="6" max="6" width="1.85546875" style="613" customWidth="1"/>
    <col min="7" max="7" width="11.7109375" style="289" customWidth="1"/>
    <col min="8" max="8" width="8.28515625" style="289" customWidth="1"/>
    <col min="9" max="9" width="10.7109375" style="289" customWidth="1"/>
    <col min="10" max="10" width="9.7109375" style="289" customWidth="1"/>
    <col min="11" max="11" width="1.7109375" style="613" customWidth="1"/>
    <col min="12" max="12" width="10.7109375" style="289" customWidth="1"/>
    <col min="13" max="13" width="8.42578125" style="289" customWidth="1"/>
    <col min="14" max="14" width="9.7109375" style="289" customWidth="1"/>
    <col min="15" max="15" width="9.85546875" style="289" customWidth="1"/>
    <col min="16" max="16" width="1.7109375" style="613" customWidth="1"/>
    <col min="17" max="17" width="11" style="289" customWidth="1"/>
    <col min="18" max="18" width="9.42578125" style="289" customWidth="1"/>
    <col min="19" max="19" width="3" style="289" customWidth="1"/>
    <col min="20" max="40" width="11.42578125" style="289"/>
    <col min="41" max="16384" width="11.42578125" style="290"/>
  </cols>
  <sheetData>
    <row r="1" spans="1:40" s="424" customFormat="1" ht="13.5" thickBot="1">
      <c r="A1" s="423"/>
      <c r="D1" s="1979" t="s">
        <v>93</v>
      </c>
      <c r="E1" s="1979"/>
      <c r="F1" s="423"/>
      <c r="H1" s="1979" t="str">
        <f>"Compared to "&amp;SETUP!H93</f>
        <v xml:space="preserve">Compared to </v>
      </c>
      <c r="I1" s="1979"/>
      <c r="J1" s="1979"/>
      <c r="K1" s="423"/>
      <c r="L1" s="1979" t="str">
        <f>"Compared to "&amp;SETUP!H94</f>
        <v xml:space="preserve">Compared to </v>
      </c>
      <c r="M1" s="1979"/>
      <c r="N1" s="1979"/>
      <c r="O1" s="1979"/>
      <c r="P1" s="423"/>
      <c r="Q1" s="1979" t="str">
        <f>SETUP!H95&amp;" vs "&amp;SETUP!H96</f>
        <v xml:space="preserve"> vs </v>
      </c>
      <c r="R1" s="1979"/>
    </row>
    <row r="2" spans="1:40" s="615" customFormat="1" ht="18.75" customHeight="1" thickTop="1" thickBot="1">
      <c r="A2" s="614"/>
      <c r="B2" s="395"/>
      <c r="C2" s="596" t="str">
        <f>X!AX2</f>
        <v>CATEGORY</v>
      </c>
      <c r="D2" s="598" t="str">
        <f>X!AY2</f>
        <v>So far</v>
      </c>
      <c r="E2" s="617" t="s">
        <v>108</v>
      </c>
      <c r="F2" s="1644"/>
      <c r="G2" s="1671">
        <f>SETUP!H93</f>
        <v>0</v>
      </c>
      <c r="H2" s="752" t="s">
        <v>105</v>
      </c>
      <c r="I2" s="753" t="str">
        <f>SETUP!H95&amp;" - Proj"</f>
        <v xml:space="preserve"> - Proj</v>
      </c>
      <c r="J2" s="749" t="s">
        <v>107</v>
      </c>
      <c r="K2" s="1644"/>
      <c r="L2" s="616">
        <f>SETUP!H94</f>
        <v>0</v>
      </c>
      <c r="M2" s="597" t="s">
        <v>105</v>
      </c>
      <c r="N2" s="597" t="str">
        <f>SETUP!H96&amp;" - Proj"</f>
        <v xml:space="preserve"> - Proj</v>
      </c>
      <c r="O2" s="617" t="s">
        <v>107</v>
      </c>
      <c r="P2" s="1644"/>
      <c r="Q2" s="631" t="str">
        <f>SETUP!H95&amp;" - "&amp;SETUP!H96</f>
        <v xml:space="preserve"> - </v>
      </c>
      <c r="R2" s="617" t="str">
        <f>"% of "&amp;SETUP!H96</f>
        <v xml:space="preserve">% of </v>
      </c>
      <c r="S2" s="452"/>
      <c r="T2" s="452"/>
      <c r="U2" s="452"/>
      <c r="V2" s="452"/>
      <c r="W2" s="452"/>
      <c r="X2" s="452"/>
      <c r="Y2" s="452"/>
      <c r="Z2" s="452"/>
      <c r="AA2" s="452"/>
      <c r="AB2" s="452"/>
      <c r="AC2" s="452"/>
      <c r="AD2" s="452"/>
      <c r="AE2" s="452"/>
      <c r="AF2" s="452"/>
      <c r="AG2" s="452"/>
      <c r="AH2" s="452"/>
      <c r="AI2" s="452"/>
      <c r="AJ2" s="452"/>
      <c r="AK2" s="452"/>
      <c r="AL2" s="452"/>
      <c r="AM2" s="452"/>
      <c r="AN2" s="452"/>
    </row>
    <row r="3" spans="1:40" s="360" customFormat="1" ht="15.95" customHeight="1">
      <c r="A3" s="296"/>
      <c r="B3" s="339"/>
      <c r="C3" s="333" t="str">
        <f>X!AX3</f>
        <v/>
      </c>
      <c r="D3" s="312" t="str">
        <f>X!AY3</f>
        <v/>
      </c>
      <c r="E3" s="623" t="str">
        <f>X!AZ3</f>
        <v/>
      </c>
      <c r="F3" s="130"/>
      <c r="G3" s="1627"/>
      <c r="H3" s="768" t="str">
        <f>X!BC3</f>
        <v/>
      </c>
      <c r="I3" s="762" t="str">
        <f>X!BD3</f>
        <v/>
      </c>
      <c r="J3" s="775" t="str">
        <f>X!BE3</f>
        <v/>
      </c>
      <c r="K3" s="130"/>
      <c r="L3" s="1627"/>
      <c r="M3" s="1673" t="str">
        <f>X!BH3</f>
        <v/>
      </c>
      <c r="N3" s="312" t="str">
        <f>X!BI3</f>
        <v/>
      </c>
      <c r="O3" s="618" t="str">
        <f>X!BJ3</f>
        <v/>
      </c>
      <c r="P3" s="130"/>
      <c r="Q3" s="632" t="str">
        <f>X!BL3</f>
        <v/>
      </c>
      <c r="R3" s="618" t="str">
        <f>X!BM3</f>
        <v/>
      </c>
      <c r="S3" s="361"/>
      <c r="T3" s="361"/>
      <c r="U3" s="361"/>
      <c r="V3" s="361"/>
      <c r="W3" s="361"/>
      <c r="X3" s="361"/>
      <c r="Y3" s="361"/>
      <c r="Z3" s="361"/>
      <c r="AA3" s="361"/>
      <c r="AB3" s="361"/>
      <c r="AC3" s="361"/>
      <c r="AD3" s="361"/>
      <c r="AE3" s="361"/>
      <c r="AF3" s="361"/>
      <c r="AG3" s="361"/>
      <c r="AH3" s="361"/>
      <c r="AI3" s="361"/>
      <c r="AJ3" s="361"/>
      <c r="AK3" s="361"/>
      <c r="AL3" s="361"/>
      <c r="AM3" s="361"/>
      <c r="AN3" s="361"/>
    </row>
    <row r="4" spans="1:40" s="363" customFormat="1" ht="15.95" customHeight="1">
      <c r="A4" s="297"/>
      <c r="B4" s="340"/>
      <c r="C4" s="317" t="str">
        <f>X!AX4</f>
        <v/>
      </c>
      <c r="D4" s="313" t="str">
        <f>X!AY4</f>
        <v/>
      </c>
      <c r="E4" s="624" t="str">
        <f>X!AZ4</f>
        <v/>
      </c>
      <c r="F4" s="130"/>
      <c r="G4" s="1628"/>
      <c r="H4" s="787" t="str">
        <f>X!BC4</f>
        <v/>
      </c>
      <c r="I4" s="782" t="str">
        <f>X!BD4</f>
        <v/>
      </c>
      <c r="J4" s="793" t="str">
        <f>X!BE4</f>
        <v/>
      </c>
      <c r="K4" s="130"/>
      <c r="L4" s="1628"/>
      <c r="M4" s="1674" t="str">
        <f>X!BH4</f>
        <v/>
      </c>
      <c r="N4" s="313" t="str">
        <f>X!BI4</f>
        <v/>
      </c>
      <c r="O4" s="619" t="str">
        <f>X!BJ4</f>
        <v/>
      </c>
      <c r="P4" s="130"/>
      <c r="Q4" s="633" t="str">
        <f>X!BL4</f>
        <v/>
      </c>
      <c r="R4" s="619" t="str">
        <f>X!BM4</f>
        <v/>
      </c>
      <c r="S4" s="361"/>
      <c r="T4" s="1978" t="s">
        <v>104</v>
      </c>
      <c r="U4" s="361"/>
      <c r="V4" s="361"/>
      <c r="W4" s="361"/>
      <c r="X4" s="361"/>
      <c r="Y4" s="361"/>
      <c r="Z4" s="361"/>
      <c r="AA4" s="361"/>
      <c r="AB4" s="361"/>
      <c r="AC4" s="361"/>
      <c r="AD4" s="361"/>
      <c r="AE4" s="361"/>
      <c r="AF4" s="361"/>
      <c r="AG4" s="361"/>
      <c r="AH4" s="361"/>
      <c r="AI4" s="361"/>
      <c r="AJ4" s="361"/>
      <c r="AK4" s="361"/>
      <c r="AL4" s="361"/>
      <c r="AM4" s="361"/>
      <c r="AN4" s="361"/>
    </row>
    <row r="5" spans="1:40" s="360" customFormat="1" ht="15.95" customHeight="1">
      <c r="A5" s="297"/>
      <c r="B5" s="340"/>
      <c r="C5" s="318" t="str">
        <f>X!AX5</f>
        <v/>
      </c>
      <c r="D5" s="314" t="str">
        <f>X!AY5</f>
        <v/>
      </c>
      <c r="E5" s="625" t="str">
        <f>X!AZ5</f>
        <v/>
      </c>
      <c r="F5" s="130"/>
      <c r="G5" s="1624"/>
      <c r="H5" s="800" t="str">
        <f>X!BC5</f>
        <v/>
      </c>
      <c r="I5" s="797" t="str">
        <f>X!BD5</f>
        <v/>
      </c>
      <c r="J5" s="806" t="str">
        <f>X!BE5</f>
        <v/>
      </c>
      <c r="K5" s="130"/>
      <c r="L5" s="1624"/>
      <c r="M5" s="335" t="str">
        <f>X!BH5</f>
        <v/>
      </c>
      <c r="N5" s="314" t="str">
        <f>X!BI5</f>
        <v/>
      </c>
      <c r="O5" s="620" t="str">
        <f>X!BJ5</f>
        <v/>
      </c>
      <c r="P5" s="130"/>
      <c r="Q5" s="634" t="str">
        <f>X!BL5</f>
        <v/>
      </c>
      <c r="R5" s="620" t="str">
        <f>X!BM5</f>
        <v/>
      </c>
      <c r="S5" s="361"/>
      <c r="T5" s="1978"/>
      <c r="U5" s="361"/>
      <c r="V5" s="361"/>
      <c r="W5" s="361"/>
      <c r="X5" s="361"/>
      <c r="Y5" s="361"/>
      <c r="Z5" s="361"/>
      <c r="AA5" s="361"/>
      <c r="AB5" s="361"/>
      <c r="AC5" s="361"/>
      <c r="AD5" s="361"/>
      <c r="AE5" s="361"/>
      <c r="AF5" s="361"/>
      <c r="AG5" s="361"/>
      <c r="AH5" s="361"/>
      <c r="AI5" s="361"/>
      <c r="AJ5" s="361"/>
      <c r="AK5" s="361"/>
      <c r="AL5" s="361"/>
      <c r="AM5" s="361"/>
      <c r="AN5" s="361"/>
    </row>
    <row r="6" spans="1:40" s="363" customFormat="1" ht="15.95" customHeight="1">
      <c r="A6" s="297"/>
      <c r="B6" s="340"/>
      <c r="C6" s="317" t="str">
        <f>X!AX6</f>
        <v/>
      </c>
      <c r="D6" s="313" t="str">
        <f>X!AY6</f>
        <v/>
      </c>
      <c r="E6" s="624" t="str">
        <f>X!AZ6</f>
        <v/>
      </c>
      <c r="F6" s="130"/>
      <c r="G6" s="1625"/>
      <c r="H6" s="787" t="str">
        <f>X!BC6</f>
        <v/>
      </c>
      <c r="I6" s="782" t="str">
        <f>X!BD6</f>
        <v/>
      </c>
      <c r="J6" s="793" t="str">
        <f>X!BE6</f>
        <v/>
      </c>
      <c r="K6" s="130"/>
      <c r="L6" s="1625"/>
      <c r="M6" s="1674" t="str">
        <f>X!BH6</f>
        <v/>
      </c>
      <c r="N6" s="313" t="str">
        <f>X!BI6</f>
        <v/>
      </c>
      <c r="O6" s="619" t="str">
        <f>X!BJ6</f>
        <v/>
      </c>
      <c r="P6" s="130"/>
      <c r="Q6" s="633" t="str">
        <f>X!BL6</f>
        <v/>
      </c>
      <c r="R6" s="619" t="str">
        <f>X!BM6</f>
        <v/>
      </c>
      <c r="S6" s="361"/>
      <c r="T6" s="1978"/>
      <c r="U6" s="361"/>
      <c r="V6" s="361"/>
      <c r="W6" s="361"/>
      <c r="X6" s="361"/>
      <c r="Y6" s="361"/>
      <c r="Z6" s="361"/>
      <c r="AA6" s="361"/>
      <c r="AB6" s="361"/>
      <c r="AC6" s="361"/>
      <c r="AD6" s="361"/>
      <c r="AE6" s="361"/>
      <c r="AF6" s="361"/>
      <c r="AG6" s="361"/>
      <c r="AH6" s="361"/>
      <c r="AI6" s="361"/>
      <c r="AJ6" s="361"/>
      <c r="AK6" s="361"/>
      <c r="AL6" s="361"/>
      <c r="AM6" s="361"/>
      <c r="AN6" s="361"/>
    </row>
    <row r="7" spans="1:40" s="360" customFormat="1" ht="15.95" customHeight="1">
      <c r="A7" s="297"/>
      <c r="B7" s="340"/>
      <c r="C7" s="318" t="str">
        <f>X!AX7</f>
        <v/>
      </c>
      <c r="D7" s="314" t="str">
        <f>X!AY7</f>
        <v/>
      </c>
      <c r="E7" s="625" t="str">
        <f>X!AZ7</f>
        <v/>
      </c>
      <c r="F7" s="130"/>
      <c r="G7" s="1624"/>
      <c r="H7" s="800" t="str">
        <f>X!BC7</f>
        <v/>
      </c>
      <c r="I7" s="797" t="str">
        <f>X!BD7</f>
        <v/>
      </c>
      <c r="J7" s="806" t="str">
        <f>X!BE7</f>
        <v/>
      </c>
      <c r="K7" s="130"/>
      <c r="L7" s="1624"/>
      <c r="M7" s="335" t="str">
        <f>X!BH7</f>
        <v/>
      </c>
      <c r="N7" s="314" t="str">
        <f>X!BI7</f>
        <v/>
      </c>
      <c r="O7" s="620" t="str">
        <f>X!BJ7</f>
        <v/>
      </c>
      <c r="P7" s="130"/>
      <c r="Q7" s="634" t="str">
        <f>X!BL7</f>
        <v/>
      </c>
      <c r="R7" s="620" t="str">
        <f>X!BM7</f>
        <v/>
      </c>
      <c r="S7" s="361"/>
      <c r="T7" s="1978"/>
      <c r="U7" s="361"/>
      <c r="V7" s="361"/>
      <c r="W7" s="361"/>
      <c r="X7" s="361"/>
      <c r="Y7" s="361"/>
      <c r="Z7" s="361"/>
      <c r="AA7" s="361"/>
      <c r="AB7" s="361"/>
      <c r="AC7" s="361"/>
      <c r="AD7" s="361"/>
      <c r="AE7" s="361"/>
      <c r="AF7" s="361"/>
      <c r="AG7" s="361"/>
      <c r="AH7" s="361"/>
      <c r="AI7" s="361"/>
      <c r="AJ7" s="361"/>
      <c r="AK7" s="361"/>
      <c r="AL7" s="361"/>
      <c r="AM7" s="361"/>
      <c r="AN7" s="361"/>
    </row>
    <row r="8" spans="1:40" s="363" customFormat="1" ht="15.95" customHeight="1">
      <c r="A8" s="297"/>
      <c r="B8" s="340"/>
      <c r="C8" s="317" t="str">
        <f>X!AX8</f>
        <v/>
      </c>
      <c r="D8" s="313" t="str">
        <f>X!AY8</f>
        <v/>
      </c>
      <c r="E8" s="624" t="str">
        <f>X!AZ8</f>
        <v/>
      </c>
      <c r="F8" s="130"/>
      <c r="G8" s="1625"/>
      <c r="H8" s="787" t="str">
        <f>X!BC8</f>
        <v/>
      </c>
      <c r="I8" s="782" t="str">
        <f>X!BD8</f>
        <v/>
      </c>
      <c r="J8" s="793" t="str">
        <f>X!BE8</f>
        <v/>
      </c>
      <c r="K8" s="130"/>
      <c r="L8" s="1625"/>
      <c r="M8" s="1674" t="str">
        <f>X!BH8</f>
        <v/>
      </c>
      <c r="N8" s="313" t="str">
        <f>X!BI8</f>
        <v/>
      </c>
      <c r="O8" s="619" t="str">
        <f>X!BJ8</f>
        <v/>
      </c>
      <c r="P8" s="130"/>
      <c r="Q8" s="633" t="str">
        <f>X!BL8</f>
        <v/>
      </c>
      <c r="R8" s="619" t="str">
        <f>X!BM8</f>
        <v/>
      </c>
      <c r="S8" s="361"/>
      <c r="T8" s="1978"/>
      <c r="U8" s="361"/>
      <c r="V8" s="361"/>
      <c r="W8" s="361"/>
      <c r="X8" s="361"/>
      <c r="Y8" s="361"/>
      <c r="Z8" s="361"/>
      <c r="AA8" s="361"/>
      <c r="AB8" s="361"/>
      <c r="AC8" s="361"/>
      <c r="AD8" s="361"/>
      <c r="AE8" s="361"/>
      <c r="AF8" s="361"/>
      <c r="AG8" s="361"/>
      <c r="AH8" s="361"/>
      <c r="AI8" s="361"/>
      <c r="AJ8" s="361"/>
      <c r="AK8" s="361"/>
      <c r="AL8" s="361"/>
      <c r="AM8" s="361"/>
      <c r="AN8" s="361"/>
    </row>
    <row r="9" spans="1:40" s="360" customFormat="1" ht="15.95" customHeight="1">
      <c r="A9" s="297"/>
      <c r="B9" s="340"/>
      <c r="C9" s="318" t="str">
        <f>X!AX9</f>
        <v/>
      </c>
      <c r="D9" s="314" t="str">
        <f>X!AY9</f>
        <v/>
      </c>
      <c r="E9" s="625" t="str">
        <f>X!AZ9</f>
        <v/>
      </c>
      <c r="F9" s="130"/>
      <c r="G9" s="1624"/>
      <c r="H9" s="800" t="str">
        <f>X!BC9</f>
        <v/>
      </c>
      <c r="I9" s="797" t="str">
        <f>X!BD9</f>
        <v/>
      </c>
      <c r="J9" s="806" t="str">
        <f>X!BE9</f>
        <v/>
      </c>
      <c r="K9" s="130"/>
      <c r="L9" s="1624"/>
      <c r="M9" s="335" t="str">
        <f>X!BH9</f>
        <v/>
      </c>
      <c r="N9" s="314" t="str">
        <f>X!BI9</f>
        <v/>
      </c>
      <c r="O9" s="620" t="str">
        <f>X!BJ9</f>
        <v/>
      </c>
      <c r="P9" s="130"/>
      <c r="Q9" s="634" t="str">
        <f>X!BL9</f>
        <v/>
      </c>
      <c r="R9" s="620" t="str">
        <f>X!BM9</f>
        <v/>
      </c>
      <c r="S9" s="361"/>
      <c r="T9" s="1978"/>
      <c r="U9" s="361"/>
      <c r="V9" s="361"/>
      <c r="W9" s="361"/>
      <c r="X9" s="361"/>
      <c r="Y9" s="361"/>
      <c r="Z9" s="361"/>
      <c r="AA9" s="361"/>
      <c r="AB9" s="361"/>
      <c r="AC9" s="361"/>
      <c r="AD9" s="361"/>
      <c r="AE9" s="361"/>
      <c r="AF9" s="361"/>
      <c r="AG9" s="361"/>
      <c r="AH9" s="361"/>
      <c r="AI9" s="361"/>
      <c r="AJ9" s="361"/>
      <c r="AK9" s="361"/>
      <c r="AL9" s="361"/>
      <c r="AM9" s="361"/>
      <c r="AN9" s="361"/>
    </row>
    <row r="10" spans="1:40" s="363" customFormat="1" ht="15.95" customHeight="1">
      <c r="A10" s="297"/>
      <c r="B10" s="340"/>
      <c r="C10" s="317" t="str">
        <f>X!AX10</f>
        <v/>
      </c>
      <c r="D10" s="313" t="str">
        <f>X!AY10</f>
        <v/>
      </c>
      <c r="E10" s="624" t="str">
        <f>X!AZ10</f>
        <v/>
      </c>
      <c r="F10" s="130"/>
      <c r="G10" s="1625"/>
      <c r="H10" s="787" t="str">
        <f>X!BC10</f>
        <v/>
      </c>
      <c r="I10" s="782" t="str">
        <f>X!BD10</f>
        <v/>
      </c>
      <c r="J10" s="793" t="str">
        <f>X!BE10</f>
        <v/>
      </c>
      <c r="K10" s="130"/>
      <c r="L10" s="1625"/>
      <c r="M10" s="1674" t="str">
        <f>X!BH10</f>
        <v/>
      </c>
      <c r="N10" s="313" t="str">
        <f>X!BI10</f>
        <v/>
      </c>
      <c r="O10" s="619" t="str">
        <f>X!BJ10</f>
        <v/>
      </c>
      <c r="P10" s="130"/>
      <c r="Q10" s="633" t="str">
        <f>X!BL10</f>
        <v/>
      </c>
      <c r="R10" s="619" t="str">
        <f>X!BM10</f>
        <v/>
      </c>
      <c r="S10" s="361"/>
      <c r="T10" s="1978"/>
      <c r="U10" s="361"/>
      <c r="V10" s="361"/>
      <c r="W10" s="361"/>
      <c r="X10" s="361"/>
      <c r="Y10" s="361"/>
      <c r="Z10" s="361"/>
      <c r="AA10" s="361"/>
      <c r="AB10" s="361"/>
      <c r="AC10" s="361"/>
      <c r="AD10" s="361"/>
      <c r="AE10" s="361"/>
      <c r="AF10" s="361"/>
      <c r="AG10" s="361"/>
      <c r="AH10" s="361"/>
      <c r="AI10" s="361"/>
      <c r="AJ10" s="361"/>
      <c r="AK10" s="361"/>
      <c r="AL10" s="361"/>
      <c r="AM10" s="361"/>
      <c r="AN10" s="361"/>
    </row>
    <row r="11" spans="1:40" s="360" customFormat="1" ht="15.95" customHeight="1">
      <c r="A11" s="297"/>
      <c r="B11" s="340"/>
      <c r="C11" s="318" t="str">
        <f>X!AX11</f>
        <v/>
      </c>
      <c r="D11" s="314" t="str">
        <f>X!AY11</f>
        <v/>
      </c>
      <c r="E11" s="625" t="str">
        <f>X!AZ11</f>
        <v/>
      </c>
      <c r="F11" s="130"/>
      <c r="G11" s="1624"/>
      <c r="H11" s="800" t="str">
        <f>X!BC11</f>
        <v/>
      </c>
      <c r="I11" s="797" t="str">
        <f>X!BD11</f>
        <v/>
      </c>
      <c r="J11" s="806" t="str">
        <f>X!BE11</f>
        <v/>
      </c>
      <c r="K11" s="130"/>
      <c r="L11" s="1624"/>
      <c r="M11" s="335" t="str">
        <f>X!BH11</f>
        <v/>
      </c>
      <c r="N11" s="314" t="str">
        <f>X!BI11</f>
        <v/>
      </c>
      <c r="O11" s="620" t="str">
        <f>X!BJ11</f>
        <v/>
      </c>
      <c r="P11" s="130"/>
      <c r="Q11" s="634" t="str">
        <f>X!BL11</f>
        <v/>
      </c>
      <c r="R11" s="620" t="str">
        <f>X!BM11</f>
        <v/>
      </c>
      <c r="S11" s="361"/>
      <c r="T11" s="1978"/>
      <c r="U11" s="361"/>
      <c r="V11" s="361"/>
      <c r="W11" s="361"/>
      <c r="X11" s="361"/>
      <c r="Y11" s="361"/>
      <c r="Z11" s="361"/>
      <c r="AA11" s="361"/>
      <c r="AB11" s="361"/>
      <c r="AC11" s="361"/>
      <c r="AD11" s="361"/>
      <c r="AE11" s="361"/>
      <c r="AF11" s="361"/>
      <c r="AG11" s="361"/>
      <c r="AH11" s="361"/>
      <c r="AI11" s="361"/>
      <c r="AJ11" s="361"/>
      <c r="AK11" s="361"/>
      <c r="AL11" s="361"/>
      <c r="AM11" s="361"/>
      <c r="AN11" s="361"/>
    </row>
    <row r="12" spans="1:40" s="363" customFormat="1" ht="15.95" customHeight="1">
      <c r="A12" s="297"/>
      <c r="B12" s="340"/>
      <c r="C12" s="317" t="str">
        <f>X!AX12</f>
        <v/>
      </c>
      <c r="D12" s="313" t="str">
        <f>X!AY12</f>
        <v/>
      </c>
      <c r="E12" s="624" t="str">
        <f>X!AZ12</f>
        <v/>
      </c>
      <c r="F12" s="130"/>
      <c r="G12" s="1625"/>
      <c r="H12" s="787" t="str">
        <f>X!BC12</f>
        <v/>
      </c>
      <c r="I12" s="782" t="str">
        <f>X!BD12</f>
        <v/>
      </c>
      <c r="J12" s="793" t="str">
        <f>X!BE12</f>
        <v/>
      </c>
      <c r="K12" s="130"/>
      <c r="L12" s="1625"/>
      <c r="M12" s="1674" t="str">
        <f>X!BH12</f>
        <v/>
      </c>
      <c r="N12" s="313" t="str">
        <f>X!BI12</f>
        <v/>
      </c>
      <c r="O12" s="619" t="str">
        <f>X!BJ12</f>
        <v/>
      </c>
      <c r="P12" s="130"/>
      <c r="Q12" s="633" t="str">
        <f>X!BL12</f>
        <v/>
      </c>
      <c r="R12" s="619" t="str">
        <f>X!BM12</f>
        <v/>
      </c>
      <c r="S12" s="361"/>
      <c r="T12" s="1978"/>
      <c r="U12" s="361"/>
      <c r="V12" s="361"/>
      <c r="W12" s="361"/>
      <c r="X12" s="361"/>
      <c r="Y12" s="361"/>
      <c r="Z12" s="361"/>
      <c r="AA12" s="361"/>
      <c r="AB12" s="361"/>
      <c r="AC12" s="361"/>
      <c r="AD12" s="361"/>
      <c r="AE12" s="361"/>
      <c r="AF12" s="361"/>
      <c r="AG12" s="361"/>
      <c r="AH12" s="361"/>
      <c r="AI12" s="361"/>
      <c r="AJ12" s="361"/>
      <c r="AK12" s="361"/>
      <c r="AL12" s="361"/>
      <c r="AM12" s="361"/>
      <c r="AN12" s="361"/>
    </row>
    <row r="13" spans="1:40" s="360" customFormat="1" ht="15.95" customHeight="1">
      <c r="A13" s="297"/>
      <c r="B13" s="340"/>
      <c r="C13" s="318" t="str">
        <f>X!AX13</f>
        <v/>
      </c>
      <c r="D13" s="314" t="str">
        <f>X!AY13</f>
        <v/>
      </c>
      <c r="E13" s="625" t="str">
        <f>X!AZ13</f>
        <v/>
      </c>
      <c r="F13" s="130"/>
      <c r="G13" s="1624"/>
      <c r="H13" s="800" t="str">
        <f>X!BC13</f>
        <v/>
      </c>
      <c r="I13" s="797" t="str">
        <f>X!BD13</f>
        <v/>
      </c>
      <c r="J13" s="806" t="str">
        <f>X!BE13</f>
        <v/>
      </c>
      <c r="K13" s="130"/>
      <c r="L13" s="1624"/>
      <c r="M13" s="335" t="str">
        <f>X!BH13</f>
        <v/>
      </c>
      <c r="N13" s="314" t="str">
        <f>X!BI13</f>
        <v/>
      </c>
      <c r="O13" s="620" t="str">
        <f>X!BJ13</f>
        <v/>
      </c>
      <c r="P13" s="130"/>
      <c r="Q13" s="634" t="str">
        <f>X!BL13</f>
        <v/>
      </c>
      <c r="R13" s="620" t="str">
        <f>X!BM13</f>
        <v/>
      </c>
      <c r="S13" s="361"/>
      <c r="T13" s="1978"/>
      <c r="U13" s="361"/>
      <c r="V13" s="361"/>
      <c r="W13" s="361"/>
      <c r="X13" s="361"/>
      <c r="Y13" s="361"/>
      <c r="Z13" s="361"/>
      <c r="AA13" s="361"/>
      <c r="AB13" s="361"/>
      <c r="AC13" s="361"/>
      <c r="AD13" s="361"/>
      <c r="AE13" s="361"/>
      <c r="AF13" s="361"/>
      <c r="AG13" s="361"/>
      <c r="AH13" s="361"/>
      <c r="AI13" s="361"/>
      <c r="AJ13" s="361"/>
      <c r="AK13" s="361"/>
      <c r="AL13" s="361"/>
      <c r="AM13" s="361"/>
      <c r="AN13" s="361"/>
    </row>
    <row r="14" spans="1:40" s="363" customFormat="1" ht="15.95" customHeight="1">
      <c r="A14" s="297"/>
      <c r="B14" s="340"/>
      <c r="C14" s="317" t="str">
        <f>X!AX14</f>
        <v/>
      </c>
      <c r="D14" s="313" t="str">
        <f>X!AY14</f>
        <v/>
      </c>
      <c r="E14" s="624" t="str">
        <f>X!AZ14</f>
        <v/>
      </c>
      <c r="F14" s="130"/>
      <c r="G14" s="1625"/>
      <c r="H14" s="787" t="str">
        <f>X!BC14</f>
        <v/>
      </c>
      <c r="I14" s="782" t="str">
        <f>X!BD14</f>
        <v/>
      </c>
      <c r="J14" s="793" t="str">
        <f>X!BE14</f>
        <v/>
      </c>
      <c r="K14" s="130"/>
      <c r="L14" s="1625"/>
      <c r="M14" s="1674" t="str">
        <f>X!BH14</f>
        <v/>
      </c>
      <c r="N14" s="313" t="str">
        <f>X!BI14</f>
        <v/>
      </c>
      <c r="O14" s="619" t="str">
        <f>X!BJ14</f>
        <v/>
      </c>
      <c r="P14" s="130"/>
      <c r="Q14" s="633" t="str">
        <f>X!BL14</f>
        <v/>
      </c>
      <c r="R14" s="619" t="str">
        <f>X!BM14</f>
        <v/>
      </c>
      <c r="S14" s="361"/>
      <c r="T14" s="1978"/>
      <c r="U14" s="361"/>
      <c r="V14" s="361"/>
      <c r="W14" s="361"/>
      <c r="X14" s="361"/>
      <c r="Y14" s="361"/>
      <c r="Z14" s="361"/>
      <c r="AA14" s="361"/>
      <c r="AB14" s="361"/>
      <c r="AC14" s="361"/>
      <c r="AD14" s="361"/>
      <c r="AE14" s="361"/>
      <c r="AF14" s="361"/>
      <c r="AG14" s="361"/>
      <c r="AH14" s="361"/>
      <c r="AI14" s="361"/>
      <c r="AJ14" s="361"/>
      <c r="AK14" s="361"/>
      <c r="AL14" s="361"/>
      <c r="AM14" s="361"/>
      <c r="AN14" s="361"/>
    </row>
    <row r="15" spans="1:40" s="360" customFormat="1" ht="18" customHeight="1">
      <c r="A15" s="297"/>
      <c r="B15" s="340"/>
      <c r="C15" s="318" t="str">
        <f>X!AX15</f>
        <v/>
      </c>
      <c r="D15" s="314" t="str">
        <f>X!AY15</f>
        <v/>
      </c>
      <c r="E15" s="625" t="str">
        <f>X!AZ15</f>
        <v/>
      </c>
      <c r="F15" s="130"/>
      <c r="G15" s="1624"/>
      <c r="H15" s="800" t="str">
        <f>X!BC15</f>
        <v/>
      </c>
      <c r="I15" s="797" t="str">
        <f>X!BD15</f>
        <v/>
      </c>
      <c r="J15" s="806" t="str">
        <f>X!BE15</f>
        <v/>
      </c>
      <c r="K15" s="130"/>
      <c r="L15" s="1624"/>
      <c r="M15" s="335" t="str">
        <f>X!BH15</f>
        <v/>
      </c>
      <c r="N15" s="314" t="str">
        <f>X!BI15</f>
        <v/>
      </c>
      <c r="O15" s="620" t="str">
        <f>X!BJ15</f>
        <v/>
      </c>
      <c r="P15" s="130"/>
      <c r="Q15" s="634" t="str">
        <f>X!BL15</f>
        <v/>
      </c>
      <c r="R15" s="620" t="str">
        <f>X!BM15</f>
        <v/>
      </c>
      <c r="S15" s="361"/>
      <c r="T15" s="1978"/>
      <c r="U15" s="361"/>
      <c r="V15" s="361"/>
      <c r="W15" s="361"/>
      <c r="X15" s="361"/>
      <c r="Y15" s="361"/>
      <c r="Z15" s="361"/>
      <c r="AA15" s="361"/>
      <c r="AB15" s="361"/>
      <c r="AC15" s="361"/>
      <c r="AD15" s="361"/>
      <c r="AE15" s="361"/>
      <c r="AF15" s="361"/>
      <c r="AG15" s="361"/>
      <c r="AH15" s="361"/>
      <c r="AI15" s="361"/>
      <c r="AJ15" s="361"/>
      <c r="AK15" s="361"/>
      <c r="AL15" s="361"/>
      <c r="AM15" s="361"/>
      <c r="AN15" s="361"/>
    </row>
    <row r="16" spans="1:40" s="363" customFormat="1" ht="18" customHeight="1">
      <c r="A16" s="297"/>
      <c r="B16" s="340"/>
      <c r="C16" s="317" t="str">
        <f>X!AX16</f>
        <v/>
      </c>
      <c r="D16" s="313" t="str">
        <f>X!AY16</f>
        <v/>
      </c>
      <c r="E16" s="624" t="str">
        <f>X!AZ16</f>
        <v/>
      </c>
      <c r="F16" s="130"/>
      <c r="G16" s="1625"/>
      <c r="H16" s="787" t="str">
        <f>X!BC16</f>
        <v/>
      </c>
      <c r="I16" s="782" t="str">
        <f>X!BD16</f>
        <v/>
      </c>
      <c r="J16" s="793" t="str">
        <f>X!BE16</f>
        <v/>
      </c>
      <c r="K16" s="130"/>
      <c r="L16" s="1625"/>
      <c r="M16" s="1674" t="str">
        <f>X!BH16</f>
        <v/>
      </c>
      <c r="N16" s="313" t="str">
        <f>X!BI16</f>
        <v/>
      </c>
      <c r="O16" s="619" t="str">
        <f>X!BJ16</f>
        <v/>
      </c>
      <c r="P16" s="130"/>
      <c r="Q16" s="633" t="str">
        <f>X!BL16</f>
        <v/>
      </c>
      <c r="R16" s="619" t="str">
        <f>X!BM16</f>
        <v/>
      </c>
      <c r="S16" s="361"/>
      <c r="T16" s="1978" t="s">
        <v>103</v>
      </c>
      <c r="U16" s="361"/>
      <c r="V16" s="361"/>
      <c r="W16" s="361"/>
      <c r="X16" s="361"/>
      <c r="Y16" s="361"/>
      <c r="Z16" s="361"/>
      <c r="AA16" s="361"/>
      <c r="AB16" s="361"/>
      <c r="AC16" s="361"/>
      <c r="AD16" s="361"/>
      <c r="AE16" s="361"/>
      <c r="AF16" s="361"/>
      <c r="AG16" s="361"/>
      <c r="AH16" s="361"/>
      <c r="AI16" s="361"/>
      <c r="AJ16" s="361"/>
      <c r="AK16" s="361"/>
      <c r="AL16" s="361"/>
      <c r="AM16" s="361"/>
      <c r="AN16" s="361"/>
    </row>
    <row r="17" spans="1:40" s="360" customFormat="1" ht="18" customHeight="1">
      <c r="A17" s="297"/>
      <c r="B17" s="340"/>
      <c r="C17" s="318" t="str">
        <f>X!AX17</f>
        <v/>
      </c>
      <c r="D17" s="314" t="str">
        <f>X!AY17</f>
        <v/>
      </c>
      <c r="E17" s="625" t="str">
        <f>X!AZ17</f>
        <v/>
      </c>
      <c r="F17" s="130"/>
      <c r="G17" s="1624"/>
      <c r="H17" s="800" t="str">
        <f>X!BC17</f>
        <v/>
      </c>
      <c r="I17" s="797" t="str">
        <f>X!BD17</f>
        <v/>
      </c>
      <c r="J17" s="806" t="str">
        <f>X!BE17</f>
        <v/>
      </c>
      <c r="K17" s="130"/>
      <c r="L17" s="1624"/>
      <c r="M17" s="335" t="str">
        <f>X!BH17</f>
        <v/>
      </c>
      <c r="N17" s="314" t="str">
        <f>X!BI17</f>
        <v/>
      </c>
      <c r="O17" s="620" t="str">
        <f>X!BJ17</f>
        <v/>
      </c>
      <c r="P17" s="130"/>
      <c r="Q17" s="634" t="str">
        <f>X!BL17</f>
        <v/>
      </c>
      <c r="R17" s="620" t="str">
        <f>X!BM17</f>
        <v/>
      </c>
      <c r="S17" s="361"/>
      <c r="T17" s="1978"/>
      <c r="U17" s="361"/>
      <c r="V17" s="361"/>
      <c r="W17" s="361"/>
      <c r="X17" s="361"/>
      <c r="Y17" s="361"/>
      <c r="Z17" s="361"/>
      <c r="AA17" s="361"/>
      <c r="AB17" s="361"/>
      <c r="AC17" s="361"/>
      <c r="AD17" s="361"/>
      <c r="AE17" s="361"/>
      <c r="AF17" s="361"/>
      <c r="AG17" s="361"/>
      <c r="AH17" s="361"/>
      <c r="AI17" s="361"/>
      <c r="AJ17" s="361"/>
      <c r="AK17" s="361"/>
      <c r="AL17" s="361"/>
      <c r="AM17" s="361"/>
      <c r="AN17" s="361"/>
    </row>
    <row r="18" spans="1:40" s="363" customFormat="1" ht="18" customHeight="1">
      <c r="A18" s="297"/>
      <c r="B18" s="340"/>
      <c r="C18" s="317" t="str">
        <f>X!AX18</f>
        <v/>
      </c>
      <c r="D18" s="313" t="str">
        <f>X!AY18</f>
        <v/>
      </c>
      <c r="E18" s="624" t="str">
        <f>X!AZ18</f>
        <v/>
      </c>
      <c r="F18" s="130"/>
      <c r="G18" s="1625"/>
      <c r="H18" s="787" t="str">
        <f>X!BC18</f>
        <v/>
      </c>
      <c r="I18" s="782" t="str">
        <f>X!BD18</f>
        <v/>
      </c>
      <c r="J18" s="793" t="str">
        <f>X!BE18</f>
        <v/>
      </c>
      <c r="K18" s="130"/>
      <c r="L18" s="1625"/>
      <c r="M18" s="1674" t="str">
        <f>X!BH18</f>
        <v/>
      </c>
      <c r="N18" s="313" t="str">
        <f>X!BI18</f>
        <v/>
      </c>
      <c r="O18" s="619" t="str">
        <f>X!BJ18</f>
        <v/>
      </c>
      <c r="P18" s="130"/>
      <c r="Q18" s="633" t="str">
        <f>X!BL18</f>
        <v/>
      </c>
      <c r="R18" s="619" t="str">
        <f>X!BM18</f>
        <v/>
      </c>
      <c r="S18" s="361"/>
      <c r="T18" s="1978"/>
      <c r="U18" s="361"/>
      <c r="V18" s="361"/>
      <c r="W18" s="361"/>
      <c r="X18" s="361"/>
      <c r="Y18" s="361"/>
      <c r="Z18" s="361"/>
      <c r="AA18" s="361"/>
      <c r="AB18" s="361"/>
      <c r="AC18" s="361"/>
      <c r="AD18" s="361"/>
      <c r="AE18" s="361"/>
      <c r="AF18" s="361"/>
      <c r="AG18" s="361"/>
      <c r="AH18" s="361"/>
      <c r="AI18" s="361"/>
      <c r="AJ18" s="361"/>
      <c r="AK18" s="361"/>
      <c r="AL18" s="361"/>
      <c r="AM18" s="361"/>
      <c r="AN18" s="361"/>
    </row>
    <row r="19" spans="1:40" s="360" customFormat="1" ht="18" customHeight="1">
      <c r="A19" s="297"/>
      <c r="B19" s="340"/>
      <c r="C19" s="318" t="str">
        <f>X!AX19</f>
        <v/>
      </c>
      <c r="D19" s="314" t="str">
        <f>X!AY19</f>
        <v/>
      </c>
      <c r="E19" s="625" t="str">
        <f>X!AZ19</f>
        <v/>
      </c>
      <c r="F19" s="130"/>
      <c r="G19" s="1624"/>
      <c r="H19" s="800" t="str">
        <f>X!BC19</f>
        <v/>
      </c>
      <c r="I19" s="797" t="str">
        <f>X!BD19</f>
        <v/>
      </c>
      <c r="J19" s="806" t="str">
        <f>X!BE19</f>
        <v/>
      </c>
      <c r="K19" s="130"/>
      <c r="L19" s="1624"/>
      <c r="M19" s="335" t="str">
        <f>X!BH19</f>
        <v/>
      </c>
      <c r="N19" s="314" t="str">
        <f>X!BI19</f>
        <v/>
      </c>
      <c r="O19" s="620" t="str">
        <f>X!BJ19</f>
        <v/>
      </c>
      <c r="P19" s="130"/>
      <c r="Q19" s="634" t="str">
        <f>X!BL19</f>
        <v/>
      </c>
      <c r="R19" s="620" t="str">
        <f>X!BM19</f>
        <v/>
      </c>
      <c r="S19" s="361"/>
      <c r="T19" s="1978"/>
      <c r="U19" s="361"/>
      <c r="V19" s="361"/>
      <c r="W19" s="361"/>
      <c r="X19" s="361"/>
      <c r="Y19" s="361"/>
      <c r="Z19" s="361"/>
      <c r="AA19" s="361"/>
      <c r="AB19" s="361"/>
      <c r="AC19" s="361"/>
      <c r="AD19" s="361"/>
      <c r="AE19" s="361"/>
      <c r="AF19" s="361"/>
      <c r="AG19" s="361"/>
      <c r="AH19" s="361"/>
      <c r="AI19" s="361"/>
      <c r="AJ19" s="361"/>
      <c r="AK19" s="361"/>
      <c r="AL19" s="361"/>
      <c r="AM19" s="361"/>
      <c r="AN19" s="361"/>
    </row>
    <row r="20" spans="1:40" s="363" customFormat="1" ht="18" customHeight="1">
      <c r="A20" s="297"/>
      <c r="B20" s="340"/>
      <c r="C20" s="317" t="str">
        <f>X!AX20</f>
        <v/>
      </c>
      <c r="D20" s="313" t="str">
        <f>X!AY20</f>
        <v/>
      </c>
      <c r="E20" s="624" t="str">
        <f>X!AZ20</f>
        <v/>
      </c>
      <c r="F20" s="130"/>
      <c r="G20" s="1625"/>
      <c r="H20" s="787" t="str">
        <f>X!BC20</f>
        <v/>
      </c>
      <c r="I20" s="782" t="str">
        <f>X!BD20</f>
        <v/>
      </c>
      <c r="J20" s="793" t="str">
        <f>X!BE20</f>
        <v/>
      </c>
      <c r="K20" s="130"/>
      <c r="L20" s="1625"/>
      <c r="M20" s="1674" t="str">
        <f>X!BH20</f>
        <v/>
      </c>
      <c r="N20" s="313" t="str">
        <f>X!BI20</f>
        <v/>
      </c>
      <c r="O20" s="619" t="str">
        <f>X!BJ20</f>
        <v/>
      </c>
      <c r="P20" s="130"/>
      <c r="Q20" s="633" t="str">
        <f>X!BL20</f>
        <v/>
      </c>
      <c r="R20" s="619" t="str">
        <f>X!BM20</f>
        <v/>
      </c>
      <c r="S20" s="361"/>
      <c r="T20" s="1978"/>
      <c r="U20" s="361"/>
      <c r="V20" s="361"/>
      <c r="W20" s="361"/>
      <c r="X20" s="361"/>
      <c r="Y20" s="361"/>
      <c r="Z20" s="361"/>
      <c r="AA20" s="361"/>
      <c r="AB20" s="361"/>
      <c r="AC20" s="361"/>
      <c r="AD20" s="361"/>
      <c r="AE20" s="361"/>
      <c r="AF20" s="361"/>
      <c r="AG20" s="361"/>
      <c r="AH20" s="361"/>
      <c r="AI20" s="361"/>
      <c r="AJ20" s="361"/>
      <c r="AK20" s="361"/>
      <c r="AL20" s="361"/>
      <c r="AM20" s="361"/>
      <c r="AN20" s="361"/>
    </row>
    <row r="21" spans="1:40" s="360" customFormat="1" ht="18" customHeight="1">
      <c r="A21" s="297"/>
      <c r="B21" s="340"/>
      <c r="C21" s="318" t="str">
        <f>X!AX21</f>
        <v/>
      </c>
      <c r="D21" s="314" t="str">
        <f>X!AY21</f>
        <v/>
      </c>
      <c r="E21" s="625" t="str">
        <f>X!AZ21</f>
        <v/>
      </c>
      <c r="F21" s="130"/>
      <c r="G21" s="1624"/>
      <c r="H21" s="800" t="str">
        <f>X!BC21</f>
        <v/>
      </c>
      <c r="I21" s="797" t="str">
        <f>X!BD21</f>
        <v/>
      </c>
      <c r="J21" s="806" t="str">
        <f>X!BE21</f>
        <v/>
      </c>
      <c r="K21" s="130"/>
      <c r="L21" s="1624"/>
      <c r="M21" s="335" t="str">
        <f>X!BH21</f>
        <v/>
      </c>
      <c r="N21" s="314" t="str">
        <f>X!BI21</f>
        <v/>
      </c>
      <c r="O21" s="620" t="str">
        <f>X!BJ21</f>
        <v/>
      </c>
      <c r="P21" s="130"/>
      <c r="Q21" s="634" t="str">
        <f>X!BL21</f>
        <v/>
      </c>
      <c r="R21" s="620" t="str">
        <f>X!BM21</f>
        <v/>
      </c>
      <c r="S21" s="361"/>
      <c r="T21" s="1978"/>
      <c r="U21" s="361"/>
      <c r="V21" s="361"/>
      <c r="W21" s="361"/>
      <c r="X21" s="361"/>
      <c r="Y21" s="361"/>
      <c r="Z21" s="361"/>
      <c r="AA21" s="361"/>
      <c r="AB21" s="361"/>
      <c r="AC21" s="361"/>
      <c r="AD21" s="361"/>
      <c r="AE21" s="361"/>
      <c r="AF21" s="361"/>
      <c r="AG21" s="361"/>
      <c r="AH21" s="361"/>
      <c r="AI21" s="361"/>
      <c r="AJ21" s="361"/>
      <c r="AK21" s="361"/>
      <c r="AL21" s="361"/>
      <c r="AM21" s="361"/>
      <c r="AN21" s="361"/>
    </row>
    <row r="22" spans="1:40" s="363" customFormat="1" ht="18" customHeight="1">
      <c r="A22" s="297"/>
      <c r="B22" s="340"/>
      <c r="C22" s="317" t="str">
        <f>X!AX22</f>
        <v/>
      </c>
      <c r="D22" s="313" t="str">
        <f>X!AY22</f>
        <v/>
      </c>
      <c r="E22" s="624" t="str">
        <f>X!AZ22</f>
        <v/>
      </c>
      <c r="F22" s="130"/>
      <c r="G22" s="1625"/>
      <c r="H22" s="787" t="str">
        <f>X!BC22</f>
        <v/>
      </c>
      <c r="I22" s="782" t="str">
        <f>X!BD22</f>
        <v/>
      </c>
      <c r="J22" s="793" t="str">
        <f>X!BE22</f>
        <v/>
      </c>
      <c r="K22" s="130"/>
      <c r="L22" s="1625"/>
      <c r="M22" s="1674" t="str">
        <f>X!BH22</f>
        <v/>
      </c>
      <c r="N22" s="313" t="str">
        <f>X!BI22</f>
        <v/>
      </c>
      <c r="O22" s="619" t="str">
        <f>X!BJ22</f>
        <v/>
      </c>
      <c r="P22" s="130"/>
      <c r="Q22" s="633" t="str">
        <f>X!BL22</f>
        <v/>
      </c>
      <c r="R22" s="619" t="str">
        <f>X!BM22</f>
        <v/>
      </c>
      <c r="S22" s="361"/>
      <c r="T22" s="1978"/>
      <c r="U22" s="361"/>
      <c r="V22" s="361"/>
      <c r="W22" s="361"/>
      <c r="X22" s="361"/>
      <c r="Y22" s="361"/>
      <c r="Z22" s="361"/>
      <c r="AA22" s="361"/>
      <c r="AB22" s="361"/>
      <c r="AC22" s="361"/>
      <c r="AD22" s="361"/>
      <c r="AE22" s="361"/>
      <c r="AF22" s="361"/>
      <c r="AG22" s="361"/>
      <c r="AH22" s="361"/>
      <c r="AI22" s="361"/>
      <c r="AJ22" s="361"/>
      <c r="AK22" s="361"/>
      <c r="AL22" s="361"/>
      <c r="AM22" s="361"/>
      <c r="AN22" s="361"/>
    </row>
    <row r="23" spans="1:40" s="360" customFormat="1" ht="18" customHeight="1">
      <c r="A23" s="297"/>
      <c r="B23" s="340"/>
      <c r="C23" s="318" t="str">
        <f>X!AX23</f>
        <v/>
      </c>
      <c r="D23" s="314" t="str">
        <f>X!AY23</f>
        <v/>
      </c>
      <c r="E23" s="625" t="str">
        <f>X!AZ23</f>
        <v/>
      </c>
      <c r="F23" s="130"/>
      <c r="G23" s="1624"/>
      <c r="H23" s="800" t="str">
        <f>X!BC23</f>
        <v/>
      </c>
      <c r="I23" s="797" t="str">
        <f>X!BD23</f>
        <v/>
      </c>
      <c r="J23" s="806" t="str">
        <f>X!BE23</f>
        <v/>
      </c>
      <c r="K23" s="130"/>
      <c r="L23" s="1624"/>
      <c r="M23" s="335" t="str">
        <f>X!BH23</f>
        <v/>
      </c>
      <c r="N23" s="314" t="str">
        <f>X!BI23</f>
        <v/>
      </c>
      <c r="O23" s="620" t="str">
        <f>X!BJ23</f>
        <v/>
      </c>
      <c r="P23" s="130"/>
      <c r="Q23" s="634" t="str">
        <f>X!BL23</f>
        <v/>
      </c>
      <c r="R23" s="620" t="str">
        <f>X!BM23</f>
        <v/>
      </c>
      <c r="S23" s="361"/>
      <c r="T23" s="1978"/>
      <c r="U23" s="361"/>
      <c r="V23" s="361"/>
      <c r="W23" s="361"/>
      <c r="X23" s="361"/>
      <c r="Y23" s="361"/>
      <c r="Z23" s="361"/>
      <c r="AA23" s="361"/>
      <c r="AB23" s="361"/>
      <c r="AC23" s="361"/>
      <c r="AD23" s="361"/>
      <c r="AE23" s="361"/>
      <c r="AF23" s="361"/>
      <c r="AG23" s="361"/>
      <c r="AH23" s="361"/>
      <c r="AI23" s="361"/>
      <c r="AJ23" s="361"/>
      <c r="AK23" s="361"/>
      <c r="AL23" s="361"/>
      <c r="AM23" s="361"/>
      <c r="AN23" s="361"/>
    </row>
    <row r="24" spans="1:40" s="363" customFormat="1" ht="18" customHeight="1">
      <c r="A24" s="297"/>
      <c r="B24" s="340"/>
      <c r="C24" s="317" t="str">
        <f>X!AX24</f>
        <v/>
      </c>
      <c r="D24" s="313" t="str">
        <f>X!AY24</f>
        <v/>
      </c>
      <c r="E24" s="624" t="str">
        <f>X!AZ24</f>
        <v/>
      </c>
      <c r="F24" s="130"/>
      <c r="G24" s="1625"/>
      <c r="H24" s="787" t="str">
        <f>X!BC24</f>
        <v/>
      </c>
      <c r="I24" s="782" t="str">
        <f>X!BD24</f>
        <v/>
      </c>
      <c r="J24" s="793" t="str">
        <f>X!BE24</f>
        <v/>
      </c>
      <c r="K24" s="130"/>
      <c r="L24" s="1625"/>
      <c r="M24" s="1674" t="str">
        <f>X!BH24</f>
        <v/>
      </c>
      <c r="N24" s="313" t="str">
        <f>X!BI24</f>
        <v/>
      </c>
      <c r="O24" s="619" t="str">
        <f>X!BJ24</f>
        <v/>
      </c>
      <c r="P24" s="130"/>
      <c r="Q24" s="633" t="str">
        <f>X!BL24</f>
        <v/>
      </c>
      <c r="R24" s="619" t="str">
        <f>X!BM24</f>
        <v/>
      </c>
      <c r="S24" s="361"/>
      <c r="T24" s="1978"/>
      <c r="U24" s="361"/>
      <c r="V24" s="361"/>
      <c r="W24" s="361"/>
      <c r="X24" s="361"/>
      <c r="Y24" s="361"/>
      <c r="Z24" s="361"/>
      <c r="AA24" s="361"/>
      <c r="AB24" s="361"/>
      <c r="AC24" s="361"/>
      <c r="AD24" s="361"/>
      <c r="AE24" s="361"/>
      <c r="AF24" s="361"/>
      <c r="AG24" s="361"/>
      <c r="AH24" s="361"/>
      <c r="AI24" s="361"/>
      <c r="AJ24" s="361"/>
      <c r="AK24" s="361"/>
      <c r="AL24" s="361"/>
      <c r="AM24" s="361"/>
      <c r="AN24" s="361"/>
    </row>
    <row r="25" spans="1:40" s="360" customFormat="1" ht="18" customHeight="1">
      <c r="A25" s="297"/>
      <c r="B25" s="340"/>
      <c r="C25" s="318" t="str">
        <f>X!AX25</f>
        <v/>
      </c>
      <c r="D25" s="314" t="str">
        <f>X!AY25</f>
        <v/>
      </c>
      <c r="E25" s="625" t="str">
        <f>X!AZ25</f>
        <v/>
      </c>
      <c r="F25" s="130"/>
      <c r="G25" s="1624"/>
      <c r="H25" s="800" t="str">
        <f>X!BC25</f>
        <v/>
      </c>
      <c r="I25" s="797" t="str">
        <f>X!BD25</f>
        <v/>
      </c>
      <c r="J25" s="806" t="str">
        <f>X!BE25</f>
        <v/>
      </c>
      <c r="K25" s="130"/>
      <c r="L25" s="1624"/>
      <c r="M25" s="335" t="str">
        <f>X!BH25</f>
        <v/>
      </c>
      <c r="N25" s="314" t="str">
        <f>X!BI25</f>
        <v/>
      </c>
      <c r="O25" s="620" t="str">
        <f>X!BJ25</f>
        <v/>
      </c>
      <c r="P25" s="130"/>
      <c r="Q25" s="634" t="str">
        <f>X!BL25</f>
        <v/>
      </c>
      <c r="R25" s="620" t="str">
        <f>X!BM25</f>
        <v/>
      </c>
      <c r="S25" s="361"/>
      <c r="T25" s="361"/>
      <c r="U25" s="361"/>
      <c r="V25" s="361"/>
      <c r="W25" s="361"/>
      <c r="X25" s="361"/>
      <c r="Y25" s="361"/>
      <c r="Z25" s="361"/>
      <c r="AA25" s="361"/>
      <c r="AB25" s="361"/>
      <c r="AC25" s="361"/>
      <c r="AD25" s="361"/>
      <c r="AE25" s="361"/>
      <c r="AF25" s="361"/>
      <c r="AG25" s="361"/>
      <c r="AH25" s="361"/>
      <c r="AI25" s="361"/>
      <c r="AJ25" s="361"/>
      <c r="AK25" s="361"/>
      <c r="AL25" s="361"/>
      <c r="AM25" s="361"/>
      <c r="AN25" s="361"/>
    </row>
    <row r="26" spans="1:40" s="363" customFormat="1" ht="18" customHeight="1">
      <c r="A26" s="297"/>
      <c r="B26" s="340"/>
      <c r="C26" s="317" t="str">
        <f>X!AX26</f>
        <v/>
      </c>
      <c r="D26" s="313" t="str">
        <f>X!AY26</f>
        <v/>
      </c>
      <c r="E26" s="624" t="str">
        <f>X!AZ26</f>
        <v/>
      </c>
      <c r="F26" s="130"/>
      <c r="G26" s="1625"/>
      <c r="H26" s="787" t="str">
        <f>X!BC26</f>
        <v/>
      </c>
      <c r="I26" s="782" t="str">
        <f>X!BD26</f>
        <v/>
      </c>
      <c r="J26" s="793" t="str">
        <f>X!BE26</f>
        <v/>
      </c>
      <c r="K26" s="130"/>
      <c r="L26" s="1625"/>
      <c r="M26" s="1674" t="str">
        <f>X!BH26</f>
        <v/>
      </c>
      <c r="N26" s="313" t="str">
        <f>X!BI26</f>
        <v/>
      </c>
      <c r="O26" s="619" t="str">
        <f>X!BJ26</f>
        <v/>
      </c>
      <c r="P26" s="130"/>
      <c r="Q26" s="633" t="str">
        <f>X!BL26</f>
        <v/>
      </c>
      <c r="R26" s="619" t="str">
        <f>X!BM26</f>
        <v/>
      </c>
      <c r="S26" s="361"/>
      <c r="T26" s="361"/>
      <c r="U26" s="361"/>
      <c r="V26" s="361"/>
      <c r="W26" s="361"/>
      <c r="X26" s="361"/>
      <c r="Y26" s="361"/>
      <c r="Z26" s="361"/>
      <c r="AA26" s="361"/>
      <c r="AB26" s="361"/>
      <c r="AC26" s="361"/>
      <c r="AD26" s="361"/>
      <c r="AE26" s="361"/>
      <c r="AF26" s="361"/>
      <c r="AG26" s="361"/>
      <c r="AH26" s="361"/>
      <c r="AI26" s="361"/>
      <c r="AJ26" s="361"/>
      <c r="AK26" s="361"/>
      <c r="AL26" s="361"/>
      <c r="AM26" s="361"/>
      <c r="AN26" s="361"/>
    </row>
    <row r="27" spans="1:40" s="360" customFormat="1" ht="18" customHeight="1">
      <c r="A27" s="297"/>
      <c r="B27" s="340"/>
      <c r="C27" s="318" t="str">
        <f>X!AX27</f>
        <v/>
      </c>
      <c r="D27" s="314" t="str">
        <f>X!AY27</f>
        <v/>
      </c>
      <c r="E27" s="625" t="str">
        <f>X!AZ27</f>
        <v/>
      </c>
      <c r="F27" s="130"/>
      <c r="G27" s="1624"/>
      <c r="H27" s="800" t="str">
        <f>X!BC27</f>
        <v/>
      </c>
      <c r="I27" s="797" t="str">
        <f>X!BD27</f>
        <v/>
      </c>
      <c r="J27" s="806" t="str">
        <f>X!BE27</f>
        <v/>
      </c>
      <c r="K27" s="130"/>
      <c r="L27" s="1624"/>
      <c r="M27" s="335" t="str">
        <f>X!BH27</f>
        <v/>
      </c>
      <c r="N27" s="314" t="str">
        <f>X!BI27</f>
        <v/>
      </c>
      <c r="O27" s="620" t="str">
        <f>X!BJ27</f>
        <v/>
      </c>
      <c r="P27" s="130"/>
      <c r="Q27" s="634" t="str">
        <f>X!BL27</f>
        <v/>
      </c>
      <c r="R27" s="620" t="str">
        <f>X!BM27</f>
        <v/>
      </c>
      <c r="S27" s="361"/>
      <c r="T27" s="361"/>
      <c r="U27" s="361"/>
      <c r="V27" s="361"/>
      <c r="W27" s="361"/>
      <c r="X27" s="361"/>
      <c r="Y27" s="361"/>
      <c r="Z27" s="361"/>
      <c r="AA27" s="361"/>
      <c r="AB27" s="361"/>
      <c r="AC27" s="361"/>
      <c r="AD27" s="361"/>
      <c r="AE27" s="361"/>
      <c r="AF27" s="361"/>
      <c r="AG27" s="361"/>
      <c r="AH27" s="361"/>
      <c r="AI27" s="361"/>
      <c r="AJ27" s="361"/>
      <c r="AK27" s="361"/>
      <c r="AL27" s="361"/>
      <c r="AM27" s="361"/>
      <c r="AN27" s="361"/>
    </row>
    <row r="28" spans="1:40" s="363" customFormat="1" ht="18" customHeight="1">
      <c r="A28" s="297"/>
      <c r="B28" s="340"/>
      <c r="C28" s="317" t="str">
        <f>X!AX28</f>
        <v/>
      </c>
      <c r="D28" s="313" t="str">
        <f>X!AY28</f>
        <v/>
      </c>
      <c r="E28" s="624" t="str">
        <f>X!AZ28</f>
        <v/>
      </c>
      <c r="F28" s="130"/>
      <c r="G28" s="1625"/>
      <c r="H28" s="787" t="str">
        <f>X!BC28</f>
        <v/>
      </c>
      <c r="I28" s="782" t="str">
        <f>X!BD28</f>
        <v/>
      </c>
      <c r="J28" s="793" t="str">
        <f>X!BE28</f>
        <v/>
      </c>
      <c r="K28" s="130"/>
      <c r="L28" s="1625"/>
      <c r="M28" s="1674" t="str">
        <f>X!BH28</f>
        <v/>
      </c>
      <c r="N28" s="313" t="str">
        <f>X!BI28</f>
        <v/>
      </c>
      <c r="O28" s="619" t="str">
        <f>X!BJ28</f>
        <v/>
      </c>
      <c r="P28" s="130"/>
      <c r="Q28" s="633" t="str">
        <f>X!BL28</f>
        <v/>
      </c>
      <c r="R28" s="619" t="str">
        <f>X!BM28</f>
        <v/>
      </c>
      <c r="S28" s="361"/>
      <c r="T28" s="361"/>
      <c r="U28" s="361"/>
      <c r="V28" s="361"/>
      <c r="W28" s="361"/>
      <c r="X28" s="361"/>
      <c r="Y28" s="361"/>
      <c r="Z28" s="361"/>
      <c r="AA28" s="361"/>
      <c r="AB28" s="361"/>
      <c r="AC28" s="361"/>
      <c r="AD28" s="361"/>
      <c r="AE28" s="361"/>
      <c r="AF28" s="361"/>
      <c r="AG28" s="361"/>
      <c r="AH28" s="361"/>
      <c r="AI28" s="361"/>
      <c r="AJ28" s="361"/>
      <c r="AK28" s="361"/>
      <c r="AL28" s="361"/>
      <c r="AM28" s="361"/>
      <c r="AN28" s="361"/>
    </row>
    <row r="29" spans="1:40" s="360" customFormat="1" ht="18" customHeight="1">
      <c r="A29" s="297"/>
      <c r="B29" s="340"/>
      <c r="C29" s="318" t="str">
        <f>X!AX29</f>
        <v/>
      </c>
      <c r="D29" s="314" t="str">
        <f>X!AY29</f>
        <v/>
      </c>
      <c r="E29" s="625" t="str">
        <f>X!AZ29</f>
        <v/>
      </c>
      <c r="F29" s="130"/>
      <c r="G29" s="1624"/>
      <c r="H29" s="800" t="str">
        <f>X!BC29</f>
        <v/>
      </c>
      <c r="I29" s="797" t="str">
        <f>X!BD29</f>
        <v/>
      </c>
      <c r="J29" s="806" t="str">
        <f>X!BE29</f>
        <v/>
      </c>
      <c r="K29" s="130"/>
      <c r="L29" s="1624"/>
      <c r="M29" s="335" t="str">
        <f>X!BH29</f>
        <v/>
      </c>
      <c r="N29" s="314" t="str">
        <f>X!BI29</f>
        <v/>
      </c>
      <c r="O29" s="620" t="str">
        <f>X!BJ29</f>
        <v/>
      </c>
      <c r="P29" s="130"/>
      <c r="Q29" s="634" t="str">
        <f>X!BL29</f>
        <v/>
      </c>
      <c r="R29" s="620" t="str">
        <f>X!BM29</f>
        <v/>
      </c>
      <c r="S29" s="361"/>
      <c r="T29" s="361"/>
      <c r="U29" s="361"/>
      <c r="V29" s="361"/>
      <c r="W29" s="361"/>
      <c r="X29" s="361"/>
      <c r="Y29" s="361"/>
      <c r="Z29" s="361"/>
      <c r="AA29" s="361"/>
      <c r="AB29" s="361"/>
      <c r="AC29" s="361"/>
      <c r="AD29" s="361"/>
      <c r="AE29" s="361"/>
      <c r="AF29" s="361"/>
      <c r="AG29" s="361"/>
      <c r="AH29" s="361"/>
      <c r="AI29" s="361"/>
      <c r="AJ29" s="361"/>
      <c r="AK29" s="361"/>
      <c r="AL29" s="361"/>
      <c r="AM29" s="361"/>
      <c r="AN29" s="361"/>
    </row>
    <row r="30" spans="1:40" s="363" customFormat="1" ht="18" customHeight="1">
      <c r="A30" s="297"/>
      <c r="B30" s="340"/>
      <c r="C30" s="317" t="str">
        <f>X!AX30</f>
        <v/>
      </c>
      <c r="D30" s="313" t="str">
        <f>X!AY30</f>
        <v/>
      </c>
      <c r="E30" s="624" t="str">
        <f>X!AZ30</f>
        <v/>
      </c>
      <c r="F30" s="130"/>
      <c r="G30" s="1625"/>
      <c r="H30" s="787" t="str">
        <f>X!BC30</f>
        <v/>
      </c>
      <c r="I30" s="782" t="str">
        <f>X!BD30</f>
        <v/>
      </c>
      <c r="J30" s="793" t="str">
        <f>X!BE30</f>
        <v/>
      </c>
      <c r="K30" s="130"/>
      <c r="L30" s="1625"/>
      <c r="M30" s="1674" t="str">
        <f>X!BH30</f>
        <v/>
      </c>
      <c r="N30" s="313" t="str">
        <f>X!BI30</f>
        <v/>
      </c>
      <c r="O30" s="619" t="str">
        <f>X!BJ30</f>
        <v/>
      </c>
      <c r="P30" s="130"/>
      <c r="Q30" s="633" t="str">
        <f>X!BL30</f>
        <v/>
      </c>
      <c r="R30" s="619" t="str">
        <f>X!BM30</f>
        <v/>
      </c>
      <c r="S30" s="361"/>
      <c r="T30" s="361"/>
      <c r="U30" s="361"/>
      <c r="V30" s="361"/>
      <c r="W30" s="361"/>
      <c r="X30" s="361"/>
      <c r="Y30" s="361"/>
      <c r="Z30" s="361"/>
      <c r="AA30" s="361"/>
      <c r="AB30" s="361"/>
      <c r="AC30" s="361"/>
      <c r="AD30" s="361"/>
      <c r="AE30" s="361"/>
      <c r="AF30" s="361"/>
      <c r="AG30" s="361"/>
      <c r="AH30" s="361"/>
      <c r="AI30" s="361"/>
      <c r="AJ30" s="361"/>
      <c r="AK30" s="361"/>
      <c r="AL30" s="361"/>
      <c r="AM30" s="361"/>
      <c r="AN30" s="361"/>
    </row>
    <row r="31" spans="1:40" s="360" customFormat="1" ht="18" customHeight="1">
      <c r="A31" s="297"/>
      <c r="B31" s="340"/>
      <c r="C31" s="318" t="str">
        <f>X!AX31</f>
        <v/>
      </c>
      <c r="D31" s="314" t="str">
        <f>X!AY31</f>
        <v/>
      </c>
      <c r="E31" s="625" t="str">
        <f>X!AZ31</f>
        <v/>
      </c>
      <c r="F31" s="130"/>
      <c r="G31" s="1624"/>
      <c r="H31" s="800" t="str">
        <f>X!BC31</f>
        <v/>
      </c>
      <c r="I31" s="797" t="str">
        <f>X!BD31</f>
        <v/>
      </c>
      <c r="J31" s="806" t="str">
        <f>X!BE31</f>
        <v/>
      </c>
      <c r="K31" s="130"/>
      <c r="L31" s="1624"/>
      <c r="M31" s="335" t="str">
        <f>X!BH31</f>
        <v/>
      </c>
      <c r="N31" s="314" t="str">
        <f>X!BI31</f>
        <v/>
      </c>
      <c r="O31" s="620" t="str">
        <f>X!BJ31</f>
        <v/>
      </c>
      <c r="P31" s="130"/>
      <c r="Q31" s="634" t="str">
        <f>X!BL31</f>
        <v/>
      </c>
      <c r="R31" s="620" t="str">
        <f>X!BM31</f>
        <v/>
      </c>
      <c r="S31" s="361"/>
      <c r="T31" s="361"/>
      <c r="U31" s="361"/>
      <c r="V31" s="361"/>
      <c r="W31" s="361"/>
      <c r="X31" s="361"/>
      <c r="Y31" s="361"/>
      <c r="Z31" s="361"/>
      <c r="AA31" s="361"/>
      <c r="AB31" s="361"/>
      <c r="AC31" s="361"/>
      <c r="AD31" s="361"/>
      <c r="AE31" s="361"/>
      <c r="AF31" s="361"/>
      <c r="AG31" s="361"/>
      <c r="AH31" s="361"/>
      <c r="AI31" s="361"/>
      <c r="AJ31" s="361"/>
      <c r="AK31" s="361"/>
      <c r="AL31" s="361"/>
      <c r="AM31" s="361"/>
      <c r="AN31" s="361"/>
    </row>
    <row r="32" spans="1:40" s="363" customFormat="1" ht="18" customHeight="1">
      <c r="A32" s="297"/>
      <c r="B32" s="340"/>
      <c r="C32" s="317" t="str">
        <f>X!AX32</f>
        <v/>
      </c>
      <c r="D32" s="313" t="str">
        <f>X!AY32</f>
        <v/>
      </c>
      <c r="E32" s="624" t="str">
        <f>X!AZ32</f>
        <v/>
      </c>
      <c r="F32" s="130"/>
      <c r="G32" s="1625"/>
      <c r="H32" s="787" t="str">
        <f>X!BC32</f>
        <v/>
      </c>
      <c r="I32" s="782" t="str">
        <f>X!BD32</f>
        <v/>
      </c>
      <c r="J32" s="793" t="str">
        <f>X!BE32</f>
        <v/>
      </c>
      <c r="K32" s="130"/>
      <c r="L32" s="1625"/>
      <c r="M32" s="1674" t="str">
        <f>X!BH32</f>
        <v/>
      </c>
      <c r="N32" s="313" t="str">
        <f>X!BI32</f>
        <v/>
      </c>
      <c r="O32" s="619" t="str">
        <f>X!BJ32</f>
        <v/>
      </c>
      <c r="P32" s="130"/>
      <c r="Q32" s="633" t="str">
        <f>X!BL32</f>
        <v/>
      </c>
      <c r="R32" s="619" t="str">
        <f>X!BM32</f>
        <v/>
      </c>
      <c r="S32" s="361"/>
      <c r="T32" s="361"/>
      <c r="U32" s="361"/>
      <c r="V32" s="361"/>
      <c r="W32" s="361"/>
      <c r="X32" s="361"/>
      <c r="Y32" s="361"/>
      <c r="Z32" s="361"/>
      <c r="AA32" s="361"/>
      <c r="AB32" s="361"/>
      <c r="AC32" s="361"/>
      <c r="AD32" s="361"/>
      <c r="AE32" s="361"/>
      <c r="AF32" s="361"/>
      <c r="AG32" s="361"/>
      <c r="AH32" s="361"/>
      <c r="AI32" s="361"/>
      <c r="AJ32" s="361"/>
      <c r="AK32" s="361"/>
      <c r="AL32" s="361"/>
      <c r="AM32" s="361"/>
      <c r="AN32" s="361"/>
    </row>
    <row r="33" spans="1:40" s="364" customFormat="1" ht="18" customHeight="1">
      <c r="A33" s="297"/>
      <c r="B33" s="340"/>
      <c r="C33" s="318" t="str">
        <f>X!AX33</f>
        <v/>
      </c>
      <c r="D33" s="314" t="str">
        <f>X!AY33</f>
        <v/>
      </c>
      <c r="E33" s="625" t="str">
        <f>X!AZ33</f>
        <v/>
      </c>
      <c r="F33" s="130"/>
      <c r="G33" s="1624"/>
      <c r="H33" s="800" t="str">
        <f>X!BC33</f>
        <v/>
      </c>
      <c r="I33" s="797" t="str">
        <f>X!BD33</f>
        <v/>
      </c>
      <c r="J33" s="806" t="str">
        <f>X!BE33</f>
        <v/>
      </c>
      <c r="K33" s="130"/>
      <c r="L33" s="1624"/>
      <c r="M33" s="335" t="str">
        <f>X!BH33</f>
        <v/>
      </c>
      <c r="N33" s="314" t="str">
        <f>X!BI33</f>
        <v/>
      </c>
      <c r="O33" s="620" t="str">
        <f>X!BJ33</f>
        <v/>
      </c>
      <c r="P33" s="130"/>
      <c r="Q33" s="634" t="str">
        <f>X!BL33</f>
        <v/>
      </c>
      <c r="R33" s="620" t="str">
        <f>X!BM33</f>
        <v/>
      </c>
      <c r="S33" s="361"/>
      <c r="T33" s="361"/>
      <c r="U33" s="361"/>
      <c r="V33" s="361"/>
      <c r="W33" s="361"/>
      <c r="X33" s="361"/>
      <c r="Y33" s="361"/>
      <c r="Z33" s="361"/>
      <c r="AA33" s="361"/>
      <c r="AB33" s="361"/>
      <c r="AC33" s="361"/>
      <c r="AD33" s="361"/>
      <c r="AE33" s="361"/>
      <c r="AF33" s="361"/>
      <c r="AG33" s="361"/>
      <c r="AH33" s="361"/>
      <c r="AI33" s="361"/>
      <c r="AJ33" s="361"/>
      <c r="AK33" s="361"/>
      <c r="AL33" s="361"/>
      <c r="AM33" s="361"/>
      <c r="AN33" s="361"/>
    </row>
    <row r="34" spans="1:40" s="363" customFormat="1" ht="18" customHeight="1">
      <c r="A34" s="297"/>
      <c r="B34" s="340"/>
      <c r="C34" s="317" t="str">
        <f>X!AX34</f>
        <v/>
      </c>
      <c r="D34" s="313" t="str">
        <f>X!AY34</f>
        <v/>
      </c>
      <c r="E34" s="624" t="str">
        <f>X!AZ34</f>
        <v/>
      </c>
      <c r="F34" s="130"/>
      <c r="G34" s="1625"/>
      <c r="H34" s="787" t="str">
        <f>X!BC34</f>
        <v/>
      </c>
      <c r="I34" s="782" t="str">
        <f>X!BD34</f>
        <v/>
      </c>
      <c r="J34" s="793" t="str">
        <f>X!BE34</f>
        <v/>
      </c>
      <c r="K34" s="130"/>
      <c r="L34" s="1625"/>
      <c r="M34" s="1674" t="str">
        <f>X!BH34</f>
        <v/>
      </c>
      <c r="N34" s="313" t="str">
        <f>X!BI34</f>
        <v/>
      </c>
      <c r="O34" s="619" t="str">
        <f>X!BJ34</f>
        <v/>
      </c>
      <c r="P34" s="130"/>
      <c r="Q34" s="633" t="str">
        <f>X!BL34</f>
        <v/>
      </c>
      <c r="R34" s="619" t="str">
        <f>X!BM34</f>
        <v/>
      </c>
      <c r="S34" s="361"/>
      <c r="T34" s="361"/>
      <c r="U34" s="361"/>
      <c r="V34" s="361"/>
      <c r="W34" s="361"/>
      <c r="X34" s="361"/>
      <c r="Y34" s="361"/>
      <c r="Z34" s="361"/>
      <c r="AA34" s="361"/>
      <c r="AB34" s="361"/>
      <c r="AC34" s="361"/>
      <c r="AD34" s="361"/>
      <c r="AE34" s="361"/>
      <c r="AF34" s="361"/>
      <c r="AG34" s="361"/>
      <c r="AH34" s="361"/>
      <c r="AI34" s="361"/>
      <c r="AJ34" s="361"/>
      <c r="AK34" s="361"/>
      <c r="AL34" s="361"/>
      <c r="AM34" s="361"/>
      <c r="AN34" s="361"/>
    </row>
    <row r="35" spans="1:40" s="364" customFormat="1" ht="18" customHeight="1">
      <c r="A35" s="297"/>
      <c r="B35" s="340"/>
      <c r="C35" s="318" t="str">
        <f>X!AX35</f>
        <v/>
      </c>
      <c r="D35" s="314" t="str">
        <f>X!AY35</f>
        <v/>
      </c>
      <c r="E35" s="625" t="str">
        <f>X!AZ35</f>
        <v/>
      </c>
      <c r="F35" s="130"/>
      <c r="G35" s="1624"/>
      <c r="H35" s="800" t="str">
        <f>X!BC35</f>
        <v/>
      </c>
      <c r="I35" s="797" t="str">
        <f>X!BD35</f>
        <v/>
      </c>
      <c r="J35" s="806" t="str">
        <f>X!BE35</f>
        <v/>
      </c>
      <c r="K35" s="130"/>
      <c r="L35" s="1624"/>
      <c r="M35" s="335" t="str">
        <f>X!BH35</f>
        <v/>
      </c>
      <c r="N35" s="314" t="str">
        <f>X!BI35</f>
        <v/>
      </c>
      <c r="O35" s="620" t="str">
        <f>X!BJ35</f>
        <v/>
      </c>
      <c r="P35" s="130"/>
      <c r="Q35" s="634" t="str">
        <f>X!BL35</f>
        <v/>
      </c>
      <c r="R35" s="620" t="str">
        <f>X!BM35</f>
        <v/>
      </c>
      <c r="S35" s="361"/>
      <c r="T35" s="361"/>
      <c r="U35" s="361"/>
      <c r="V35" s="361"/>
      <c r="W35" s="361"/>
      <c r="X35" s="361"/>
      <c r="Y35" s="361"/>
      <c r="Z35" s="361"/>
      <c r="AA35" s="361"/>
      <c r="AB35" s="361"/>
      <c r="AC35" s="361"/>
      <c r="AD35" s="361"/>
      <c r="AE35" s="361"/>
      <c r="AF35" s="361"/>
      <c r="AG35" s="361"/>
      <c r="AH35" s="361"/>
      <c r="AI35" s="361"/>
      <c r="AJ35" s="361"/>
      <c r="AK35" s="361"/>
      <c r="AL35" s="361"/>
      <c r="AM35" s="361"/>
      <c r="AN35" s="361"/>
    </row>
    <row r="36" spans="1:40" s="363" customFormat="1" ht="18" customHeight="1">
      <c r="A36" s="297"/>
      <c r="B36" s="340"/>
      <c r="C36" s="317" t="str">
        <f>X!AX36</f>
        <v/>
      </c>
      <c r="D36" s="313" t="str">
        <f>X!AY36</f>
        <v/>
      </c>
      <c r="E36" s="624" t="str">
        <f>X!AZ36</f>
        <v/>
      </c>
      <c r="F36" s="130"/>
      <c r="G36" s="1625"/>
      <c r="H36" s="787" t="str">
        <f>X!BC36</f>
        <v/>
      </c>
      <c r="I36" s="782" t="str">
        <f>X!BD36</f>
        <v/>
      </c>
      <c r="J36" s="793" t="str">
        <f>X!BE36</f>
        <v/>
      </c>
      <c r="K36" s="130"/>
      <c r="L36" s="1625"/>
      <c r="M36" s="1674" t="str">
        <f>X!BH36</f>
        <v/>
      </c>
      <c r="N36" s="313" t="str">
        <f>X!BI36</f>
        <v/>
      </c>
      <c r="O36" s="619" t="str">
        <f>X!BJ36</f>
        <v/>
      </c>
      <c r="P36" s="130"/>
      <c r="Q36" s="633" t="str">
        <f>X!BL36</f>
        <v/>
      </c>
      <c r="R36" s="619" t="str">
        <f>X!BM36</f>
        <v/>
      </c>
      <c r="S36" s="361"/>
      <c r="T36" s="361"/>
      <c r="U36" s="361"/>
      <c r="V36" s="361"/>
      <c r="W36" s="361"/>
      <c r="X36" s="361"/>
      <c r="Y36" s="361"/>
      <c r="Z36" s="361"/>
      <c r="AA36" s="361"/>
      <c r="AB36" s="361"/>
      <c r="AC36" s="361"/>
      <c r="AD36" s="361"/>
      <c r="AE36" s="361"/>
      <c r="AF36" s="361"/>
      <c r="AG36" s="361"/>
      <c r="AH36" s="361"/>
      <c r="AI36" s="361"/>
      <c r="AJ36" s="361"/>
      <c r="AK36" s="361"/>
      <c r="AL36" s="361"/>
      <c r="AM36" s="361"/>
      <c r="AN36" s="361"/>
    </row>
    <row r="37" spans="1:40" s="364" customFormat="1" ht="18" customHeight="1">
      <c r="A37" s="297"/>
      <c r="B37" s="340"/>
      <c r="C37" s="318" t="str">
        <f>X!AX37</f>
        <v/>
      </c>
      <c r="D37" s="314" t="str">
        <f>X!AY37</f>
        <v/>
      </c>
      <c r="E37" s="625" t="str">
        <f>X!AZ37</f>
        <v/>
      </c>
      <c r="F37" s="130"/>
      <c r="G37" s="1624"/>
      <c r="H37" s="800" t="str">
        <f>X!BC37</f>
        <v/>
      </c>
      <c r="I37" s="797" t="str">
        <f>X!BD37</f>
        <v/>
      </c>
      <c r="J37" s="806" t="str">
        <f>X!BE37</f>
        <v/>
      </c>
      <c r="K37" s="130"/>
      <c r="L37" s="1624"/>
      <c r="M37" s="335" t="str">
        <f>X!BH37</f>
        <v/>
      </c>
      <c r="N37" s="314" t="str">
        <f>X!BI37</f>
        <v/>
      </c>
      <c r="O37" s="620" t="str">
        <f>X!BJ37</f>
        <v/>
      </c>
      <c r="P37" s="130"/>
      <c r="Q37" s="634" t="str">
        <f>X!BL37</f>
        <v/>
      </c>
      <c r="R37" s="620" t="str">
        <f>X!BM37</f>
        <v/>
      </c>
      <c r="S37" s="361"/>
      <c r="T37" s="361"/>
      <c r="U37" s="361"/>
      <c r="V37" s="361"/>
      <c r="W37" s="361"/>
      <c r="X37" s="361"/>
      <c r="Y37" s="361"/>
      <c r="Z37" s="361"/>
      <c r="AA37" s="361"/>
      <c r="AB37" s="361"/>
      <c r="AC37" s="361"/>
      <c r="AD37" s="361"/>
      <c r="AE37" s="361"/>
      <c r="AF37" s="361"/>
      <c r="AG37" s="361"/>
      <c r="AH37" s="361"/>
      <c r="AI37" s="361"/>
      <c r="AJ37" s="361"/>
      <c r="AK37" s="361"/>
      <c r="AL37" s="361"/>
      <c r="AM37" s="361"/>
      <c r="AN37" s="361"/>
    </row>
    <row r="38" spans="1:40" s="363" customFormat="1" ht="18" customHeight="1">
      <c r="A38" s="297"/>
      <c r="B38" s="340"/>
      <c r="C38" s="317" t="str">
        <f>X!AX38</f>
        <v/>
      </c>
      <c r="D38" s="313" t="str">
        <f>X!AY38</f>
        <v/>
      </c>
      <c r="E38" s="624" t="str">
        <f>X!AZ38</f>
        <v/>
      </c>
      <c r="F38" s="130"/>
      <c r="G38" s="1625"/>
      <c r="H38" s="787" t="str">
        <f>X!BC38</f>
        <v/>
      </c>
      <c r="I38" s="782" t="str">
        <f>X!BD38</f>
        <v/>
      </c>
      <c r="J38" s="793" t="str">
        <f>X!BE38</f>
        <v/>
      </c>
      <c r="K38" s="130"/>
      <c r="L38" s="1625"/>
      <c r="M38" s="1674" t="str">
        <f>X!BH38</f>
        <v/>
      </c>
      <c r="N38" s="313" t="str">
        <f>X!BI38</f>
        <v/>
      </c>
      <c r="O38" s="619" t="str">
        <f>X!BJ38</f>
        <v/>
      </c>
      <c r="P38" s="130"/>
      <c r="Q38" s="633" t="str">
        <f>X!BL38</f>
        <v/>
      </c>
      <c r="R38" s="619" t="str">
        <f>X!BM38</f>
        <v/>
      </c>
      <c r="S38" s="361"/>
      <c r="T38" s="361"/>
      <c r="U38" s="361"/>
      <c r="V38" s="361"/>
      <c r="W38" s="361"/>
      <c r="X38" s="361"/>
      <c r="Y38" s="361"/>
      <c r="Z38" s="361"/>
      <c r="AA38" s="361"/>
      <c r="AB38" s="361"/>
      <c r="AC38" s="361"/>
      <c r="AD38" s="361"/>
      <c r="AE38" s="361"/>
      <c r="AF38" s="361"/>
      <c r="AG38" s="361"/>
      <c r="AH38" s="361"/>
      <c r="AI38" s="361"/>
      <c r="AJ38" s="361"/>
      <c r="AK38" s="361"/>
      <c r="AL38" s="361"/>
      <c r="AM38" s="361"/>
      <c r="AN38" s="361"/>
    </row>
    <row r="39" spans="1:40" s="364" customFormat="1" ht="18" customHeight="1">
      <c r="A39" s="297"/>
      <c r="B39" s="340"/>
      <c r="C39" s="318" t="str">
        <f>X!AX39</f>
        <v/>
      </c>
      <c r="D39" s="314" t="str">
        <f>X!AY39</f>
        <v/>
      </c>
      <c r="E39" s="625" t="str">
        <f>X!AZ39</f>
        <v/>
      </c>
      <c r="F39" s="130"/>
      <c r="G39" s="1624"/>
      <c r="H39" s="800" t="str">
        <f>X!BC39</f>
        <v/>
      </c>
      <c r="I39" s="797" t="str">
        <f>X!BD39</f>
        <v/>
      </c>
      <c r="J39" s="806" t="str">
        <f>X!BE39</f>
        <v/>
      </c>
      <c r="K39" s="130"/>
      <c r="L39" s="1624"/>
      <c r="M39" s="335" t="str">
        <f>X!BH39</f>
        <v/>
      </c>
      <c r="N39" s="314" t="str">
        <f>X!BI39</f>
        <v/>
      </c>
      <c r="O39" s="620" t="str">
        <f>X!BJ39</f>
        <v/>
      </c>
      <c r="P39" s="130"/>
      <c r="Q39" s="634" t="str">
        <f>X!BL39</f>
        <v/>
      </c>
      <c r="R39" s="620" t="str">
        <f>X!BM39</f>
        <v/>
      </c>
      <c r="S39" s="361"/>
      <c r="T39" s="361"/>
      <c r="U39" s="361"/>
      <c r="V39" s="361"/>
      <c r="W39" s="361"/>
      <c r="X39" s="361"/>
      <c r="Y39" s="361"/>
      <c r="Z39" s="361"/>
      <c r="AA39" s="361"/>
      <c r="AB39" s="361"/>
      <c r="AC39" s="361"/>
      <c r="AD39" s="361"/>
      <c r="AE39" s="361"/>
      <c r="AF39" s="361"/>
      <c r="AG39" s="361"/>
      <c r="AH39" s="361"/>
      <c r="AI39" s="361"/>
      <c r="AJ39" s="361"/>
      <c r="AK39" s="361"/>
      <c r="AL39" s="361"/>
      <c r="AM39" s="361"/>
      <c r="AN39" s="361"/>
    </row>
    <row r="40" spans="1:40" s="363" customFormat="1" ht="18" customHeight="1">
      <c r="A40" s="297"/>
      <c r="B40" s="340"/>
      <c r="C40" s="317" t="str">
        <f>X!AX40</f>
        <v/>
      </c>
      <c r="D40" s="313" t="str">
        <f>X!AY40</f>
        <v/>
      </c>
      <c r="E40" s="624" t="str">
        <f>X!AZ40</f>
        <v/>
      </c>
      <c r="F40" s="130"/>
      <c r="G40" s="1625"/>
      <c r="H40" s="787" t="str">
        <f>X!BC40</f>
        <v/>
      </c>
      <c r="I40" s="782" t="str">
        <f>X!BD40</f>
        <v/>
      </c>
      <c r="J40" s="793" t="str">
        <f>X!BE40</f>
        <v/>
      </c>
      <c r="K40" s="130"/>
      <c r="L40" s="1625"/>
      <c r="M40" s="1674" t="str">
        <f>X!BH40</f>
        <v/>
      </c>
      <c r="N40" s="313" t="str">
        <f>X!BI40</f>
        <v/>
      </c>
      <c r="O40" s="619" t="str">
        <f>X!BJ40</f>
        <v/>
      </c>
      <c r="P40" s="130"/>
      <c r="Q40" s="633" t="str">
        <f>X!BL40</f>
        <v/>
      </c>
      <c r="R40" s="619" t="str">
        <f>X!BM40</f>
        <v/>
      </c>
      <c r="S40" s="361"/>
      <c r="T40" s="361"/>
      <c r="U40" s="361"/>
      <c r="V40" s="361"/>
      <c r="W40" s="361"/>
      <c r="X40" s="361"/>
      <c r="Y40" s="361"/>
      <c r="Z40" s="361"/>
      <c r="AA40" s="361"/>
      <c r="AB40" s="361"/>
      <c r="AC40" s="361"/>
      <c r="AD40" s="361"/>
      <c r="AE40" s="361"/>
      <c r="AF40" s="361"/>
      <c r="AG40" s="361"/>
      <c r="AH40" s="361"/>
      <c r="AI40" s="361"/>
      <c r="AJ40" s="361"/>
      <c r="AK40" s="361"/>
      <c r="AL40" s="361"/>
      <c r="AM40" s="361"/>
      <c r="AN40" s="361"/>
    </row>
    <row r="41" spans="1:40" s="364" customFormat="1" ht="18" customHeight="1">
      <c r="A41" s="297"/>
      <c r="B41" s="340"/>
      <c r="C41" s="318" t="str">
        <f>X!AX41</f>
        <v/>
      </c>
      <c r="D41" s="314" t="str">
        <f>X!AY41</f>
        <v/>
      </c>
      <c r="E41" s="625" t="str">
        <f>X!AZ41</f>
        <v/>
      </c>
      <c r="F41" s="130"/>
      <c r="G41" s="1624"/>
      <c r="H41" s="800" t="str">
        <f>X!BC41</f>
        <v/>
      </c>
      <c r="I41" s="797" t="str">
        <f>X!BD41</f>
        <v/>
      </c>
      <c r="J41" s="806" t="str">
        <f>X!BE41</f>
        <v/>
      </c>
      <c r="K41" s="130"/>
      <c r="L41" s="1624"/>
      <c r="M41" s="335" t="str">
        <f>X!BH41</f>
        <v/>
      </c>
      <c r="N41" s="314" t="str">
        <f>X!BI41</f>
        <v/>
      </c>
      <c r="O41" s="620" t="str">
        <f>X!BJ41</f>
        <v/>
      </c>
      <c r="P41" s="130"/>
      <c r="Q41" s="634" t="str">
        <f>X!BL41</f>
        <v/>
      </c>
      <c r="R41" s="620" t="str">
        <f>X!BM41</f>
        <v/>
      </c>
      <c r="S41" s="361"/>
      <c r="T41" s="361"/>
      <c r="U41" s="361"/>
      <c r="V41" s="361"/>
      <c r="W41" s="361"/>
      <c r="X41" s="361"/>
      <c r="Y41" s="361"/>
      <c r="Z41" s="361"/>
      <c r="AA41" s="361"/>
      <c r="AB41" s="361"/>
      <c r="AC41" s="361"/>
      <c r="AD41" s="361"/>
      <c r="AE41" s="361"/>
      <c r="AF41" s="361"/>
      <c r="AG41" s="361"/>
      <c r="AH41" s="361"/>
      <c r="AI41" s="361"/>
      <c r="AJ41" s="361"/>
      <c r="AK41" s="361"/>
      <c r="AL41" s="361"/>
      <c r="AM41" s="361"/>
      <c r="AN41" s="361"/>
    </row>
    <row r="42" spans="1:40" s="363" customFormat="1" ht="18" customHeight="1">
      <c r="A42" s="297"/>
      <c r="B42" s="340"/>
      <c r="C42" s="317" t="str">
        <f>X!AX42</f>
        <v/>
      </c>
      <c r="D42" s="313" t="str">
        <f>X!AY42</f>
        <v/>
      </c>
      <c r="E42" s="624" t="str">
        <f>X!AZ42</f>
        <v/>
      </c>
      <c r="F42" s="130"/>
      <c r="G42" s="1625"/>
      <c r="H42" s="787" t="str">
        <f>X!BC42</f>
        <v/>
      </c>
      <c r="I42" s="782" t="str">
        <f>X!BD42</f>
        <v/>
      </c>
      <c r="J42" s="793" t="str">
        <f>X!BE42</f>
        <v/>
      </c>
      <c r="K42" s="130"/>
      <c r="L42" s="1625"/>
      <c r="M42" s="1674" t="str">
        <f>X!BH42</f>
        <v/>
      </c>
      <c r="N42" s="313" t="str">
        <f>X!BI42</f>
        <v/>
      </c>
      <c r="O42" s="619" t="str">
        <f>X!BJ42</f>
        <v/>
      </c>
      <c r="P42" s="130"/>
      <c r="Q42" s="633" t="str">
        <f>X!BL42</f>
        <v/>
      </c>
      <c r="R42" s="619" t="str">
        <f>X!BM42</f>
        <v/>
      </c>
      <c r="S42" s="361"/>
      <c r="T42" s="361"/>
      <c r="U42" s="361"/>
      <c r="V42" s="361"/>
      <c r="W42" s="361"/>
      <c r="X42" s="361"/>
      <c r="Y42" s="361"/>
      <c r="Z42" s="361"/>
      <c r="AA42" s="361"/>
      <c r="AB42" s="361"/>
      <c r="AC42" s="361"/>
      <c r="AD42" s="361"/>
      <c r="AE42" s="361"/>
      <c r="AF42" s="361"/>
      <c r="AG42" s="361"/>
      <c r="AH42" s="361"/>
      <c r="AI42" s="361"/>
      <c r="AJ42" s="361"/>
      <c r="AK42" s="361"/>
      <c r="AL42" s="361"/>
      <c r="AM42" s="361"/>
      <c r="AN42" s="361"/>
    </row>
    <row r="43" spans="1:40" s="364" customFormat="1" ht="18" customHeight="1">
      <c r="A43" s="297"/>
      <c r="B43" s="340"/>
      <c r="C43" s="318" t="str">
        <f>X!AX43</f>
        <v/>
      </c>
      <c r="D43" s="314" t="str">
        <f>X!AY43</f>
        <v/>
      </c>
      <c r="E43" s="625" t="str">
        <f>X!AZ43</f>
        <v/>
      </c>
      <c r="F43" s="130"/>
      <c r="G43" s="1624"/>
      <c r="H43" s="800" t="str">
        <f>X!BC43</f>
        <v/>
      </c>
      <c r="I43" s="797" t="str">
        <f>X!BD43</f>
        <v/>
      </c>
      <c r="J43" s="806" t="str">
        <f>X!BE43</f>
        <v/>
      </c>
      <c r="K43" s="130"/>
      <c r="L43" s="1624"/>
      <c r="M43" s="335" t="str">
        <f>X!BH43</f>
        <v/>
      </c>
      <c r="N43" s="314" t="str">
        <f>X!BI43</f>
        <v/>
      </c>
      <c r="O43" s="620" t="str">
        <f>X!BJ43</f>
        <v/>
      </c>
      <c r="P43" s="130"/>
      <c r="Q43" s="634" t="str">
        <f>X!BL43</f>
        <v/>
      </c>
      <c r="R43" s="620" t="str">
        <f>X!BM43</f>
        <v/>
      </c>
      <c r="S43" s="361"/>
      <c r="T43" s="361"/>
      <c r="U43" s="361"/>
      <c r="V43" s="361"/>
      <c r="W43" s="361"/>
      <c r="X43" s="361"/>
      <c r="Y43" s="361"/>
      <c r="Z43" s="361"/>
      <c r="AA43" s="361"/>
      <c r="AB43" s="361"/>
      <c r="AC43" s="361"/>
      <c r="AD43" s="361"/>
      <c r="AE43" s="361"/>
      <c r="AF43" s="361"/>
      <c r="AG43" s="361"/>
      <c r="AH43" s="361"/>
      <c r="AI43" s="361"/>
      <c r="AJ43" s="361"/>
      <c r="AK43" s="361"/>
      <c r="AL43" s="361"/>
      <c r="AM43" s="361"/>
      <c r="AN43" s="361"/>
    </row>
    <row r="44" spans="1:40" s="363" customFormat="1" ht="18" customHeight="1">
      <c r="A44" s="297"/>
      <c r="B44" s="340"/>
      <c r="C44" s="317" t="str">
        <f>X!AX44</f>
        <v/>
      </c>
      <c r="D44" s="313" t="str">
        <f>X!AY44</f>
        <v/>
      </c>
      <c r="E44" s="624" t="str">
        <f>X!AZ44</f>
        <v/>
      </c>
      <c r="F44" s="130"/>
      <c r="G44" s="1625"/>
      <c r="H44" s="787" t="str">
        <f>X!BC44</f>
        <v/>
      </c>
      <c r="I44" s="782" t="str">
        <f>X!BD44</f>
        <v/>
      </c>
      <c r="J44" s="793" t="str">
        <f>X!BE44</f>
        <v/>
      </c>
      <c r="K44" s="130"/>
      <c r="L44" s="1625"/>
      <c r="M44" s="1674" t="str">
        <f>X!BH44</f>
        <v/>
      </c>
      <c r="N44" s="313" t="str">
        <f>X!BI44</f>
        <v/>
      </c>
      <c r="O44" s="619" t="str">
        <f>X!BJ44</f>
        <v/>
      </c>
      <c r="P44" s="130"/>
      <c r="Q44" s="633" t="str">
        <f>X!BL44</f>
        <v/>
      </c>
      <c r="R44" s="619" t="str">
        <f>X!BM44</f>
        <v/>
      </c>
      <c r="S44" s="361"/>
      <c r="T44" s="361"/>
      <c r="U44" s="361"/>
      <c r="V44" s="361"/>
      <c r="W44" s="361"/>
      <c r="X44" s="361"/>
      <c r="Y44" s="361"/>
      <c r="Z44" s="361"/>
      <c r="AA44" s="361"/>
      <c r="AB44" s="361"/>
      <c r="AC44" s="361"/>
      <c r="AD44" s="361"/>
      <c r="AE44" s="361"/>
      <c r="AF44" s="361"/>
      <c r="AG44" s="361"/>
      <c r="AH44" s="361"/>
      <c r="AI44" s="361"/>
      <c r="AJ44" s="361"/>
      <c r="AK44" s="361"/>
      <c r="AL44" s="361"/>
      <c r="AM44" s="361"/>
      <c r="AN44" s="361"/>
    </row>
    <row r="45" spans="1:40" s="364" customFormat="1" ht="18" customHeight="1">
      <c r="A45" s="297"/>
      <c r="B45" s="340"/>
      <c r="C45" s="318" t="str">
        <f>X!AX45</f>
        <v/>
      </c>
      <c r="D45" s="314" t="str">
        <f>X!AY45</f>
        <v/>
      </c>
      <c r="E45" s="625" t="str">
        <f>X!AZ45</f>
        <v/>
      </c>
      <c r="F45" s="130"/>
      <c r="G45" s="1624"/>
      <c r="H45" s="800" t="str">
        <f>X!BC45</f>
        <v/>
      </c>
      <c r="I45" s="797" t="str">
        <f>X!BD45</f>
        <v/>
      </c>
      <c r="J45" s="806" t="str">
        <f>X!BE45</f>
        <v/>
      </c>
      <c r="K45" s="130"/>
      <c r="L45" s="1624"/>
      <c r="M45" s="335" t="str">
        <f>X!BH45</f>
        <v/>
      </c>
      <c r="N45" s="314" t="str">
        <f>X!BI45</f>
        <v/>
      </c>
      <c r="O45" s="620" t="str">
        <f>X!BJ45</f>
        <v/>
      </c>
      <c r="P45" s="130"/>
      <c r="Q45" s="634" t="str">
        <f>X!BL45</f>
        <v/>
      </c>
      <c r="R45" s="620" t="str">
        <f>X!BM45</f>
        <v/>
      </c>
      <c r="S45" s="361"/>
      <c r="T45" s="361"/>
      <c r="U45" s="361"/>
      <c r="V45" s="361"/>
      <c r="W45" s="361"/>
      <c r="X45" s="361"/>
      <c r="Y45" s="361"/>
      <c r="Z45" s="361"/>
      <c r="AA45" s="361"/>
      <c r="AB45" s="361"/>
      <c r="AC45" s="361"/>
      <c r="AD45" s="361"/>
      <c r="AE45" s="361"/>
      <c r="AF45" s="361"/>
      <c r="AG45" s="361"/>
      <c r="AH45" s="361"/>
      <c r="AI45" s="361"/>
      <c r="AJ45" s="361"/>
      <c r="AK45" s="361"/>
      <c r="AL45" s="361"/>
      <c r="AM45" s="361"/>
      <c r="AN45" s="361"/>
    </row>
    <row r="46" spans="1:40" s="363" customFormat="1" ht="18" customHeight="1">
      <c r="A46" s="297"/>
      <c r="B46" s="340"/>
      <c r="C46" s="317" t="str">
        <f>X!AX46</f>
        <v/>
      </c>
      <c r="D46" s="313" t="str">
        <f>X!AY46</f>
        <v/>
      </c>
      <c r="E46" s="624" t="str">
        <f>X!AZ46</f>
        <v/>
      </c>
      <c r="F46" s="130"/>
      <c r="G46" s="1625"/>
      <c r="H46" s="787" t="str">
        <f>X!BC46</f>
        <v/>
      </c>
      <c r="I46" s="782" t="str">
        <f>X!BD46</f>
        <v/>
      </c>
      <c r="J46" s="793" t="str">
        <f>X!BE46</f>
        <v/>
      </c>
      <c r="K46" s="130"/>
      <c r="L46" s="1625"/>
      <c r="M46" s="1674" t="str">
        <f>X!BH46</f>
        <v/>
      </c>
      <c r="N46" s="313" t="str">
        <f>X!BI46</f>
        <v/>
      </c>
      <c r="O46" s="619" t="str">
        <f>X!BJ46</f>
        <v/>
      </c>
      <c r="P46" s="130"/>
      <c r="Q46" s="633" t="str">
        <f>X!BL46</f>
        <v/>
      </c>
      <c r="R46" s="619" t="str">
        <f>X!BM46</f>
        <v/>
      </c>
      <c r="S46" s="361"/>
      <c r="T46" s="361"/>
      <c r="U46" s="361"/>
      <c r="V46" s="361"/>
      <c r="W46" s="361"/>
      <c r="X46" s="361"/>
      <c r="Y46" s="361"/>
      <c r="Z46" s="361"/>
      <c r="AA46" s="361"/>
      <c r="AB46" s="361"/>
      <c r="AC46" s="361"/>
      <c r="AD46" s="361"/>
      <c r="AE46" s="361"/>
      <c r="AF46" s="361"/>
      <c r="AG46" s="361"/>
      <c r="AH46" s="361"/>
      <c r="AI46" s="361"/>
      <c r="AJ46" s="361"/>
      <c r="AK46" s="361"/>
      <c r="AL46" s="361"/>
      <c r="AM46" s="361"/>
      <c r="AN46" s="361"/>
    </row>
    <row r="47" spans="1:40" s="366" customFormat="1" ht="18" customHeight="1" thickBot="1">
      <c r="A47" s="297"/>
      <c r="B47" s="340"/>
      <c r="C47" s="318" t="str">
        <f>X!AX47</f>
        <v/>
      </c>
      <c r="D47" s="314" t="str">
        <f>X!AY47</f>
        <v/>
      </c>
      <c r="E47" s="625" t="str">
        <f>X!AZ47</f>
        <v/>
      </c>
      <c r="F47" s="130"/>
      <c r="G47" s="1637"/>
      <c r="H47" s="1164" t="str">
        <f>X!BC47</f>
        <v/>
      </c>
      <c r="I47" s="1158" t="str">
        <f>X!BD47</f>
        <v/>
      </c>
      <c r="J47" s="1172" t="str">
        <f>X!BE47</f>
        <v/>
      </c>
      <c r="K47" s="130"/>
      <c r="L47" s="1626"/>
      <c r="M47" s="335" t="str">
        <f>X!BH47</f>
        <v/>
      </c>
      <c r="N47" s="314" t="str">
        <f>X!BI47</f>
        <v/>
      </c>
      <c r="O47" s="620" t="str">
        <f>X!BJ47</f>
        <v/>
      </c>
      <c r="P47" s="130"/>
      <c r="Q47" s="677" t="str">
        <f>X!BL47</f>
        <v/>
      </c>
      <c r="R47" s="649" t="str">
        <f>X!BM47</f>
        <v/>
      </c>
      <c r="S47" s="365"/>
      <c r="T47" s="365"/>
      <c r="U47" s="365"/>
      <c r="V47" s="365"/>
      <c r="W47" s="365"/>
      <c r="X47" s="365"/>
      <c r="Y47" s="365"/>
      <c r="Z47" s="365"/>
      <c r="AA47" s="365"/>
      <c r="AB47" s="365"/>
      <c r="AC47" s="365"/>
      <c r="AD47" s="365"/>
      <c r="AE47" s="365"/>
      <c r="AF47" s="365"/>
      <c r="AG47" s="365"/>
      <c r="AH47" s="365"/>
      <c r="AI47" s="365"/>
      <c r="AJ47" s="365"/>
      <c r="AK47" s="365"/>
      <c r="AL47" s="365"/>
      <c r="AM47" s="365"/>
      <c r="AN47" s="365"/>
    </row>
    <row r="48" spans="1:40" s="368" customFormat="1" ht="18" customHeight="1" thickBot="1">
      <c r="A48" s="311"/>
      <c r="B48" s="341"/>
      <c r="C48" s="1687"/>
      <c r="D48" s="1632"/>
      <c r="E48" s="1688"/>
      <c r="F48" s="130"/>
      <c r="G48" s="1634"/>
      <c r="H48" s="1635"/>
      <c r="I48" s="1636"/>
      <c r="J48" s="1630"/>
      <c r="K48" s="130"/>
      <c r="L48" s="1631"/>
      <c r="M48" s="1675"/>
      <c r="N48" s="1632"/>
      <c r="O48" s="1633"/>
      <c r="P48" s="130"/>
      <c r="Q48" s="1638"/>
      <c r="R48" s="1633"/>
      <c r="S48" s="367"/>
      <c r="T48" s="367"/>
      <c r="U48" s="367"/>
      <c r="V48" s="367"/>
      <c r="W48" s="367"/>
      <c r="X48" s="367"/>
      <c r="Y48" s="367"/>
      <c r="Z48" s="367"/>
      <c r="AA48" s="367"/>
      <c r="AB48" s="367"/>
      <c r="AC48" s="367"/>
      <c r="AD48" s="367"/>
      <c r="AE48" s="367"/>
      <c r="AF48" s="367"/>
      <c r="AG48" s="367"/>
      <c r="AH48" s="367"/>
      <c r="AI48" s="367"/>
      <c r="AJ48" s="367"/>
      <c r="AK48" s="367"/>
      <c r="AL48" s="367"/>
      <c r="AM48" s="367"/>
      <c r="AN48" s="367"/>
    </row>
    <row r="49" spans="1:40" s="369" customFormat="1" ht="15.75" customHeight="1">
      <c r="A49" s="298"/>
      <c r="B49" s="108"/>
      <c r="C49" s="319" t="str">
        <f>X!AX49</f>
        <v/>
      </c>
      <c r="D49" s="315" t="str">
        <f>X!AY49</f>
        <v/>
      </c>
      <c r="E49" s="626" t="str">
        <f>X!AZ49</f>
        <v/>
      </c>
      <c r="F49" s="88"/>
      <c r="G49" s="1627"/>
      <c r="H49" s="1621" t="str">
        <f>X!BC49</f>
        <v/>
      </c>
      <c r="I49" s="292" t="str">
        <f>X!BD49</f>
        <v/>
      </c>
      <c r="J49" s="621" t="str">
        <f>X!BE49</f>
        <v/>
      </c>
      <c r="K49" s="88"/>
      <c r="L49" s="1627"/>
      <c r="M49" s="1676" t="str">
        <f>X!BH49</f>
        <v/>
      </c>
      <c r="N49" s="315" t="str">
        <f>X!BI49</f>
        <v/>
      </c>
      <c r="O49" s="621" t="str">
        <f>X!BJ49</f>
        <v/>
      </c>
      <c r="P49" s="88"/>
      <c r="Q49" s="635" t="str">
        <f>X!BL49</f>
        <v/>
      </c>
      <c r="R49" s="621" t="str">
        <f>X!BM49</f>
        <v/>
      </c>
      <c r="S49" s="361"/>
      <c r="T49" s="361"/>
      <c r="U49" s="361"/>
      <c r="V49" s="361"/>
      <c r="W49" s="361"/>
      <c r="X49" s="361"/>
      <c r="Y49" s="361"/>
      <c r="Z49" s="361"/>
      <c r="AA49" s="361"/>
      <c r="AB49" s="361"/>
      <c r="AC49" s="361"/>
      <c r="AD49" s="361"/>
      <c r="AE49" s="361"/>
      <c r="AF49" s="361"/>
      <c r="AG49" s="361"/>
      <c r="AH49" s="361"/>
      <c r="AI49" s="361"/>
      <c r="AJ49" s="361"/>
      <c r="AK49" s="361"/>
      <c r="AL49" s="361"/>
      <c r="AM49" s="361"/>
      <c r="AN49" s="361"/>
    </row>
    <row r="50" spans="1:40" s="364" customFormat="1" ht="15.75" customHeight="1">
      <c r="A50" s="298"/>
      <c r="B50" s="108"/>
      <c r="C50" s="320" t="str">
        <f>X!AX50</f>
        <v/>
      </c>
      <c r="D50" s="316" t="str">
        <f>X!AY50</f>
        <v/>
      </c>
      <c r="E50" s="627" t="str">
        <f>X!AZ50</f>
        <v/>
      </c>
      <c r="F50" s="88"/>
      <c r="G50" s="1625"/>
      <c r="H50" s="1622" t="str">
        <f>X!BC50</f>
        <v/>
      </c>
      <c r="I50" s="293" t="str">
        <f>X!BD50</f>
        <v/>
      </c>
      <c r="J50" s="622" t="str">
        <f>X!BE50</f>
        <v/>
      </c>
      <c r="K50" s="88"/>
      <c r="L50" s="1625"/>
      <c r="M50" s="1677" t="str">
        <f>X!BH50</f>
        <v/>
      </c>
      <c r="N50" s="316" t="str">
        <f>X!BI50</f>
        <v/>
      </c>
      <c r="O50" s="622" t="str">
        <f>X!BJ50</f>
        <v/>
      </c>
      <c r="P50" s="88"/>
      <c r="Q50" s="636" t="str">
        <f>X!BL50</f>
        <v/>
      </c>
      <c r="R50" s="622" t="str">
        <f>X!BM50</f>
        <v/>
      </c>
      <c r="S50" s="361"/>
      <c r="T50" s="361"/>
      <c r="U50" s="361"/>
      <c r="V50" s="361"/>
      <c r="W50" s="361"/>
      <c r="X50" s="361"/>
      <c r="Y50" s="361"/>
      <c r="Z50" s="361"/>
      <c r="AA50" s="361"/>
      <c r="AB50" s="361"/>
      <c r="AC50" s="361"/>
      <c r="AD50" s="361"/>
      <c r="AE50" s="361"/>
      <c r="AF50" s="361"/>
      <c r="AG50" s="361"/>
      <c r="AH50" s="361"/>
      <c r="AI50" s="361"/>
      <c r="AJ50" s="361"/>
      <c r="AK50" s="361"/>
      <c r="AL50" s="361"/>
      <c r="AM50" s="361"/>
      <c r="AN50" s="361"/>
    </row>
    <row r="51" spans="1:40" s="369" customFormat="1" ht="15.75" customHeight="1">
      <c r="A51" s="298"/>
      <c r="B51" s="108"/>
      <c r="C51" s="319" t="str">
        <f>X!AX51</f>
        <v/>
      </c>
      <c r="D51" s="315" t="str">
        <f>X!AY51</f>
        <v/>
      </c>
      <c r="E51" s="626" t="str">
        <f>X!AZ51</f>
        <v/>
      </c>
      <c r="F51" s="88"/>
      <c r="G51" s="1624"/>
      <c r="H51" s="1621" t="str">
        <f>X!BC51</f>
        <v/>
      </c>
      <c r="I51" s="292" t="str">
        <f>X!BD51</f>
        <v/>
      </c>
      <c r="J51" s="621" t="str">
        <f>X!BE51</f>
        <v/>
      </c>
      <c r="K51" s="88"/>
      <c r="L51" s="1624"/>
      <c r="M51" s="1676" t="str">
        <f>X!BH51</f>
        <v/>
      </c>
      <c r="N51" s="315" t="str">
        <f>X!BI51</f>
        <v/>
      </c>
      <c r="O51" s="621" t="str">
        <f>X!BJ51</f>
        <v/>
      </c>
      <c r="P51" s="88"/>
      <c r="Q51" s="635" t="str">
        <f>X!BL51</f>
        <v/>
      </c>
      <c r="R51" s="621" t="str">
        <f>X!BM51</f>
        <v/>
      </c>
      <c r="S51" s="361"/>
      <c r="T51" s="361"/>
      <c r="U51" s="361"/>
      <c r="V51" s="361"/>
      <c r="W51" s="361"/>
      <c r="X51" s="361"/>
      <c r="Y51" s="361"/>
      <c r="Z51" s="361"/>
      <c r="AA51" s="361"/>
      <c r="AB51" s="361"/>
      <c r="AC51" s="361"/>
      <c r="AD51" s="361"/>
      <c r="AE51" s="361"/>
      <c r="AF51" s="361"/>
      <c r="AG51" s="361"/>
      <c r="AH51" s="361"/>
      <c r="AI51" s="361"/>
      <c r="AJ51" s="361"/>
      <c r="AK51" s="361"/>
      <c r="AL51" s="361"/>
      <c r="AM51" s="361"/>
      <c r="AN51" s="361"/>
    </row>
    <row r="52" spans="1:40" s="364" customFormat="1" ht="15.75" customHeight="1">
      <c r="A52" s="298"/>
      <c r="B52" s="108"/>
      <c r="C52" s="320" t="str">
        <f>X!AX52</f>
        <v/>
      </c>
      <c r="D52" s="316" t="str">
        <f>X!AY52</f>
        <v/>
      </c>
      <c r="E52" s="627" t="str">
        <f>X!AZ52</f>
        <v/>
      </c>
      <c r="F52" s="88"/>
      <c r="G52" s="1625"/>
      <c r="H52" s="1622" t="str">
        <f>X!BC52</f>
        <v/>
      </c>
      <c r="I52" s="293" t="str">
        <f>X!BD52</f>
        <v/>
      </c>
      <c r="J52" s="622" t="str">
        <f>X!BE52</f>
        <v/>
      </c>
      <c r="K52" s="88"/>
      <c r="L52" s="1625"/>
      <c r="M52" s="1677" t="str">
        <f>X!BH52</f>
        <v/>
      </c>
      <c r="N52" s="316" t="str">
        <f>X!BI52</f>
        <v/>
      </c>
      <c r="O52" s="622" t="str">
        <f>X!BJ52</f>
        <v/>
      </c>
      <c r="P52" s="88"/>
      <c r="Q52" s="636" t="str">
        <f>X!BL52</f>
        <v/>
      </c>
      <c r="R52" s="622" t="str">
        <f>X!BM52</f>
        <v/>
      </c>
      <c r="S52" s="361"/>
      <c r="T52" s="361"/>
      <c r="U52" s="361"/>
      <c r="V52" s="361"/>
      <c r="W52" s="361"/>
      <c r="X52" s="361"/>
      <c r="Y52" s="361"/>
      <c r="Z52" s="361"/>
      <c r="AA52" s="361"/>
      <c r="AB52" s="361"/>
      <c r="AC52" s="361"/>
      <c r="AD52" s="361"/>
      <c r="AE52" s="361"/>
      <c r="AF52" s="361"/>
      <c r="AG52" s="361"/>
      <c r="AH52" s="361"/>
      <c r="AI52" s="361"/>
      <c r="AJ52" s="361"/>
      <c r="AK52" s="361"/>
      <c r="AL52" s="361"/>
      <c r="AM52" s="361"/>
      <c r="AN52" s="361"/>
    </row>
    <row r="53" spans="1:40" s="369" customFormat="1" ht="15.75" customHeight="1">
      <c r="A53" s="298"/>
      <c r="B53" s="108"/>
      <c r="C53" s="319" t="str">
        <f>X!AX53</f>
        <v/>
      </c>
      <c r="D53" s="315" t="str">
        <f>X!AY53</f>
        <v/>
      </c>
      <c r="E53" s="626" t="str">
        <f>X!AZ53</f>
        <v/>
      </c>
      <c r="F53" s="88"/>
      <c r="G53" s="1624"/>
      <c r="H53" s="1621" t="str">
        <f>X!BC53</f>
        <v/>
      </c>
      <c r="I53" s="292" t="str">
        <f>X!BD53</f>
        <v/>
      </c>
      <c r="J53" s="621" t="str">
        <f>X!BE53</f>
        <v/>
      </c>
      <c r="K53" s="88"/>
      <c r="L53" s="1624"/>
      <c r="M53" s="1676" t="str">
        <f>X!BH53</f>
        <v/>
      </c>
      <c r="N53" s="315" t="str">
        <f>X!BI53</f>
        <v/>
      </c>
      <c r="O53" s="621" t="str">
        <f>X!BJ53</f>
        <v/>
      </c>
      <c r="P53" s="88"/>
      <c r="Q53" s="635" t="str">
        <f>X!BL53</f>
        <v/>
      </c>
      <c r="R53" s="621" t="str">
        <f>X!BM53</f>
        <v/>
      </c>
      <c r="S53" s="361"/>
      <c r="T53" s="361"/>
      <c r="U53" s="361"/>
      <c r="V53" s="361"/>
      <c r="W53" s="361"/>
      <c r="X53" s="361"/>
      <c r="Y53" s="361"/>
      <c r="Z53" s="361"/>
      <c r="AA53" s="361"/>
      <c r="AB53" s="361"/>
      <c r="AC53" s="361"/>
      <c r="AD53" s="361"/>
      <c r="AE53" s="361"/>
      <c r="AF53" s="361"/>
      <c r="AG53" s="361"/>
      <c r="AH53" s="361"/>
      <c r="AI53" s="361"/>
      <c r="AJ53" s="361"/>
      <c r="AK53" s="361"/>
      <c r="AL53" s="361"/>
      <c r="AM53" s="361"/>
      <c r="AN53" s="361"/>
    </row>
    <row r="54" spans="1:40" s="364" customFormat="1" ht="15.75" customHeight="1">
      <c r="A54" s="298"/>
      <c r="B54" s="108"/>
      <c r="C54" s="320" t="str">
        <f>X!AX54</f>
        <v/>
      </c>
      <c r="D54" s="316" t="str">
        <f>X!AY54</f>
        <v/>
      </c>
      <c r="E54" s="627" t="str">
        <f>X!AZ54</f>
        <v/>
      </c>
      <c r="F54" s="88"/>
      <c r="G54" s="1625"/>
      <c r="H54" s="1622" t="str">
        <f>X!BC54</f>
        <v/>
      </c>
      <c r="I54" s="293" t="str">
        <f>X!BD54</f>
        <v/>
      </c>
      <c r="J54" s="622" t="str">
        <f>X!BE54</f>
        <v/>
      </c>
      <c r="K54" s="88"/>
      <c r="L54" s="1625"/>
      <c r="M54" s="1677" t="str">
        <f>X!BH54</f>
        <v/>
      </c>
      <c r="N54" s="316" t="str">
        <f>X!BI54</f>
        <v/>
      </c>
      <c r="O54" s="622" t="str">
        <f>X!BJ54</f>
        <v/>
      </c>
      <c r="P54" s="88"/>
      <c r="Q54" s="636" t="str">
        <f>X!BL54</f>
        <v/>
      </c>
      <c r="R54" s="622" t="str">
        <f>X!BM54</f>
        <v/>
      </c>
      <c r="S54" s="361"/>
      <c r="T54" s="361"/>
      <c r="U54" s="361"/>
      <c r="V54" s="361"/>
      <c r="W54" s="361"/>
      <c r="X54" s="361"/>
      <c r="Y54" s="361"/>
      <c r="Z54" s="361"/>
      <c r="AA54" s="361"/>
      <c r="AB54" s="361"/>
      <c r="AC54" s="361"/>
      <c r="AD54" s="361"/>
      <c r="AE54" s="361"/>
      <c r="AF54" s="361"/>
      <c r="AG54" s="361"/>
      <c r="AH54" s="361"/>
      <c r="AI54" s="361"/>
      <c r="AJ54" s="361"/>
      <c r="AK54" s="361"/>
      <c r="AL54" s="361"/>
      <c r="AM54" s="361"/>
      <c r="AN54" s="361"/>
    </row>
    <row r="55" spans="1:40" s="369" customFormat="1" ht="15.75" customHeight="1">
      <c r="A55" s="298"/>
      <c r="B55" s="108"/>
      <c r="C55" s="319" t="str">
        <f>X!AX55</f>
        <v/>
      </c>
      <c r="D55" s="315" t="str">
        <f>X!AY55</f>
        <v/>
      </c>
      <c r="E55" s="626" t="str">
        <f>X!AZ55</f>
        <v/>
      </c>
      <c r="F55" s="88"/>
      <c r="G55" s="1624"/>
      <c r="H55" s="1621" t="str">
        <f>X!BC55</f>
        <v/>
      </c>
      <c r="I55" s="292" t="str">
        <f>X!BD55</f>
        <v/>
      </c>
      <c r="J55" s="621" t="str">
        <f>X!BE55</f>
        <v/>
      </c>
      <c r="K55" s="88"/>
      <c r="L55" s="1624"/>
      <c r="M55" s="1676" t="str">
        <f>X!BH55</f>
        <v/>
      </c>
      <c r="N55" s="315" t="str">
        <f>X!BI55</f>
        <v/>
      </c>
      <c r="O55" s="621" t="str">
        <f>X!BJ55</f>
        <v/>
      </c>
      <c r="P55" s="88"/>
      <c r="Q55" s="635" t="str">
        <f>X!BL55</f>
        <v/>
      </c>
      <c r="R55" s="621" t="str">
        <f>X!BM55</f>
        <v/>
      </c>
      <c r="S55" s="361"/>
      <c r="T55" s="361"/>
      <c r="U55" s="361"/>
      <c r="V55" s="361"/>
      <c r="W55" s="361"/>
      <c r="X55" s="361"/>
      <c r="Y55" s="361"/>
      <c r="Z55" s="361"/>
      <c r="AA55" s="361"/>
      <c r="AB55" s="361"/>
      <c r="AC55" s="361"/>
      <c r="AD55" s="361"/>
      <c r="AE55" s="361"/>
      <c r="AF55" s="361"/>
      <c r="AG55" s="361"/>
      <c r="AH55" s="361"/>
      <c r="AI55" s="361"/>
      <c r="AJ55" s="361"/>
      <c r="AK55" s="361"/>
      <c r="AL55" s="361"/>
      <c r="AM55" s="361"/>
      <c r="AN55" s="361"/>
    </row>
    <row r="56" spans="1:40" s="364" customFormat="1" ht="15.75" customHeight="1">
      <c r="A56" s="298"/>
      <c r="B56" s="108"/>
      <c r="C56" s="320" t="str">
        <f>X!AX56</f>
        <v/>
      </c>
      <c r="D56" s="316" t="str">
        <f>X!AY56</f>
        <v/>
      </c>
      <c r="E56" s="627" t="str">
        <f>X!AZ56</f>
        <v/>
      </c>
      <c r="F56" s="88"/>
      <c r="G56" s="1625"/>
      <c r="H56" s="1622" t="str">
        <f>X!BC56</f>
        <v/>
      </c>
      <c r="I56" s="293" t="str">
        <f>X!BD56</f>
        <v/>
      </c>
      <c r="J56" s="622" t="str">
        <f>X!BE56</f>
        <v/>
      </c>
      <c r="K56" s="88"/>
      <c r="L56" s="1625"/>
      <c r="M56" s="1677" t="str">
        <f>X!BH56</f>
        <v/>
      </c>
      <c r="N56" s="316" t="str">
        <f>X!BI56</f>
        <v/>
      </c>
      <c r="O56" s="622" t="str">
        <f>X!BJ56</f>
        <v/>
      </c>
      <c r="P56" s="88"/>
      <c r="Q56" s="636" t="str">
        <f>X!BL56</f>
        <v/>
      </c>
      <c r="R56" s="622" t="str">
        <f>X!BM56</f>
        <v/>
      </c>
      <c r="S56" s="361"/>
      <c r="T56" s="361"/>
      <c r="U56" s="361"/>
      <c r="V56" s="361"/>
      <c r="W56" s="361"/>
      <c r="X56" s="361"/>
      <c r="Y56" s="361"/>
      <c r="Z56" s="361"/>
      <c r="AA56" s="361"/>
      <c r="AB56" s="361"/>
      <c r="AC56" s="361"/>
      <c r="AD56" s="361"/>
      <c r="AE56" s="361"/>
      <c r="AF56" s="361"/>
      <c r="AG56" s="361"/>
      <c r="AH56" s="361"/>
      <c r="AI56" s="361"/>
      <c r="AJ56" s="361"/>
      <c r="AK56" s="361"/>
      <c r="AL56" s="361"/>
      <c r="AM56" s="361"/>
      <c r="AN56" s="361"/>
    </row>
    <row r="57" spans="1:40" s="369" customFormat="1" ht="15.75" customHeight="1">
      <c r="A57" s="298"/>
      <c r="B57" s="108"/>
      <c r="C57" s="319" t="str">
        <f>X!AX57</f>
        <v/>
      </c>
      <c r="D57" s="315" t="str">
        <f>X!AY57</f>
        <v/>
      </c>
      <c r="E57" s="626" t="str">
        <f>X!AZ57</f>
        <v/>
      </c>
      <c r="F57" s="88"/>
      <c r="G57" s="1624"/>
      <c r="H57" s="1621" t="str">
        <f>X!BC57</f>
        <v/>
      </c>
      <c r="I57" s="292" t="str">
        <f>X!BD57</f>
        <v/>
      </c>
      <c r="J57" s="621" t="str">
        <f>X!BE57</f>
        <v/>
      </c>
      <c r="K57" s="88"/>
      <c r="L57" s="1624"/>
      <c r="M57" s="1676" t="str">
        <f>X!BH57</f>
        <v/>
      </c>
      <c r="N57" s="315" t="str">
        <f>X!BI57</f>
        <v/>
      </c>
      <c r="O57" s="621" t="str">
        <f>X!BJ57</f>
        <v/>
      </c>
      <c r="P57" s="88"/>
      <c r="Q57" s="635" t="str">
        <f>X!BL57</f>
        <v/>
      </c>
      <c r="R57" s="621" t="str">
        <f>X!BM57</f>
        <v/>
      </c>
      <c r="S57" s="361"/>
      <c r="T57" s="361"/>
      <c r="U57" s="361"/>
      <c r="V57" s="361"/>
      <c r="W57" s="361"/>
      <c r="X57" s="361"/>
      <c r="Y57" s="361"/>
      <c r="Z57" s="361"/>
      <c r="AA57" s="361"/>
      <c r="AB57" s="361"/>
      <c r="AC57" s="361"/>
      <c r="AD57" s="361"/>
      <c r="AE57" s="361"/>
      <c r="AF57" s="361"/>
      <c r="AG57" s="361"/>
      <c r="AH57" s="361"/>
      <c r="AI57" s="361"/>
      <c r="AJ57" s="361"/>
      <c r="AK57" s="361"/>
      <c r="AL57" s="361"/>
      <c r="AM57" s="361"/>
      <c r="AN57" s="361"/>
    </row>
    <row r="58" spans="1:40" s="364" customFormat="1" ht="15.75" customHeight="1" thickBot="1">
      <c r="A58" s="298"/>
      <c r="B58" s="108"/>
      <c r="C58" s="320" t="str">
        <f>X!AX58</f>
        <v/>
      </c>
      <c r="D58" s="316" t="str">
        <f>X!AY58</f>
        <v/>
      </c>
      <c r="E58" s="627" t="str">
        <f>X!AZ58</f>
        <v/>
      </c>
      <c r="F58" s="88"/>
      <c r="G58" s="1628"/>
      <c r="H58" s="1622" t="str">
        <f>X!BC58</f>
        <v/>
      </c>
      <c r="I58" s="293" t="str">
        <f>X!BD58</f>
        <v/>
      </c>
      <c r="J58" s="622" t="str">
        <f>X!BE58</f>
        <v/>
      </c>
      <c r="K58" s="88"/>
      <c r="L58" s="1628"/>
      <c r="M58" s="1677" t="str">
        <f>X!BH58</f>
        <v/>
      </c>
      <c r="N58" s="316" t="str">
        <f>X!BI58</f>
        <v/>
      </c>
      <c r="O58" s="622" t="str">
        <f>X!BJ58</f>
        <v/>
      </c>
      <c r="P58" s="88"/>
      <c r="Q58" s="636" t="str">
        <f>X!BL58</f>
        <v/>
      </c>
      <c r="R58" s="622" t="str">
        <f>X!BM58</f>
        <v/>
      </c>
      <c r="S58" s="361"/>
      <c r="T58" s="361"/>
      <c r="U58" s="361"/>
      <c r="V58" s="361"/>
      <c r="W58" s="361"/>
      <c r="X58" s="361"/>
      <c r="Y58" s="361"/>
      <c r="Z58" s="361"/>
      <c r="AA58" s="361"/>
      <c r="AB58" s="361"/>
      <c r="AC58" s="361"/>
      <c r="AD58" s="361"/>
      <c r="AE58" s="361"/>
      <c r="AF58" s="361"/>
      <c r="AG58" s="361"/>
      <c r="AH58" s="361"/>
      <c r="AI58" s="361"/>
      <c r="AJ58" s="361"/>
      <c r="AK58" s="361"/>
      <c r="AL58" s="361"/>
      <c r="AM58" s="361"/>
      <c r="AN58" s="361"/>
    </row>
    <row r="59" spans="1:40" s="467" customFormat="1" ht="15.75" customHeight="1" thickBot="1">
      <c r="A59" s="469"/>
      <c r="B59" s="470"/>
      <c r="C59" s="1689"/>
      <c r="D59" s="1641"/>
      <c r="E59" s="1690"/>
      <c r="F59" s="88"/>
      <c r="G59" s="1639"/>
      <c r="H59" s="1640"/>
      <c r="I59" s="1641"/>
      <c r="J59" s="1642"/>
      <c r="K59" s="88"/>
      <c r="L59" s="1639"/>
      <c r="M59" s="1678"/>
      <c r="N59" s="1641"/>
      <c r="O59" s="1642"/>
      <c r="P59" s="88"/>
      <c r="Q59" s="1643"/>
      <c r="R59" s="1642"/>
      <c r="S59" s="459"/>
      <c r="T59" s="459"/>
      <c r="U59" s="459"/>
      <c r="V59" s="459"/>
      <c r="W59" s="459"/>
      <c r="X59" s="459"/>
      <c r="Y59" s="459"/>
      <c r="Z59" s="459"/>
      <c r="AA59" s="459"/>
      <c r="AB59" s="459"/>
      <c r="AC59" s="459"/>
      <c r="AD59" s="459"/>
      <c r="AE59" s="459"/>
      <c r="AF59" s="459"/>
      <c r="AG59" s="459"/>
      <c r="AH59" s="459"/>
      <c r="AI59" s="459"/>
      <c r="AJ59" s="459"/>
      <c r="AK59" s="459"/>
      <c r="AL59" s="459"/>
      <c r="AM59" s="459"/>
      <c r="AN59" s="459"/>
    </row>
    <row r="60" spans="1:40" s="475" customFormat="1" ht="18" customHeight="1" thickTop="1" thickBot="1">
      <c r="A60" s="471"/>
      <c r="B60" s="473"/>
      <c r="C60" s="472" t="str">
        <f>X!AX60</f>
        <v>INCOME</v>
      </c>
      <c r="D60" s="885" t="str">
        <f>X!AY60</f>
        <v/>
      </c>
      <c r="E60" s="894" t="str">
        <f>X!AZ60</f>
        <v/>
      </c>
      <c r="F60" s="895"/>
      <c r="G60" s="628" t="str">
        <f>X!BB60</f>
        <v/>
      </c>
      <c r="H60" s="896" t="str">
        <f>X!BC60</f>
        <v/>
      </c>
      <c r="I60" s="606" t="str">
        <f>X!BD60</f>
        <v/>
      </c>
      <c r="J60" s="897" t="str">
        <f>X!BE60</f>
        <v/>
      </c>
      <c r="K60" s="895"/>
      <c r="L60" s="628" t="str">
        <f>X!BG60</f>
        <v/>
      </c>
      <c r="M60" s="896" t="str">
        <f>X!BH60</f>
        <v/>
      </c>
      <c r="N60" s="606" t="str">
        <f>X!BI60</f>
        <v/>
      </c>
      <c r="O60" s="897" t="str">
        <f>X!BJ60</f>
        <v/>
      </c>
      <c r="P60" s="895"/>
      <c r="Q60" s="628" t="str">
        <f>X!BL60</f>
        <v/>
      </c>
      <c r="R60" s="897" t="str">
        <f>X!BM60</f>
        <v/>
      </c>
      <c r="S60" s="474"/>
      <c r="T60" s="474"/>
      <c r="U60" s="474"/>
      <c r="V60" s="474"/>
      <c r="W60" s="474"/>
      <c r="X60" s="474"/>
      <c r="Y60" s="474"/>
      <c r="Z60" s="474"/>
      <c r="AA60" s="474"/>
      <c r="AB60" s="474"/>
      <c r="AC60" s="474"/>
      <c r="AD60" s="474"/>
      <c r="AE60" s="474"/>
      <c r="AF60" s="474"/>
      <c r="AG60" s="474"/>
      <c r="AH60" s="474"/>
      <c r="AI60" s="474"/>
      <c r="AJ60" s="474"/>
      <c r="AK60" s="474"/>
      <c r="AL60" s="474"/>
      <c r="AM60" s="474"/>
      <c r="AN60" s="474"/>
    </row>
    <row r="61" spans="1:40" s="373" customFormat="1" ht="18" customHeight="1" thickBot="1">
      <c r="A61" s="371"/>
      <c r="B61" s="372"/>
      <c r="C61" s="295" t="str">
        <f>X!AX61</f>
        <v>EXPENDITURES</v>
      </c>
      <c r="D61" s="903" t="str">
        <f>X!AY61</f>
        <v/>
      </c>
      <c r="E61" s="914" t="str">
        <f>X!AZ61</f>
        <v/>
      </c>
      <c r="F61" s="895"/>
      <c r="G61" s="629" t="str">
        <f>X!BB61</f>
        <v/>
      </c>
      <c r="H61" s="910" t="str">
        <f>X!BC61</f>
        <v/>
      </c>
      <c r="I61" s="607" t="str">
        <f>X!BD61</f>
        <v/>
      </c>
      <c r="J61" s="915" t="str">
        <f>X!BE61</f>
        <v/>
      </c>
      <c r="K61" s="895"/>
      <c r="L61" s="629" t="str">
        <f>X!BG61</f>
        <v/>
      </c>
      <c r="M61" s="910" t="str">
        <f>X!BH61</f>
        <v/>
      </c>
      <c r="N61" s="607" t="str">
        <f>X!BI61</f>
        <v/>
      </c>
      <c r="O61" s="915" t="str">
        <f>X!BJ61</f>
        <v/>
      </c>
      <c r="P61" s="895"/>
      <c r="Q61" s="629" t="str">
        <f>X!BL61</f>
        <v/>
      </c>
      <c r="R61" s="915" t="str">
        <f>X!BM61</f>
        <v/>
      </c>
      <c r="S61" s="370"/>
      <c r="T61" s="370"/>
      <c r="U61" s="370"/>
      <c r="V61" s="370"/>
      <c r="W61" s="370"/>
      <c r="X61" s="370"/>
      <c r="Y61" s="370"/>
      <c r="Z61" s="370"/>
      <c r="AA61" s="370"/>
      <c r="AB61" s="370"/>
      <c r="AC61" s="370"/>
      <c r="AD61" s="370"/>
      <c r="AE61" s="370"/>
      <c r="AF61" s="370"/>
      <c r="AG61" s="370"/>
      <c r="AH61" s="370"/>
      <c r="AI61" s="370"/>
      <c r="AJ61" s="370"/>
      <c r="AK61" s="370"/>
      <c r="AL61" s="370"/>
      <c r="AM61" s="370"/>
      <c r="AN61" s="370"/>
    </row>
    <row r="62" spans="1:40" s="376" customFormat="1" ht="18" customHeight="1" thickBot="1">
      <c r="A62" s="374"/>
      <c r="B62" s="375"/>
      <c r="C62" s="325" t="str">
        <f>X!AX62</f>
        <v>NET CASH FLOW</v>
      </c>
      <c r="D62" s="921" t="str">
        <f>X!AY62</f>
        <v/>
      </c>
      <c r="E62" s="929" t="str">
        <f>X!AZ62</f>
        <v/>
      </c>
      <c r="F62" s="895"/>
      <c r="G62" s="630" t="str">
        <f>X!BB62</f>
        <v/>
      </c>
      <c r="H62" s="930" t="str">
        <f>X!BC62</f>
        <v/>
      </c>
      <c r="I62" s="608" t="str">
        <f>X!BD62</f>
        <v/>
      </c>
      <c r="J62" s="931" t="str">
        <f>X!BE62</f>
        <v/>
      </c>
      <c r="K62" s="895"/>
      <c r="L62" s="630" t="str">
        <f>X!BG62</f>
        <v/>
      </c>
      <c r="M62" s="930" t="str">
        <f>X!BH62</f>
        <v/>
      </c>
      <c r="N62" s="608" t="str">
        <f>X!BI62</f>
        <v/>
      </c>
      <c r="O62" s="931" t="str">
        <f>X!BJ62</f>
        <v/>
      </c>
      <c r="P62" s="895"/>
      <c r="Q62" s="630" t="str">
        <f>X!BL62</f>
        <v/>
      </c>
      <c r="R62" s="931" t="str">
        <f>X!BM62</f>
        <v/>
      </c>
      <c r="S62" s="370"/>
      <c r="T62" s="370"/>
      <c r="U62" s="370"/>
      <c r="V62" s="370"/>
      <c r="W62" s="370"/>
      <c r="X62" s="370"/>
      <c r="Y62" s="370"/>
      <c r="Z62" s="370"/>
      <c r="AA62" s="370"/>
      <c r="AB62" s="370"/>
      <c r="AC62" s="370"/>
      <c r="AD62" s="370"/>
      <c r="AE62" s="370"/>
      <c r="AF62" s="370"/>
      <c r="AG62" s="370"/>
      <c r="AH62" s="370"/>
      <c r="AI62" s="370"/>
      <c r="AJ62" s="370"/>
      <c r="AK62" s="370"/>
      <c r="AL62" s="370"/>
      <c r="AM62" s="370"/>
      <c r="AN62" s="370"/>
    </row>
    <row r="63" spans="1:40" s="379" customFormat="1" ht="18" customHeight="1" thickBot="1">
      <c r="A63" s="377"/>
      <c r="B63" s="378"/>
      <c r="C63" s="326" t="str">
        <f>X!AX63</f>
        <v>CURRENT BALANCE</v>
      </c>
      <c r="D63" s="937" t="str">
        <f>X!AY63</f>
        <v/>
      </c>
      <c r="E63" s="946" t="str">
        <f>X!AZ63</f>
        <v/>
      </c>
      <c r="F63" s="895"/>
      <c r="G63" s="947" t="str">
        <f>X!BB63</f>
        <v/>
      </c>
      <c r="H63" s="1902"/>
      <c r="I63" s="1903"/>
      <c r="J63" s="1904"/>
      <c r="K63" s="895"/>
      <c r="L63" s="947" t="str">
        <f>X!BG63</f>
        <v/>
      </c>
      <c r="M63" s="1902"/>
      <c r="N63" s="1903"/>
      <c r="O63" s="1904"/>
      <c r="P63" s="895"/>
      <c r="Q63" s="1905"/>
      <c r="R63" s="1904"/>
      <c r="S63" s="367"/>
      <c r="T63" s="367"/>
      <c r="U63" s="367"/>
      <c r="V63" s="367"/>
      <c r="W63" s="367"/>
      <c r="X63" s="367"/>
      <c r="Y63" s="367"/>
      <c r="Z63" s="367"/>
      <c r="AA63" s="367"/>
      <c r="AB63" s="367"/>
      <c r="AC63" s="367"/>
      <c r="AD63" s="367"/>
      <c r="AE63" s="367"/>
      <c r="AF63" s="367"/>
      <c r="AG63" s="367"/>
      <c r="AH63" s="367"/>
      <c r="AI63" s="367"/>
      <c r="AJ63" s="367"/>
      <c r="AK63" s="367"/>
      <c r="AL63" s="367"/>
      <c r="AM63" s="367"/>
      <c r="AN63" s="367"/>
    </row>
    <row r="64" spans="1:40" s="446" customFormat="1" ht="18" customHeight="1" thickBot="1">
      <c r="A64" s="442"/>
      <c r="B64" s="444"/>
      <c r="C64" s="443" t="str">
        <f>X!AX64</f>
        <v>X</v>
      </c>
      <c r="D64" s="957" t="str">
        <f>X!AY64</f>
        <v/>
      </c>
      <c r="E64" s="966" t="str">
        <f>X!AZ64</f>
        <v/>
      </c>
      <c r="F64" s="895"/>
      <c r="G64" s="1901">
        <v>-200</v>
      </c>
      <c r="H64" s="963" t="str">
        <f>X!BC64</f>
        <v/>
      </c>
      <c r="I64" s="957" t="str">
        <f>X!BD64</f>
        <v/>
      </c>
      <c r="J64" s="968" t="str">
        <f>X!BE64</f>
        <v/>
      </c>
      <c r="K64" s="895"/>
      <c r="L64" s="1901"/>
      <c r="M64" s="963" t="str">
        <f>X!BH64</f>
        <v/>
      </c>
      <c r="N64" s="957" t="str">
        <f>X!BI64</f>
        <v/>
      </c>
      <c r="O64" s="968" t="str">
        <f>X!BJ64</f>
        <v/>
      </c>
      <c r="P64" s="895"/>
      <c r="Q64" s="967" t="str">
        <f>X!BL64</f>
        <v/>
      </c>
      <c r="R64" s="968" t="str">
        <f>X!BM64</f>
        <v/>
      </c>
      <c r="S64" s="445"/>
      <c r="T64" s="445"/>
      <c r="U64" s="445"/>
      <c r="V64" s="445"/>
      <c r="W64" s="445"/>
      <c r="X64" s="445"/>
      <c r="Y64" s="445"/>
      <c r="Z64" s="445"/>
      <c r="AA64" s="445"/>
      <c r="AB64" s="445"/>
      <c r="AC64" s="445"/>
      <c r="AD64" s="445"/>
      <c r="AE64" s="445"/>
      <c r="AF64" s="445"/>
      <c r="AG64" s="445"/>
      <c r="AH64" s="445"/>
      <c r="AI64" s="445"/>
      <c r="AJ64" s="445"/>
      <c r="AK64" s="445"/>
      <c r="AL64" s="445"/>
      <c r="AM64" s="445"/>
      <c r="AN64" s="445"/>
    </row>
    <row r="65" spans="1:40" s="365" customFormat="1" ht="19.5" hidden="1" customHeight="1" thickTop="1" thickBot="1">
      <c r="A65" s="394"/>
      <c r="C65" s="365" t="str">
        <f>X!AX65</f>
        <v>CATEGORY</v>
      </c>
      <c r="D65" s="365">
        <f>X!AY65</f>
        <v>0</v>
      </c>
      <c r="E65" s="365">
        <f>X!AZ65</f>
        <v>0</v>
      </c>
      <c r="F65" s="366"/>
      <c r="G65" s="365">
        <f>X!BB65</f>
        <v>0</v>
      </c>
      <c r="H65" s="365">
        <f>X!BC65</f>
        <v>0</v>
      </c>
      <c r="I65" s="365">
        <f>X!BD65</f>
        <v>0</v>
      </c>
      <c r="J65" s="365">
        <f>X!BE65</f>
        <v>0</v>
      </c>
      <c r="K65" s="366"/>
      <c r="L65" s="365">
        <f>X!BG65</f>
        <v>0</v>
      </c>
      <c r="M65" s="1679"/>
      <c r="N65" s="365">
        <f>X!BI65</f>
        <v>0</v>
      </c>
      <c r="O65" s="365">
        <f>X!BJ65</f>
        <v>0</v>
      </c>
      <c r="P65" s="366"/>
      <c r="Q65" s="365">
        <f>X!BL65</f>
        <v>0</v>
      </c>
      <c r="R65" s="365">
        <f>X!BM65</f>
        <v>0</v>
      </c>
    </row>
    <row r="66" spans="1:40" s="381" customFormat="1" ht="13.5" customHeight="1" thickTop="1">
      <c r="F66" s="366"/>
      <c r="K66" s="366"/>
      <c r="M66" s="1680"/>
      <c r="P66" s="366"/>
      <c r="S66" s="452"/>
      <c r="T66" s="452"/>
      <c r="U66" s="452"/>
      <c r="V66" s="452"/>
      <c r="W66" s="452"/>
      <c r="X66" s="452"/>
      <c r="Y66" s="452"/>
      <c r="Z66" s="452"/>
      <c r="AA66" s="452"/>
      <c r="AB66" s="452"/>
      <c r="AC66" s="452"/>
      <c r="AD66" s="452"/>
      <c r="AE66" s="452"/>
      <c r="AF66" s="452"/>
      <c r="AG66" s="452"/>
      <c r="AH66" s="452"/>
      <c r="AI66" s="452"/>
      <c r="AJ66" s="452"/>
      <c r="AK66" s="452"/>
      <c r="AL66" s="452"/>
      <c r="AM66" s="452"/>
      <c r="AN66" s="452"/>
    </row>
    <row r="67" spans="1:40" s="366" customFormat="1" ht="15.75" customHeight="1">
      <c r="M67" s="610"/>
      <c r="S67" s="365"/>
      <c r="T67" s="365"/>
      <c r="U67" s="365"/>
      <c r="V67" s="365"/>
      <c r="W67" s="365"/>
      <c r="X67" s="365"/>
      <c r="Y67" s="365"/>
      <c r="Z67" s="365"/>
      <c r="AA67" s="365"/>
      <c r="AB67" s="365"/>
      <c r="AC67" s="365"/>
      <c r="AD67" s="365"/>
      <c r="AE67" s="365"/>
      <c r="AF67" s="365"/>
      <c r="AG67" s="365"/>
      <c r="AH67" s="365"/>
      <c r="AI67" s="365"/>
      <c r="AJ67" s="365"/>
      <c r="AK67" s="365"/>
      <c r="AL67" s="365"/>
      <c r="AM67" s="365"/>
      <c r="AN67" s="365"/>
    </row>
    <row r="68" spans="1:40" s="366" customFormat="1" ht="15.75" customHeight="1">
      <c r="M68" s="610"/>
      <c r="S68" s="365"/>
      <c r="T68" s="365"/>
      <c r="U68" s="365"/>
      <c r="V68" s="365"/>
      <c r="W68" s="365"/>
      <c r="X68" s="365"/>
      <c r="Y68" s="365"/>
      <c r="Z68" s="365"/>
      <c r="AA68" s="365"/>
      <c r="AB68" s="365"/>
      <c r="AC68" s="365"/>
      <c r="AD68" s="365"/>
      <c r="AE68" s="365"/>
      <c r="AF68" s="365"/>
      <c r="AG68" s="365"/>
      <c r="AH68" s="365"/>
      <c r="AI68" s="365"/>
      <c r="AJ68" s="365"/>
      <c r="AK68" s="365"/>
      <c r="AL68" s="365"/>
      <c r="AM68" s="365"/>
      <c r="AN68" s="365"/>
    </row>
    <row r="69" spans="1:40" s="366" customFormat="1" ht="15.75" customHeight="1" thickBot="1">
      <c r="M69" s="610"/>
      <c r="S69" s="365"/>
      <c r="T69" s="365"/>
      <c r="U69" s="365"/>
      <c r="V69" s="365"/>
      <c r="W69" s="365"/>
      <c r="X69" s="365"/>
      <c r="Y69" s="365"/>
      <c r="Z69" s="365"/>
      <c r="AA69" s="365"/>
      <c r="AB69" s="365"/>
      <c r="AC69" s="365"/>
      <c r="AD69" s="365"/>
      <c r="AE69" s="365"/>
      <c r="AF69" s="365"/>
      <c r="AG69" s="365"/>
      <c r="AH69" s="365"/>
      <c r="AI69" s="365"/>
      <c r="AJ69" s="365"/>
      <c r="AK69" s="365"/>
      <c r="AL69" s="365"/>
      <c r="AM69" s="365"/>
      <c r="AN69" s="365"/>
    </row>
    <row r="70" spans="1:40" s="365" customFormat="1" ht="19.5" hidden="1" customHeight="1" thickBot="1">
      <c r="A70" s="394"/>
      <c r="C70" s="365" t="str">
        <f>X!AX70</f>
        <v>CATEGORY</v>
      </c>
      <c r="D70" s="365">
        <f>X!AY70</f>
        <v>0</v>
      </c>
      <c r="E70" s="365">
        <f>X!AZ70</f>
        <v>0</v>
      </c>
      <c r="F70" s="366"/>
      <c r="G70" s="365">
        <f>X!BB70</f>
        <v>0</v>
      </c>
      <c r="H70" s="365">
        <f>X!BC70</f>
        <v>0</v>
      </c>
      <c r="I70" s="365">
        <f>X!BD70</f>
        <v>0</v>
      </c>
      <c r="J70" s="365">
        <f>X!BE70</f>
        <v>0</v>
      </c>
      <c r="K70" s="366"/>
      <c r="L70" s="365">
        <f>X!BG70</f>
        <v>0</v>
      </c>
      <c r="M70" s="1679"/>
      <c r="N70" s="365">
        <f>X!BI70</f>
        <v>0</v>
      </c>
      <c r="O70" s="365">
        <f>X!BJ70</f>
        <v>0</v>
      </c>
      <c r="P70" s="366"/>
      <c r="Q70" s="365">
        <f>X!BL70</f>
        <v>0</v>
      </c>
      <c r="R70" s="365">
        <f>X!BM70</f>
        <v>0</v>
      </c>
    </row>
    <row r="71" spans="1:40" s="453" customFormat="1" ht="15.75" customHeight="1" thickTop="1">
      <c r="A71" s="447"/>
      <c r="B71" s="637"/>
      <c r="C71" s="448" t="str">
        <f>X!AX71</f>
        <v/>
      </c>
      <c r="D71" s="449" t="str">
        <f>X!AY71</f>
        <v/>
      </c>
      <c r="E71" s="665" t="str">
        <f>X!AZ71</f>
        <v/>
      </c>
      <c r="F71" s="130"/>
      <c r="G71" s="666" t="str">
        <f>IF(X!BB71&gt;0.005,X!BB71,"")</f>
        <v/>
      </c>
      <c r="H71" s="451" t="str">
        <f>X!BC71</f>
        <v/>
      </c>
      <c r="I71" s="450" t="str">
        <f>X!BD71</f>
        <v/>
      </c>
      <c r="J71" s="638" t="str">
        <f>X!BE71</f>
        <v/>
      </c>
      <c r="K71" s="349"/>
      <c r="L71" s="666" t="str">
        <f>IF(X!BG71&gt;0.005,X!BG71,"")</f>
        <v/>
      </c>
      <c r="M71" s="451" t="str">
        <f>X!BH71</f>
        <v/>
      </c>
      <c r="N71" s="450" t="str">
        <f>X!BI71</f>
        <v/>
      </c>
      <c r="O71" s="638" t="str">
        <f>X!BJ71</f>
        <v/>
      </c>
      <c r="P71" s="349"/>
      <c r="Q71" s="702" t="str">
        <f>X!BL71</f>
        <v/>
      </c>
      <c r="R71" s="638" t="str">
        <f>X!BM71</f>
        <v/>
      </c>
      <c r="S71" s="452"/>
      <c r="T71" s="452"/>
      <c r="U71" s="452"/>
      <c r="V71" s="452"/>
      <c r="W71" s="452"/>
      <c r="X71" s="452"/>
      <c r="Y71" s="452"/>
      <c r="Z71" s="452"/>
      <c r="AA71" s="452"/>
      <c r="AB71" s="452"/>
      <c r="AC71" s="452"/>
      <c r="AD71" s="452"/>
      <c r="AE71" s="452"/>
      <c r="AF71" s="452"/>
      <c r="AG71" s="452"/>
      <c r="AH71" s="452"/>
      <c r="AI71" s="452"/>
      <c r="AJ71" s="452"/>
      <c r="AK71" s="452"/>
      <c r="AL71" s="452"/>
      <c r="AM71" s="452"/>
      <c r="AN71" s="452"/>
    </row>
    <row r="72" spans="1:40" s="364" customFormat="1" ht="15.75" customHeight="1">
      <c r="A72" s="300"/>
      <c r="B72" s="86"/>
      <c r="C72" s="321" t="str">
        <f>X!AX72</f>
        <v/>
      </c>
      <c r="D72" s="314" t="str">
        <f>X!AY72</f>
        <v/>
      </c>
      <c r="E72" s="625" t="str">
        <f>X!AZ72</f>
        <v/>
      </c>
      <c r="F72" s="130"/>
      <c r="G72" s="634" t="str">
        <f>IF(X!BB72&gt;0.005,X!BB72,"")</f>
        <v/>
      </c>
      <c r="H72" s="336" t="str">
        <f>X!BC72</f>
        <v/>
      </c>
      <c r="I72" s="288" t="str">
        <f>X!BD72</f>
        <v/>
      </c>
      <c r="J72" s="620" t="str">
        <f>X!BE72</f>
        <v/>
      </c>
      <c r="K72" s="349"/>
      <c r="L72" s="634" t="str">
        <f>IF(X!BG72&gt;0.005,X!BG72,"")</f>
        <v/>
      </c>
      <c r="M72" s="336" t="str">
        <f>X!BH72</f>
        <v/>
      </c>
      <c r="N72" s="288" t="str">
        <f>X!BI72</f>
        <v/>
      </c>
      <c r="O72" s="620" t="str">
        <f>X!BJ72</f>
        <v/>
      </c>
      <c r="P72" s="349"/>
      <c r="Q72" s="703" t="str">
        <f>X!BL72</f>
        <v/>
      </c>
      <c r="R72" s="620" t="str">
        <f>X!BM72</f>
        <v/>
      </c>
      <c r="S72" s="361"/>
      <c r="T72" s="361"/>
      <c r="U72" s="361"/>
      <c r="V72" s="361"/>
      <c r="W72" s="361"/>
      <c r="X72" s="361"/>
      <c r="Y72" s="361"/>
      <c r="Z72" s="361"/>
      <c r="AA72" s="361"/>
      <c r="AB72" s="361"/>
      <c r="AC72" s="361"/>
      <c r="AD72" s="361"/>
      <c r="AE72" s="361"/>
      <c r="AF72" s="361"/>
      <c r="AG72" s="361"/>
      <c r="AH72" s="361"/>
      <c r="AI72" s="361"/>
      <c r="AJ72" s="361"/>
      <c r="AK72" s="361"/>
      <c r="AL72" s="361"/>
      <c r="AM72" s="361"/>
      <c r="AN72" s="361"/>
    </row>
    <row r="73" spans="1:40" s="363" customFormat="1" ht="15.75" customHeight="1">
      <c r="A73" s="301"/>
      <c r="B73" s="91"/>
      <c r="C73" s="322" t="str">
        <f>X!AX73</f>
        <v/>
      </c>
      <c r="D73" s="313" t="str">
        <f>X!AY73</f>
        <v/>
      </c>
      <c r="E73" s="624" t="str">
        <f>X!AZ73</f>
        <v/>
      </c>
      <c r="F73" s="130"/>
      <c r="G73" s="633" t="str">
        <f>IF(X!BB73&gt;0.005,X!BB73,"")</f>
        <v/>
      </c>
      <c r="H73" s="334" t="str">
        <f>X!BC73</f>
        <v/>
      </c>
      <c r="I73" s="291" t="str">
        <f>X!BD73</f>
        <v/>
      </c>
      <c r="J73" s="619" t="str">
        <f>X!BE73</f>
        <v/>
      </c>
      <c r="K73" s="349"/>
      <c r="L73" s="633" t="str">
        <f>IF(X!BG73&gt;0.005,X!BG73,"")</f>
        <v/>
      </c>
      <c r="M73" s="334" t="str">
        <f>X!BH73</f>
        <v/>
      </c>
      <c r="N73" s="291" t="str">
        <f>X!BI73</f>
        <v/>
      </c>
      <c r="O73" s="619" t="str">
        <f>X!BJ73</f>
        <v/>
      </c>
      <c r="P73" s="349"/>
      <c r="Q73" s="704" t="str">
        <f>X!BL73</f>
        <v/>
      </c>
      <c r="R73" s="619" t="str">
        <f>X!BM73</f>
        <v/>
      </c>
      <c r="S73" s="361"/>
      <c r="T73" s="361"/>
      <c r="U73" s="361"/>
      <c r="V73" s="361"/>
      <c r="W73" s="361"/>
      <c r="X73" s="361"/>
      <c r="Y73" s="361"/>
      <c r="Z73" s="361"/>
      <c r="AA73" s="361"/>
      <c r="AB73" s="361"/>
      <c r="AC73" s="361"/>
      <c r="AD73" s="361"/>
      <c r="AE73" s="361"/>
      <c r="AF73" s="361"/>
      <c r="AG73" s="361"/>
      <c r="AH73" s="361"/>
      <c r="AI73" s="361"/>
      <c r="AJ73" s="361"/>
      <c r="AK73" s="361"/>
      <c r="AL73" s="361"/>
      <c r="AM73" s="361"/>
      <c r="AN73" s="361"/>
    </row>
    <row r="74" spans="1:40" s="364" customFormat="1" ht="15.75" customHeight="1">
      <c r="A74" s="302"/>
      <c r="B74" s="96"/>
      <c r="C74" s="321" t="str">
        <f>X!AX74</f>
        <v/>
      </c>
      <c r="D74" s="314" t="str">
        <f>X!AY74</f>
        <v/>
      </c>
      <c r="E74" s="625" t="str">
        <f>X!AZ74</f>
        <v/>
      </c>
      <c r="F74" s="130"/>
      <c r="G74" s="634" t="str">
        <f>IF(X!BB74&gt;0.005,X!BB74,"")</f>
        <v/>
      </c>
      <c r="H74" s="336" t="str">
        <f>X!BC74</f>
        <v/>
      </c>
      <c r="I74" s="288" t="str">
        <f>X!BD74</f>
        <v/>
      </c>
      <c r="J74" s="620" t="str">
        <f>X!BE74</f>
        <v/>
      </c>
      <c r="K74" s="349"/>
      <c r="L74" s="634" t="str">
        <f>IF(X!BG74&gt;0.005,X!BG74,"")</f>
        <v/>
      </c>
      <c r="M74" s="336" t="str">
        <f>X!BH74</f>
        <v/>
      </c>
      <c r="N74" s="288" t="str">
        <f>X!BI74</f>
        <v/>
      </c>
      <c r="O74" s="620" t="str">
        <f>X!BJ74</f>
        <v/>
      </c>
      <c r="P74" s="349"/>
      <c r="Q74" s="703" t="str">
        <f>X!BL74</f>
        <v/>
      </c>
      <c r="R74" s="620" t="str">
        <f>X!BM74</f>
        <v/>
      </c>
      <c r="S74" s="361"/>
      <c r="T74" s="361"/>
      <c r="U74" s="361"/>
      <c r="V74" s="361"/>
      <c r="W74" s="361"/>
      <c r="X74" s="361"/>
      <c r="Y74" s="361"/>
      <c r="Z74" s="361"/>
      <c r="AA74" s="361"/>
      <c r="AB74" s="361"/>
      <c r="AC74" s="361"/>
      <c r="AD74" s="361"/>
      <c r="AE74" s="361"/>
      <c r="AF74" s="361"/>
      <c r="AG74" s="361"/>
      <c r="AH74" s="361"/>
      <c r="AI74" s="361"/>
      <c r="AJ74" s="361"/>
      <c r="AK74" s="361"/>
      <c r="AL74" s="361"/>
      <c r="AM74" s="361"/>
      <c r="AN74" s="361"/>
    </row>
    <row r="75" spans="1:40" s="460" customFormat="1" ht="15.75" customHeight="1" thickBot="1">
      <c r="A75" s="454"/>
      <c r="B75" s="97"/>
      <c r="C75" s="455" t="str">
        <f>X!AX75</f>
        <v/>
      </c>
      <c r="D75" s="456" t="str">
        <f>X!AY75</f>
        <v/>
      </c>
      <c r="E75" s="667" t="str">
        <f>X!AZ75</f>
        <v/>
      </c>
      <c r="F75" s="130"/>
      <c r="G75" s="668" t="str">
        <f>IF(X!BB75&gt;0.005,X!BB75,"")</f>
        <v/>
      </c>
      <c r="H75" s="458" t="str">
        <f>X!BC75</f>
        <v/>
      </c>
      <c r="I75" s="457" t="str">
        <f>X!BD75</f>
        <v/>
      </c>
      <c r="J75" s="639" t="str">
        <f>X!BE75</f>
        <v/>
      </c>
      <c r="K75" s="349"/>
      <c r="L75" s="668" t="str">
        <f>IF(X!BG75&gt;0.005,X!BG75,"")</f>
        <v/>
      </c>
      <c r="M75" s="458" t="str">
        <f>X!BH75</f>
        <v/>
      </c>
      <c r="N75" s="457" t="str">
        <f>X!BI75</f>
        <v/>
      </c>
      <c r="O75" s="639" t="str">
        <f>X!BJ75</f>
        <v/>
      </c>
      <c r="P75" s="349"/>
      <c r="Q75" s="705" t="str">
        <f>X!BL75</f>
        <v/>
      </c>
      <c r="R75" s="639" t="str">
        <f>X!BM75</f>
        <v/>
      </c>
      <c r="S75" s="459"/>
      <c r="T75" s="459"/>
      <c r="U75" s="459"/>
      <c r="V75" s="459"/>
      <c r="W75" s="459"/>
      <c r="X75" s="459"/>
      <c r="Y75" s="459"/>
      <c r="Z75" s="459"/>
      <c r="AA75" s="459"/>
      <c r="AB75" s="459"/>
      <c r="AC75" s="459"/>
      <c r="AD75" s="459"/>
      <c r="AE75" s="459"/>
      <c r="AF75" s="459"/>
      <c r="AG75" s="459"/>
      <c r="AH75" s="459"/>
      <c r="AI75" s="459"/>
      <c r="AJ75" s="459"/>
      <c r="AK75" s="459"/>
      <c r="AL75" s="459"/>
      <c r="AM75" s="459"/>
      <c r="AN75" s="459"/>
    </row>
    <row r="76" spans="1:40" s="476" customFormat="1" ht="14.25" customHeight="1" thickTop="1" thickBot="1">
      <c r="D76" s="599"/>
      <c r="E76" s="599"/>
      <c r="F76" s="669"/>
      <c r="G76" s="599"/>
      <c r="H76" s="477"/>
      <c r="I76" s="599"/>
      <c r="J76" s="477"/>
      <c r="K76" s="610"/>
      <c r="L76" s="599"/>
      <c r="M76" s="477" t="str">
        <f>IF(X!BH76&gt;0.005,X!BH76,"")</f>
        <v/>
      </c>
      <c r="N76" s="599"/>
      <c r="O76" s="477"/>
      <c r="P76" s="610"/>
      <c r="Q76" s="706"/>
      <c r="R76" s="477"/>
      <c r="S76" s="490"/>
      <c r="T76" s="490"/>
      <c r="U76" s="490"/>
      <c r="V76" s="490"/>
      <c r="W76" s="490"/>
      <c r="X76" s="490"/>
      <c r="Y76" s="490"/>
      <c r="Z76" s="490"/>
      <c r="AA76" s="490"/>
      <c r="AB76" s="490"/>
      <c r="AC76" s="490"/>
      <c r="AD76" s="490"/>
      <c r="AE76" s="490"/>
      <c r="AF76" s="490"/>
      <c r="AG76" s="490"/>
      <c r="AH76" s="490"/>
      <c r="AI76" s="490"/>
      <c r="AJ76" s="490"/>
      <c r="AK76" s="490"/>
      <c r="AL76" s="490"/>
      <c r="AM76" s="490"/>
      <c r="AN76" s="490"/>
    </row>
    <row r="77" spans="1:40" s="463" customFormat="1" ht="15.75" customHeight="1" thickTop="1">
      <c r="A77" s="461"/>
      <c r="B77" s="345"/>
      <c r="C77" s="346" t="str">
        <f>X!AX77</f>
        <v/>
      </c>
      <c r="D77" s="462" t="str">
        <f>X!AY77</f>
        <v/>
      </c>
      <c r="E77" s="670" t="str">
        <f>X!AZ77</f>
        <v/>
      </c>
      <c r="F77" s="130"/>
      <c r="G77" s="671" t="str">
        <f>IF(X!BB77&gt;0.005,X!BB77,"")</f>
        <v/>
      </c>
      <c r="H77" s="398" t="str">
        <f>X!BC77</f>
        <v/>
      </c>
      <c r="I77" s="462" t="str">
        <f>X!BD77</f>
        <v/>
      </c>
      <c r="J77" s="640" t="str">
        <f>X!BE77</f>
        <v/>
      </c>
      <c r="K77" s="349"/>
      <c r="L77" s="671" t="str">
        <f>IF(X!BG77&gt;0.005,X!BG77,"")</f>
        <v/>
      </c>
      <c r="M77" s="398" t="str">
        <f>X!BH77</f>
        <v/>
      </c>
      <c r="N77" s="462" t="str">
        <f>X!BI77</f>
        <v/>
      </c>
      <c r="O77" s="640" t="str">
        <f>X!BJ77</f>
        <v/>
      </c>
      <c r="P77" s="349"/>
      <c r="Q77" s="707" t="str">
        <f>X!BL77</f>
        <v/>
      </c>
      <c r="R77" s="640" t="str">
        <f>X!BM77</f>
        <v/>
      </c>
      <c r="S77" s="452"/>
      <c r="T77" s="452"/>
      <c r="U77" s="452"/>
      <c r="V77" s="452"/>
      <c r="W77" s="452"/>
      <c r="X77" s="452"/>
      <c r="Y77" s="452"/>
      <c r="Z77" s="452"/>
      <c r="AA77" s="452"/>
      <c r="AB77" s="452"/>
      <c r="AC77" s="452"/>
      <c r="AD77" s="452"/>
      <c r="AE77" s="452"/>
      <c r="AF77" s="452"/>
      <c r="AG77" s="452"/>
      <c r="AH77" s="452"/>
      <c r="AI77" s="452"/>
      <c r="AJ77" s="452"/>
      <c r="AK77" s="452"/>
      <c r="AL77" s="452"/>
      <c r="AM77" s="452"/>
      <c r="AN77" s="452"/>
    </row>
    <row r="78" spans="1:40" s="366" customFormat="1" ht="15.75" customHeight="1">
      <c r="A78" s="305"/>
      <c r="B78" s="115"/>
      <c r="C78" s="321" t="str">
        <f>X!AX78</f>
        <v/>
      </c>
      <c r="D78" s="314" t="str">
        <f>X!AY78</f>
        <v/>
      </c>
      <c r="E78" s="625" t="str">
        <f>X!AZ78</f>
        <v/>
      </c>
      <c r="F78" s="130"/>
      <c r="G78" s="634" t="str">
        <f>IF(X!BB78&gt;0.005,X!BB78,"")</f>
        <v/>
      </c>
      <c r="H78" s="336" t="str">
        <f>X!BC78</f>
        <v/>
      </c>
      <c r="I78" s="288" t="str">
        <f>X!BD78</f>
        <v/>
      </c>
      <c r="J78" s="620" t="str">
        <f>X!BE78</f>
        <v/>
      </c>
      <c r="K78" s="349"/>
      <c r="L78" s="634" t="str">
        <f>IF(X!BG78&gt;0.005,X!BG78,"")</f>
        <v/>
      </c>
      <c r="M78" s="336" t="str">
        <f>X!BH78</f>
        <v/>
      </c>
      <c r="N78" s="288" t="str">
        <f>X!BI78</f>
        <v/>
      </c>
      <c r="O78" s="620" t="str">
        <f>X!BJ78</f>
        <v/>
      </c>
      <c r="P78" s="349"/>
      <c r="Q78" s="703" t="str">
        <f>X!BL78</f>
        <v/>
      </c>
      <c r="R78" s="620" t="str">
        <f>X!BM78</f>
        <v/>
      </c>
      <c r="S78" s="365"/>
      <c r="T78" s="365"/>
      <c r="U78" s="365"/>
      <c r="V78" s="365"/>
      <c r="W78" s="365"/>
      <c r="X78" s="365"/>
      <c r="Y78" s="365"/>
      <c r="Z78" s="365"/>
      <c r="AA78" s="365"/>
      <c r="AB78" s="365"/>
      <c r="AC78" s="365"/>
      <c r="AD78" s="365"/>
      <c r="AE78" s="365"/>
      <c r="AF78" s="365"/>
      <c r="AG78" s="365"/>
      <c r="AH78" s="365"/>
      <c r="AI78" s="365"/>
      <c r="AJ78" s="365"/>
      <c r="AK78" s="365"/>
      <c r="AL78" s="365"/>
      <c r="AM78" s="365"/>
      <c r="AN78" s="365"/>
    </row>
    <row r="79" spans="1:40" s="467" customFormat="1" ht="15.75" customHeight="1" thickBot="1">
      <c r="A79" s="464"/>
      <c r="B79" s="347"/>
      <c r="C79" s="348" t="str">
        <f>X!AX79</f>
        <v/>
      </c>
      <c r="D79" s="465" t="str">
        <f>X!AY79</f>
        <v/>
      </c>
      <c r="E79" s="672" t="str">
        <f>X!AZ79</f>
        <v/>
      </c>
      <c r="F79" s="130"/>
      <c r="G79" s="673" t="str">
        <f>IF(X!BB79&gt;0.005,X!BB79,"")</f>
        <v/>
      </c>
      <c r="H79" s="399" t="str">
        <f>X!BC79</f>
        <v/>
      </c>
      <c r="I79" s="466" t="str">
        <f>X!BD79</f>
        <v/>
      </c>
      <c r="J79" s="641" t="str">
        <f>X!BE79</f>
        <v/>
      </c>
      <c r="K79" s="349"/>
      <c r="L79" s="673" t="str">
        <f>IF(X!BG79&gt;0.005,X!BG79,"")</f>
        <v/>
      </c>
      <c r="M79" s="399" t="str">
        <f>X!BH79</f>
        <v/>
      </c>
      <c r="N79" s="466" t="str">
        <f>X!BI79</f>
        <v/>
      </c>
      <c r="O79" s="641" t="str">
        <f>X!BJ79</f>
        <v/>
      </c>
      <c r="P79" s="349"/>
      <c r="Q79" s="708" t="str">
        <f>X!BL79</f>
        <v/>
      </c>
      <c r="R79" s="641" t="str">
        <f>X!BM79</f>
        <v/>
      </c>
      <c r="S79" s="459"/>
      <c r="T79" s="459"/>
      <c r="U79" s="459"/>
      <c r="V79" s="459"/>
      <c r="W79" s="459"/>
      <c r="X79" s="459"/>
      <c r="Y79" s="459"/>
      <c r="Z79" s="459"/>
      <c r="AA79" s="459"/>
      <c r="AB79" s="459"/>
      <c r="AC79" s="459"/>
      <c r="AD79" s="459"/>
      <c r="AE79" s="459"/>
      <c r="AF79" s="459"/>
      <c r="AG79" s="459"/>
      <c r="AH79" s="459"/>
      <c r="AI79" s="459"/>
      <c r="AJ79" s="459"/>
      <c r="AK79" s="459"/>
      <c r="AL79" s="459"/>
      <c r="AM79" s="459"/>
      <c r="AN79" s="459"/>
    </row>
    <row r="80" spans="1:40" s="476" customFormat="1" ht="13.5" customHeight="1" thickTop="1" thickBot="1">
      <c r="D80" s="599"/>
      <c r="E80" s="599"/>
      <c r="F80" s="669"/>
      <c r="G80" s="599"/>
      <c r="H80" s="477"/>
      <c r="I80" s="599"/>
      <c r="J80" s="477"/>
      <c r="K80" s="610"/>
      <c r="L80" s="599"/>
      <c r="M80" s="477" t="str">
        <f>IF(X!BH80&gt;0.005,X!BH80,"")</f>
        <v/>
      </c>
      <c r="N80" s="599"/>
      <c r="O80" s="477"/>
      <c r="P80" s="610"/>
      <c r="Q80" s="706"/>
      <c r="R80" s="477"/>
      <c r="S80" s="490"/>
      <c r="T80" s="490"/>
      <c r="U80" s="490"/>
      <c r="V80" s="490"/>
      <c r="W80" s="490"/>
      <c r="X80" s="490"/>
      <c r="Y80" s="490"/>
      <c r="Z80" s="490"/>
      <c r="AA80" s="490"/>
      <c r="AB80" s="490"/>
      <c r="AC80" s="490"/>
      <c r="AD80" s="490"/>
      <c r="AE80" s="490"/>
      <c r="AF80" s="490"/>
      <c r="AG80" s="490"/>
      <c r="AH80" s="490"/>
      <c r="AI80" s="490"/>
      <c r="AJ80" s="490"/>
      <c r="AK80" s="490"/>
      <c r="AL80" s="490"/>
      <c r="AM80" s="490"/>
      <c r="AN80" s="490"/>
    </row>
    <row r="81" spans="1:40" s="364" customFormat="1" ht="15.75" customHeight="1" thickTop="1">
      <c r="A81" s="307"/>
      <c r="B81" s="642"/>
      <c r="C81" s="643" t="str">
        <f>X!AX81</f>
        <v/>
      </c>
      <c r="D81" s="674" t="str">
        <f>X!AY81</f>
        <v/>
      </c>
      <c r="E81" s="675" t="str">
        <f>X!AZ81</f>
        <v/>
      </c>
      <c r="F81" s="130"/>
      <c r="G81" s="1629"/>
      <c r="H81" s="644" t="str">
        <f>X!BC81</f>
        <v/>
      </c>
      <c r="I81" s="700" t="str">
        <f>X!BD81</f>
        <v/>
      </c>
      <c r="J81" s="645" t="str">
        <f>X!BE81</f>
        <v/>
      </c>
      <c r="K81" s="349"/>
      <c r="L81" s="1629"/>
      <c r="M81" s="1681" t="str">
        <f>X!BH81</f>
        <v/>
      </c>
      <c r="N81" s="700" t="str">
        <f>X!BI81</f>
        <v/>
      </c>
      <c r="O81" s="645" t="str">
        <f>X!BJ81</f>
        <v/>
      </c>
      <c r="P81" s="349"/>
      <c r="Q81" s="709" t="str">
        <f>X!BL81</f>
        <v/>
      </c>
      <c r="R81" s="645" t="str">
        <f>X!BM81</f>
        <v/>
      </c>
      <c r="S81" s="361"/>
      <c r="T81" s="361"/>
      <c r="U81" s="361"/>
      <c r="V81" s="361"/>
      <c r="W81" s="361"/>
      <c r="X81" s="361"/>
      <c r="Y81" s="361"/>
      <c r="Z81" s="361"/>
      <c r="AA81" s="361"/>
      <c r="AB81" s="361"/>
      <c r="AC81" s="361"/>
      <c r="AD81" s="361"/>
      <c r="AE81" s="361"/>
      <c r="AF81" s="361"/>
      <c r="AG81" s="361"/>
      <c r="AH81" s="361"/>
      <c r="AI81" s="361"/>
      <c r="AJ81" s="361"/>
      <c r="AK81" s="361"/>
      <c r="AL81" s="361"/>
      <c r="AM81" s="361"/>
      <c r="AN81" s="361"/>
    </row>
    <row r="82" spans="1:40" s="386" customFormat="1" ht="15.75" customHeight="1">
      <c r="A82" s="307"/>
      <c r="B82" s="342"/>
      <c r="C82" s="383" t="str">
        <f>X!AX82</f>
        <v/>
      </c>
      <c r="D82" s="384" t="str">
        <f>X!AY82</f>
        <v/>
      </c>
      <c r="E82" s="676" t="str">
        <f>X!AZ82</f>
        <v/>
      </c>
      <c r="F82" s="130"/>
      <c r="G82" s="1624"/>
      <c r="H82" s="400" t="str">
        <f>X!BC82</f>
        <v/>
      </c>
      <c r="I82" s="385" t="str">
        <f>X!BD82</f>
        <v/>
      </c>
      <c r="J82" s="646" t="str">
        <f>X!BE82</f>
        <v/>
      </c>
      <c r="K82" s="349"/>
      <c r="L82" s="1624"/>
      <c r="M82" s="1682" t="str">
        <f>X!BH82</f>
        <v/>
      </c>
      <c r="N82" s="385" t="str">
        <f>X!BI82</f>
        <v/>
      </c>
      <c r="O82" s="646" t="str">
        <f>X!BJ82</f>
        <v/>
      </c>
      <c r="P82" s="349"/>
      <c r="Q82" s="710" t="str">
        <f>X!BL82</f>
        <v/>
      </c>
      <c r="R82" s="646" t="str">
        <f>X!BM82</f>
        <v/>
      </c>
      <c r="S82" s="361"/>
      <c r="T82" s="361"/>
      <c r="U82" s="361"/>
      <c r="V82" s="361"/>
      <c r="W82" s="361"/>
      <c r="X82" s="361"/>
      <c r="Y82" s="361"/>
      <c r="Z82" s="361"/>
      <c r="AA82" s="361"/>
      <c r="AB82" s="361"/>
      <c r="AC82" s="361"/>
      <c r="AD82" s="361"/>
      <c r="AE82" s="361"/>
      <c r="AF82" s="361"/>
      <c r="AG82" s="361"/>
      <c r="AH82" s="361"/>
      <c r="AI82" s="361"/>
      <c r="AJ82" s="361"/>
      <c r="AK82" s="361"/>
      <c r="AL82" s="361"/>
      <c r="AM82" s="361"/>
      <c r="AN82" s="361"/>
    </row>
    <row r="83" spans="1:40" s="364" customFormat="1" ht="15.75" customHeight="1">
      <c r="A83" s="307"/>
      <c r="B83" s="342"/>
      <c r="C83" s="321" t="str">
        <f>X!AX83</f>
        <v/>
      </c>
      <c r="D83" s="314" t="str">
        <f>X!AY83</f>
        <v/>
      </c>
      <c r="E83" s="625" t="str">
        <f>X!AZ83</f>
        <v/>
      </c>
      <c r="F83" s="130"/>
      <c r="G83" s="1625"/>
      <c r="H83" s="335" t="str">
        <f>X!BC83</f>
        <v/>
      </c>
      <c r="I83" s="288" t="str">
        <f>X!BD83</f>
        <v/>
      </c>
      <c r="J83" s="620" t="str">
        <f>X!BE83</f>
        <v/>
      </c>
      <c r="K83" s="349"/>
      <c r="L83" s="1625"/>
      <c r="M83" s="336" t="str">
        <f>X!BH83</f>
        <v/>
      </c>
      <c r="N83" s="288" t="str">
        <f>X!BI83</f>
        <v/>
      </c>
      <c r="O83" s="620" t="str">
        <f>X!BJ83</f>
        <v/>
      </c>
      <c r="P83" s="349"/>
      <c r="Q83" s="703" t="str">
        <f>X!BL83</f>
        <v/>
      </c>
      <c r="R83" s="620" t="str">
        <f>X!BM83</f>
        <v/>
      </c>
      <c r="S83" s="361"/>
      <c r="T83" s="361"/>
      <c r="U83" s="361"/>
      <c r="V83" s="361"/>
      <c r="W83" s="361"/>
      <c r="X83" s="361"/>
      <c r="Y83" s="361"/>
      <c r="Z83" s="361"/>
      <c r="AA83" s="361"/>
      <c r="AB83" s="361"/>
      <c r="AC83" s="361"/>
      <c r="AD83" s="361"/>
      <c r="AE83" s="361"/>
      <c r="AF83" s="361"/>
      <c r="AG83" s="361"/>
      <c r="AH83" s="361"/>
      <c r="AI83" s="361"/>
      <c r="AJ83" s="361"/>
      <c r="AK83" s="361"/>
      <c r="AL83" s="361"/>
      <c r="AM83" s="361"/>
      <c r="AN83" s="361"/>
    </row>
    <row r="84" spans="1:40" s="386" customFormat="1" ht="15.75" customHeight="1">
      <c r="A84" s="307"/>
      <c r="B84" s="342"/>
      <c r="C84" s="383" t="str">
        <f>X!AX84</f>
        <v/>
      </c>
      <c r="D84" s="384" t="str">
        <f>X!AY84</f>
        <v/>
      </c>
      <c r="E84" s="676" t="str">
        <f>X!AZ84</f>
        <v/>
      </c>
      <c r="F84" s="130"/>
      <c r="G84" s="1624"/>
      <c r="H84" s="400" t="str">
        <f>X!BC84</f>
        <v/>
      </c>
      <c r="I84" s="385" t="str">
        <f>X!BD84</f>
        <v/>
      </c>
      <c r="J84" s="646" t="str">
        <f>X!BE84</f>
        <v/>
      </c>
      <c r="K84" s="349"/>
      <c r="L84" s="1624"/>
      <c r="M84" s="1682" t="str">
        <f>X!BH84</f>
        <v/>
      </c>
      <c r="N84" s="385" t="str">
        <f>X!BI84</f>
        <v/>
      </c>
      <c r="O84" s="646" t="str">
        <f>X!BJ84</f>
        <v/>
      </c>
      <c r="P84" s="349"/>
      <c r="Q84" s="710" t="str">
        <f>X!BL84</f>
        <v/>
      </c>
      <c r="R84" s="646" t="str">
        <f>X!BM84</f>
        <v/>
      </c>
      <c r="S84" s="361"/>
      <c r="T84" s="361"/>
      <c r="U84" s="361"/>
      <c r="V84" s="361"/>
      <c r="W84" s="361"/>
      <c r="X84" s="361"/>
      <c r="Y84" s="361"/>
      <c r="Z84" s="361"/>
      <c r="AA84" s="361"/>
      <c r="AB84" s="361"/>
      <c r="AC84" s="361"/>
      <c r="AD84" s="361"/>
      <c r="AE84" s="361"/>
      <c r="AF84" s="361"/>
      <c r="AG84" s="361"/>
      <c r="AH84" s="361"/>
      <c r="AI84" s="361"/>
      <c r="AJ84" s="361"/>
      <c r="AK84" s="361"/>
      <c r="AL84" s="361"/>
      <c r="AM84" s="361"/>
      <c r="AN84" s="361"/>
    </row>
    <row r="85" spans="1:40" s="364" customFormat="1" ht="15.75" customHeight="1">
      <c r="A85" s="307"/>
      <c r="B85" s="342"/>
      <c r="C85" s="321" t="str">
        <f>X!AX85</f>
        <v/>
      </c>
      <c r="D85" s="314" t="str">
        <f>X!AY85</f>
        <v/>
      </c>
      <c r="E85" s="625" t="str">
        <f>X!AZ85</f>
        <v/>
      </c>
      <c r="F85" s="130"/>
      <c r="G85" s="1625"/>
      <c r="H85" s="335" t="str">
        <f>X!BC85</f>
        <v/>
      </c>
      <c r="I85" s="288" t="str">
        <f>X!BD85</f>
        <v/>
      </c>
      <c r="J85" s="620" t="str">
        <f>X!BE85</f>
        <v/>
      </c>
      <c r="K85" s="349"/>
      <c r="L85" s="1625"/>
      <c r="M85" s="336" t="str">
        <f>X!BH85</f>
        <v/>
      </c>
      <c r="N85" s="288" t="str">
        <f>X!BI85</f>
        <v/>
      </c>
      <c r="O85" s="620" t="str">
        <f>X!BJ85</f>
        <v/>
      </c>
      <c r="P85" s="349"/>
      <c r="Q85" s="703" t="str">
        <f>X!BL85</f>
        <v/>
      </c>
      <c r="R85" s="620" t="str">
        <f>X!BM85</f>
        <v/>
      </c>
      <c r="S85" s="361"/>
      <c r="T85" s="361"/>
      <c r="U85" s="361"/>
      <c r="V85" s="361"/>
      <c r="W85" s="361"/>
      <c r="X85" s="361"/>
      <c r="Y85" s="361"/>
      <c r="Z85" s="361"/>
      <c r="AA85" s="361"/>
      <c r="AB85" s="361"/>
      <c r="AC85" s="361"/>
      <c r="AD85" s="361"/>
      <c r="AE85" s="361"/>
      <c r="AF85" s="361"/>
      <c r="AG85" s="361"/>
      <c r="AH85" s="361"/>
      <c r="AI85" s="361"/>
      <c r="AJ85" s="361"/>
      <c r="AK85" s="361"/>
      <c r="AL85" s="361"/>
      <c r="AM85" s="361"/>
      <c r="AN85" s="361"/>
    </row>
    <row r="86" spans="1:40" s="386" customFormat="1" ht="15.75" customHeight="1">
      <c r="A86" s="307"/>
      <c r="B86" s="342"/>
      <c r="C86" s="383" t="str">
        <f>X!AX86</f>
        <v/>
      </c>
      <c r="D86" s="384" t="str">
        <f>X!AY86</f>
        <v/>
      </c>
      <c r="E86" s="676" t="str">
        <f>X!AZ86</f>
        <v/>
      </c>
      <c r="F86" s="130"/>
      <c r="G86" s="1624"/>
      <c r="H86" s="400" t="str">
        <f>X!BC86</f>
        <v/>
      </c>
      <c r="I86" s="385" t="str">
        <f>X!BD86</f>
        <v/>
      </c>
      <c r="J86" s="646" t="str">
        <f>X!BE86</f>
        <v/>
      </c>
      <c r="K86" s="349"/>
      <c r="L86" s="1624"/>
      <c r="M86" s="1682" t="str">
        <f>X!BH86</f>
        <v/>
      </c>
      <c r="N86" s="385" t="str">
        <f>X!BI86</f>
        <v/>
      </c>
      <c r="O86" s="646" t="str">
        <f>X!BJ86</f>
        <v/>
      </c>
      <c r="P86" s="349"/>
      <c r="Q86" s="710" t="str">
        <f>X!BL86</f>
        <v/>
      </c>
      <c r="R86" s="646" t="str">
        <f>X!BM86</f>
        <v/>
      </c>
      <c r="S86" s="361"/>
      <c r="T86" s="361"/>
      <c r="U86" s="361"/>
      <c r="V86" s="361"/>
      <c r="W86" s="361"/>
      <c r="X86" s="361"/>
      <c r="Y86" s="361"/>
      <c r="Z86" s="361"/>
      <c r="AA86" s="361"/>
      <c r="AB86" s="361"/>
      <c r="AC86" s="361"/>
      <c r="AD86" s="361"/>
      <c r="AE86" s="361"/>
      <c r="AF86" s="361"/>
      <c r="AG86" s="361"/>
      <c r="AH86" s="361"/>
      <c r="AI86" s="361"/>
      <c r="AJ86" s="361"/>
      <c r="AK86" s="361"/>
      <c r="AL86" s="361"/>
      <c r="AM86" s="361"/>
      <c r="AN86" s="361"/>
    </row>
    <row r="87" spans="1:40" s="364" customFormat="1" ht="15.75" customHeight="1">
      <c r="A87" s="307"/>
      <c r="B87" s="342"/>
      <c r="C87" s="321" t="str">
        <f>X!AX87</f>
        <v/>
      </c>
      <c r="D87" s="314" t="str">
        <f>X!AY87</f>
        <v/>
      </c>
      <c r="E87" s="625" t="str">
        <f>X!AZ87</f>
        <v/>
      </c>
      <c r="F87" s="130"/>
      <c r="G87" s="1625"/>
      <c r="H87" s="335" t="str">
        <f>X!BC87</f>
        <v/>
      </c>
      <c r="I87" s="288" t="str">
        <f>X!BD87</f>
        <v/>
      </c>
      <c r="J87" s="620" t="str">
        <f>X!BE87</f>
        <v/>
      </c>
      <c r="K87" s="349"/>
      <c r="L87" s="1625"/>
      <c r="M87" s="336" t="str">
        <f>X!BH87</f>
        <v/>
      </c>
      <c r="N87" s="288" t="str">
        <f>X!BI87</f>
        <v/>
      </c>
      <c r="O87" s="620" t="str">
        <f>X!BJ87</f>
        <v/>
      </c>
      <c r="P87" s="349"/>
      <c r="Q87" s="703" t="str">
        <f>X!BL87</f>
        <v/>
      </c>
      <c r="R87" s="620" t="str">
        <f>X!BM87</f>
        <v/>
      </c>
      <c r="S87" s="361"/>
      <c r="T87" s="361"/>
      <c r="U87" s="361"/>
      <c r="V87" s="361"/>
      <c r="W87" s="361"/>
      <c r="X87" s="361"/>
      <c r="Y87" s="361"/>
      <c r="Z87" s="361"/>
      <c r="AA87" s="361"/>
      <c r="AB87" s="361"/>
      <c r="AC87" s="361"/>
      <c r="AD87" s="361"/>
      <c r="AE87" s="361"/>
      <c r="AF87" s="361"/>
      <c r="AG87" s="361"/>
      <c r="AH87" s="361"/>
      <c r="AI87" s="361"/>
      <c r="AJ87" s="361"/>
      <c r="AK87" s="361"/>
      <c r="AL87" s="361"/>
      <c r="AM87" s="361"/>
      <c r="AN87" s="361"/>
    </row>
    <row r="88" spans="1:40" s="387" customFormat="1" ht="15.75" customHeight="1" thickBot="1">
      <c r="A88" s="307"/>
      <c r="B88" s="342"/>
      <c r="C88" s="1694" t="str">
        <f>X!AX88</f>
        <v/>
      </c>
      <c r="D88" s="1695" t="str">
        <f>X!AY88</f>
        <v/>
      </c>
      <c r="E88" s="1696" t="str">
        <f>X!AZ88</f>
        <v/>
      </c>
      <c r="F88" s="130"/>
      <c r="G88" s="1637"/>
      <c r="H88" s="1698" t="str">
        <f>X!BC88</f>
        <v/>
      </c>
      <c r="I88" s="1699" t="str">
        <f>X!BD88</f>
        <v/>
      </c>
      <c r="J88" s="1700" t="str">
        <f>X!BE88</f>
        <v/>
      </c>
      <c r="K88" s="349"/>
      <c r="L88" s="1637"/>
      <c r="M88" s="1701" t="str">
        <f>X!BH88</f>
        <v/>
      </c>
      <c r="N88" s="1699" t="str">
        <f>X!BI88</f>
        <v/>
      </c>
      <c r="O88" s="1700" t="str">
        <f>X!BJ88</f>
        <v/>
      </c>
      <c r="P88" s="349"/>
      <c r="Q88" s="1702" t="str">
        <f>X!BL88</f>
        <v/>
      </c>
      <c r="R88" s="1700" t="str">
        <f>X!BM88</f>
        <v/>
      </c>
      <c r="S88" s="365"/>
      <c r="T88" s="365"/>
      <c r="U88" s="365"/>
      <c r="V88" s="365"/>
      <c r="W88" s="365"/>
      <c r="X88" s="365"/>
      <c r="Y88" s="365"/>
      <c r="Z88" s="365"/>
      <c r="AA88" s="365"/>
      <c r="AB88" s="365"/>
      <c r="AC88" s="365"/>
      <c r="AD88" s="365"/>
      <c r="AE88" s="365"/>
      <c r="AF88" s="365"/>
      <c r="AG88" s="365"/>
      <c r="AH88" s="365"/>
      <c r="AI88" s="365"/>
      <c r="AJ88" s="365"/>
      <c r="AK88" s="365"/>
      <c r="AL88" s="365"/>
      <c r="AM88" s="365"/>
      <c r="AN88" s="365"/>
    </row>
    <row r="89" spans="1:40" s="388" customFormat="1" ht="15.75" customHeight="1" thickBot="1">
      <c r="A89" s="324"/>
      <c r="B89" s="609"/>
      <c r="C89" s="1691"/>
      <c r="D89" s="1636"/>
      <c r="E89" s="1692"/>
      <c r="F89" s="130"/>
      <c r="G89" s="1697"/>
      <c r="H89" s="1635"/>
      <c r="I89" s="1636"/>
      <c r="J89" s="1630"/>
      <c r="K89" s="349"/>
      <c r="L89" s="1697"/>
      <c r="M89" s="1635"/>
      <c r="N89" s="1636"/>
      <c r="O89" s="1630"/>
      <c r="P89" s="349"/>
      <c r="Q89" s="1693"/>
      <c r="R89" s="1630"/>
      <c r="S89" s="367"/>
      <c r="T89" s="367"/>
      <c r="U89" s="367"/>
      <c r="V89" s="367"/>
      <c r="W89" s="367"/>
      <c r="X89" s="367"/>
      <c r="Y89" s="367"/>
      <c r="Z89" s="367"/>
      <c r="AA89" s="367"/>
      <c r="AB89" s="367"/>
      <c r="AC89" s="367"/>
      <c r="AD89" s="367"/>
      <c r="AE89" s="367"/>
      <c r="AF89" s="367"/>
      <c r="AG89" s="367"/>
      <c r="AH89" s="367"/>
      <c r="AI89" s="367"/>
      <c r="AJ89" s="367"/>
      <c r="AK89" s="367"/>
      <c r="AL89" s="367"/>
      <c r="AM89" s="367"/>
      <c r="AN89" s="367"/>
    </row>
    <row r="90" spans="1:40" s="364" customFormat="1" ht="15.75" customHeight="1">
      <c r="A90" s="308"/>
      <c r="B90" s="343"/>
      <c r="C90" s="389" t="str">
        <f>X!AX90</f>
        <v/>
      </c>
      <c r="D90" s="390" t="str">
        <f>X!AY90</f>
        <v/>
      </c>
      <c r="E90" s="678" t="str">
        <f>X!AZ90</f>
        <v/>
      </c>
      <c r="F90" s="130"/>
      <c r="G90" s="679" t="str">
        <f>IF(X!BB90&gt;0.005,X!BB90,"")</f>
        <v/>
      </c>
      <c r="H90" s="401" t="str">
        <f>X!BC90</f>
        <v/>
      </c>
      <c r="I90" s="391" t="str">
        <f>X!BD90</f>
        <v/>
      </c>
      <c r="J90" s="647" t="str">
        <f>X!BE90</f>
        <v/>
      </c>
      <c r="K90" s="349"/>
      <c r="L90" s="679" t="str">
        <f>IF(X!BG90&gt;0.005,X!BG90,"")</f>
        <v/>
      </c>
      <c r="M90" s="401" t="str">
        <f>X!BH90</f>
        <v/>
      </c>
      <c r="N90" s="391" t="str">
        <f>X!BI90</f>
        <v/>
      </c>
      <c r="O90" s="647" t="str">
        <f>X!BJ90</f>
        <v/>
      </c>
      <c r="P90" s="349"/>
      <c r="Q90" s="711" t="str">
        <f>X!BL90</f>
        <v/>
      </c>
      <c r="R90" s="647" t="str">
        <f>X!BM90</f>
        <v/>
      </c>
      <c r="S90" s="361"/>
      <c r="T90" s="361"/>
      <c r="U90" s="361"/>
      <c r="V90" s="361"/>
      <c r="W90" s="361"/>
      <c r="X90" s="361"/>
      <c r="Y90" s="361"/>
      <c r="Z90" s="361"/>
      <c r="AA90" s="361"/>
      <c r="AB90" s="361"/>
      <c r="AC90" s="361"/>
      <c r="AD90" s="361"/>
      <c r="AE90" s="361"/>
      <c r="AF90" s="361"/>
      <c r="AG90" s="361"/>
      <c r="AH90" s="361"/>
      <c r="AI90" s="361"/>
      <c r="AJ90" s="361"/>
      <c r="AK90" s="361"/>
      <c r="AL90" s="361"/>
      <c r="AM90" s="361"/>
      <c r="AN90" s="361"/>
    </row>
    <row r="91" spans="1:40" s="386" customFormat="1" ht="15.75" customHeight="1">
      <c r="A91" s="309"/>
      <c r="B91" s="125"/>
      <c r="C91" s="321" t="str">
        <f>X!AX91</f>
        <v/>
      </c>
      <c r="D91" s="314" t="str">
        <f>X!AY91</f>
        <v/>
      </c>
      <c r="E91" s="625" t="str">
        <f>X!AZ91</f>
        <v/>
      </c>
      <c r="F91" s="130"/>
      <c r="G91" s="634" t="str">
        <f>IF(X!BB91&gt;0.005,X!BB91,"")</f>
        <v/>
      </c>
      <c r="H91" s="336" t="str">
        <f>X!BC91</f>
        <v/>
      </c>
      <c r="I91" s="288" t="str">
        <f>X!BD91</f>
        <v/>
      </c>
      <c r="J91" s="620" t="str">
        <f>X!BE91</f>
        <v/>
      </c>
      <c r="K91" s="349"/>
      <c r="L91" s="634" t="str">
        <f>IF(X!BG91&gt;0.005,X!BG91,"")</f>
        <v/>
      </c>
      <c r="M91" s="336" t="str">
        <f>X!BH91</f>
        <v/>
      </c>
      <c r="N91" s="288" t="str">
        <f>X!BI91</f>
        <v/>
      </c>
      <c r="O91" s="620" t="str">
        <f>X!BJ91</f>
        <v/>
      </c>
      <c r="P91" s="349"/>
      <c r="Q91" s="703" t="str">
        <f>X!BL91</f>
        <v/>
      </c>
      <c r="R91" s="620" t="str">
        <f>X!BM91</f>
        <v/>
      </c>
      <c r="S91" s="361"/>
      <c r="T91" s="361"/>
      <c r="U91" s="361"/>
      <c r="V91" s="361"/>
      <c r="W91" s="361"/>
      <c r="X91" s="361"/>
      <c r="Y91" s="361"/>
      <c r="Z91" s="361"/>
      <c r="AA91" s="361"/>
      <c r="AB91" s="361"/>
      <c r="AC91" s="361"/>
      <c r="AD91" s="361"/>
      <c r="AE91" s="361"/>
      <c r="AF91" s="361"/>
      <c r="AG91" s="361"/>
      <c r="AH91" s="361"/>
      <c r="AI91" s="361"/>
      <c r="AJ91" s="361"/>
      <c r="AK91" s="361"/>
      <c r="AL91" s="361"/>
      <c r="AM91" s="361"/>
      <c r="AN91" s="361"/>
    </row>
    <row r="92" spans="1:40" s="382" customFormat="1" ht="15.75" customHeight="1" thickBot="1">
      <c r="A92" s="491"/>
      <c r="B92" s="344"/>
      <c r="C92" s="402" t="str">
        <f>X!AX92</f>
        <v/>
      </c>
      <c r="D92" s="492" t="str">
        <f>X!AY92</f>
        <v/>
      </c>
      <c r="E92" s="680" t="str">
        <f>X!AZ92</f>
        <v/>
      </c>
      <c r="F92" s="130"/>
      <c r="G92" s="681" t="str">
        <f>IF(X!BB92&gt;0.005,X!BB92,"")</f>
        <v/>
      </c>
      <c r="H92" s="403" t="str">
        <f>X!BC92</f>
        <v/>
      </c>
      <c r="I92" s="493" t="str">
        <f>X!BD92</f>
        <v/>
      </c>
      <c r="J92" s="648" t="str">
        <f>X!BE92</f>
        <v/>
      </c>
      <c r="K92" s="349"/>
      <c r="L92" s="681" t="str">
        <f>IF(X!BG92&gt;0.005,X!BG92,"")</f>
        <v/>
      </c>
      <c r="M92" s="403" t="str">
        <f>X!BH92</f>
        <v/>
      </c>
      <c r="N92" s="493" t="str">
        <f>X!BI92</f>
        <v/>
      </c>
      <c r="O92" s="648" t="str">
        <f>X!BJ92</f>
        <v/>
      </c>
      <c r="P92" s="349"/>
      <c r="Q92" s="712" t="str">
        <f>X!BL92</f>
        <v/>
      </c>
      <c r="R92" s="648" t="str">
        <f>X!BM92</f>
        <v/>
      </c>
      <c r="S92" s="459"/>
      <c r="T92" s="459"/>
      <c r="U92" s="459"/>
      <c r="V92" s="459"/>
      <c r="W92" s="459"/>
      <c r="X92" s="459"/>
      <c r="Y92" s="459"/>
      <c r="Z92" s="459"/>
      <c r="AA92" s="459"/>
      <c r="AB92" s="459"/>
      <c r="AC92" s="459"/>
      <c r="AD92" s="459"/>
      <c r="AE92" s="459"/>
      <c r="AF92" s="459"/>
      <c r="AG92" s="459"/>
      <c r="AH92" s="459"/>
      <c r="AI92" s="459"/>
      <c r="AJ92" s="459"/>
      <c r="AK92" s="459"/>
      <c r="AL92" s="459"/>
      <c r="AM92" s="459"/>
      <c r="AN92" s="459"/>
    </row>
    <row r="93" spans="1:40" s="364" customFormat="1" ht="19.5" hidden="1" customHeight="1" thickTop="1" thickBot="1">
      <c r="A93" s="366"/>
      <c r="B93" s="361"/>
      <c r="C93" s="361">
        <f>X!AX93</f>
        <v>0</v>
      </c>
      <c r="D93" s="600">
        <f>X!AY93</f>
        <v>0</v>
      </c>
      <c r="E93" s="600">
        <f>X!AZ93</f>
        <v>0</v>
      </c>
      <c r="F93" s="669"/>
      <c r="G93" s="600">
        <f>X!BB93</f>
        <v>0</v>
      </c>
      <c r="H93" s="361">
        <f>X!BC93</f>
        <v>0</v>
      </c>
      <c r="I93" s="600">
        <f>X!BD93</f>
        <v>0</v>
      </c>
      <c r="J93" s="361">
        <f>X!BE93</f>
        <v>0</v>
      </c>
      <c r="K93" s="366"/>
      <c r="L93" s="600">
        <f>X!BG93</f>
        <v>0</v>
      </c>
      <c r="M93" s="1683" t="str">
        <f>IF(X!BH93&gt;0.005,X!BH93,"")</f>
        <v/>
      </c>
      <c r="N93" s="600">
        <f>X!BI93</f>
        <v>0</v>
      </c>
      <c r="O93" s="361">
        <f>X!BJ93</f>
        <v>0</v>
      </c>
      <c r="P93" s="366"/>
      <c r="Q93" s="713">
        <f>X!BL93</f>
        <v>0</v>
      </c>
      <c r="R93" s="361">
        <f>X!BM93</f>
        <v>0</v>
      </c>
      <c r="S93" s="361"/>
      <c r="T93" s="361"/>
      <c r="U93" s="361"/>
      <c r="V93" s="361"/>
      <c r="W93" s="361"/>
      <c r="X93" s="361"/>
      <c r="Y93" s="361"/>
      <c r="Z93" s="361"/>
      <c r="AA93" s="361"/>
      <c r="AB93" s="361"/>
      <c r="AC93" s="361"/>
      <c r="AD93" s="361"/>
      <c r="AE93" s="361"/>
      <c r="AF93" s="361"/>
      <c r="AG93" s="361"/>
      <c r="AH93" s="361"/>
      <c r="AI93" s="361"/>
      <c r="AJ93" s="361"/>
      <c r="AK93" s="361"/>
      <c r="AL93" s="361"/>
      <c r="AM93" s="361"/>
      <c r="AN93" s="361"/>
    </row>
    <row r="94" spans="1:40" s="364" customFormat="1" ht="15.75" hidden="1" customHeight="1" thickTop="1">
      <c r="A94" s="366"/>
      <c r="B94" s="361"/>
      <c r="C94" s="361">
        <f>X!AX94</f>
        <v>0</v>
      </c>
      <c r="D94" s="600">
        <f>X!AY94</f>
        <v>0</v>
      </c>
      <c r="E94" s="600">
        <f>X!AZ94</f>
        <v>0</v>
      </c>
      <c r="F94" s="669"/>
      <c r="G94" s="600">
        <f>X!BB94</f>
        <v>0</v>
      </c>
      <c r="H94" s="361">
        <f>X!BC94</f>
        <v>0</v>
      </c>
      <c r="I94" s="600">
        <f>X!BD94</f>
        <v>0</v>
      </c>
      <c r="J94" s="361">
        <f>X!BE94</f>
        <v>0</v>
      </c>
      <c r="K94" s="366"/>
      <c r="L94" s="600">
        <f>X!BG94</f>
        <v>0</v>
      </c>
      <c r="M94" s="1683" t="str">
        <f>IF(X!BH94&gt;0.005,X!BH94,"")</f>
        <v/>
      </c>
      <c r="N94" s="600">
        <f>X!BI94</f>
        <v>0</v>
      </c>
      <c r="O94" s="361">
        <f>X!BJ94</f>
        <v>0</v>
      </c>
      <c r="P94" s="366"/>
      <c r="Q94" s="713">
        <f>X!BL94</f>
        <v>0</v>
      </c>
      <c r="R94" s="361">
        <f>X!BM94</f>
        <v>0</v>
      </c>
      <c r="S94" s="361"/>
      <c r="T94" s="361"/>
      <c r="U94" s="361"/>
      <c r="V94" s="361"/>
      <c r="W94" s="361"/>
      <c r="X94" s="361"/>
      <c r="Y94" s="361"/>
      <c r="Z94" s="361"/>
      <c r="AA94" s="361"/>
      <c r="AB94" s="361"/>
      <c r="AC94" s="361"/>
      <c r="AD94" s="361"/>
      <c r="AE94" s="361"/>
      <c r="AF94" s="361"/>
      <c r="AG94" s="361"/>
      <c r="AH94" s="361"/>
      <c r="AI94" s="361"/>
      <c r="AJ94" s="361"/>
      <c r="AK94" s="361"/>
      <c r="AL94" s="361"/>
      <c r="AM94" s="361"/>
      <c r="AN94" s="361"/>
    </row>
    <row r="95" spans="1:40" s="364" customFormat="1" ht="15.75" hidden="1" customHeight="1">
      <c r="A95" s="366"/>
      <c r="B95" s="361"/>
      <c r="C95" s="361">
        <f>X!AX95</f>
        <v>0</v>
      </c>
      <c r="D95" s="600">
        <f>X!AY95</f>
        <v>0</v>
      </c>
      <c r="E95" s="600">
        <f>X!AZ95</f>
        <v>0</v>
      </c>
      <c r="F95" s="669"/>
      <c r="G95" s="600">
        <f>X!BB95</f>
        <v>0</v>
      </c>
      <c r="H95" s="361">
        <f>X!BC95</f>
        <v>0</v>
      </c>
      <c r="I95" s="600">
        <f>X!BD95</f>
        <v>0</v>
      </c>
      <c r="J95" s="361">
        <f>X!BE95</f>
        <v>0</v>
      </c>
      <c r="K95" s="366"/>
      <c r="L95" s="600">
        <f>X!BG95</f>
        <v>0</v>
      </c>
      <c r="M95" s="1683" t="str">
        <f>IF(X!BH95&gt;0.005,X!BH95,"")</f>
        <v/>
      </c>
      <c r="N95" s="600">
        <f>X!BI95</f>
        <v>0</v>
      </c>
      <c r="O95" s="361">
        <f>X!BJ95</f>
        <v>0</v>
      </c>
      <c r="P95" s="366"/>
      <c r="Q95" s="713">
        <f>X!BL95</f>
        <v>0</v>
      </c>
      <c r="R95" s="361">
        <f>X!BM95</f>
        <v>0</v>
      </c>
      <c r="S95" s="361"/>
      <c r="T95" s="361"/>
      <c r="U95" s="361"/>
      <c r="V95" s="361"/>
      <c r="W95" s="361"/>
      <c r="X95" s="361"/>
      <c r="Y95" s="361"/>
      <c r="Z95" s="361"/>
      <c r="AA95" s="361"/>
      <c r="AB95" s="361"/>
      <c r="AC95" s="361"/>
      <c r="AD95" s="361"/>
      <c r="AE95" s="361"/>
      <c r="AF95" s="361"/>
      <c r="AG95" s="361"/>
      <c r="AH95" s="361"/>
      <c r="AI95" s="361"/>
      <c r="AJ95" s="361"/>
      <c r="AK95" s="361"/>
      <c r="AL95" s="361"/>
      <c r="AM95" s="361"/>
      <c r="AN95" s="361"/>
    </row>
    <row r="96" spans="1:40" s="364" customFormat="1" ht="15.75" hidden="1" customHeight="1">
      <c r="A96" s="366"/>
      <c r="B96" s="361"/>
      <c r="C96" s="361">
        <f>X!AX96</f>
        <v>0</v>
      </c>
      <c r="D96" s="600">
        <f>X!AY96</f>
        <v>0</v>
      </c>
      <c r="E96" s="600">
        <f>X!AZ96</f>
        <v>0</v>
      </c>
      <c r="F96" s="669"/>
      <c r="G96" s="600">
        <f>X!BB96</f>
        <v>0</v>
      </c>
      <c r="H96" s="361">
        <f>X!BC96</f>
        <v>0</v>
      </c>
      <c r="I96" s="600">
        <f>X!BD96</f>
        <v>0</v>
      </c>
      <c r="J96" s="361">
        <f>X!BE96</f>
        <v>0</v>
      </c>
      <c r="K96" s="366"/>
      <c r="L96" s="600">
        <f>X!BG96</f>
        <v>0</v>
      </c>
      <c r="M96" s="1683" t="str">
        <f>IF(X!BH96&gt;0.005,X!BH96,"")</f>
        <v/>
      </c>
      <c r="N96" s="600">
        <f>X!BI96</f>
        <v>0</v>
      </c>
      <c r="O96" s="361">
        <f>X!BJ96</f>
        <v>0</v>
      </c>
      <c r="P96" s="366"/>
      <c r="Q96" s="713">
        <f>X!BL96</f>
        <v>0</v>
      </c>
      <c r="R96" s="361">
        <f>X!BM96</f>
        <v>0</v>
      </c>
      <c r="S96" s="361"/>
      <c r="T96" s="361"/>
      <c r="U96" s="361"/>
      <c r="V96" s="361"/>
      <c r="W96" s="361"/>
      <c r="X96" s="361"/>
      <c r="Y96" s="361"/>
      <c r="Z96" s="361"/>
      <c r="AA96" s="361"/>
      <c r="AB96" s="361"/>
      <c r="AC96" s="361"/>
      <c r="AD96" s="361"/>
      <c r="AE96" s="361"/>
      <c r="AF96" s="361"/>
      <c r="AG96" s="361"/>
      <c r="AH96" s="361"/>
      <c r="AI96" s="361"/>
      <c r="AJ96" s="361"/>
      <c r="AK96" s="361"/>
      <c r="AL96" s="361"/>
      <c r="AM96" s="361"/>
      <c r="AN96" s="361"/>
    </row>
    <row r="97" spans="1:40" s="364" customFormat="1" ht="15.75" hidden="1" customHeight="1">
      <c r="A97" s="366"/>
      <c r="B97" s="361"/>
      <c r="C97" s="361">
        <f>X!AX97</f>
        <v>0</v>
      </c>
      <c r="D97" s="600">
        <f>X!AY97</f>
        <v>0</v>
      </c>
      <c r="E97" s="600">
        <f>X!AZ97</f>
        <v>0</v>
      </c>
      <c r="F97" s="669"/>
      <c r="G97" s="600">
        <f>X!BB97</f>
        <v>0</v>
      </c>
      <c r="H97" s="361">
        <f>X!BC97</f>
        <v>0</v>
      </c>
      <c r="I97" s="600">
        <f>X!BD97</f>
        <v>0</v>
      </c>
      <c r="J97" s="361">
        <f>X!BE97</f>
        <v>0</v>
      </c>
      <c r="K97" s="366"/>
      <c r="L97" s="600">
        <f>X!BG97</f>
        <v>0</v>
      </c>
      <c r="M97" s="1683" t="str">
        <f>IF(X!BH97&gt;0.005,X!BH97,"")</f>
        <v/>
      </c>
      <c r="N97" s="600">
        <f>X!BI97</f>
        <v>0</v>
      </c>
      <c r="O97" s="361">
        <f>X!BJ97</f>
        <v>0</v>
      </c>
      <c r="P97" s="366"/>
      <c r="Q97" s="713">
        <f>X!BL97</f>
        <v>0</v>
      </c>
      <c r="R97" s="361">
        <f>X!BM97</f>
        <v>0</v>
      </c>
      <c r="S97" s="361"/>
      <c r="T97" s="361"/>
      <c r="U97" s="361"/>
      <c r="V97" s="361"/>
      <c r="W97" s="361"/>
      <c r="X97" s="361"/>
      <c r="Y97" s="361"/>
      <c r="Z97" s="361"/>
      <c r="AA97" s="361"/>
      <c r="AB97" s="361"/>
      <c r="AC97" s="361"/>
      <c r="AD97" s="361"/>
      <c r="AE97" s="361"/>
      <c r="AF97" s="361"/>
      <c r="AG97" s="361"/>
      <c r="AH97" s="361"/>
      <c r="AI97" s="361"/>
      <c r="AJ97" s="361"/>
      <c r="AK97" s="361"/>
      <c r="AL97" s="361"/>
      <c r="AM97" s="361"/>
      <c r="AN97" s="361"/>
    </row>
    <row r="98" spans="1:40" s="364" customFormat="1" ht="15.75" hidden="1" customHeight="1">
      <c r="A98" s="366"/>
      <c r="B98" s="361"/>
      <c r="C98" s="361">
        <f>X!AX98</f>
        <v>0</v>
      </c>
      <c r="D98" s="600">
        <f>X!AY98</f>
        <v>0</v>
      </c>
      <c r="E98" s="600">
        <f>X!AZ98</f>
        <v>0</v>
      </c>
      <c r="F98" s="669"/>
      <c r="G98" s="600">
        <f>X!BB98</f>
        <v>0</v>
      </c>
      <c r="H98" s="361">
        <f>X!BC98</f>
        <v>0</v>
      </c>
      <c r="I98" s="600">
        <f>X!BD98</f>
        <v>0</v>
      </c>
      <c r="J98" s="361">
        <f>X!BE98</f>
        <v>0</v>
      </c>
      <c r="K98" s="366"/>
      <c r="L98" s="600">
        <f>X!BG98</f>
        <v>0</v>
      </c>
      <c r="M98" s="1683" t="str">
        <f>IF(X!BH98&gt;0.005,X!BH98,"")</f>
        <v/>
      </c>
      <c r="N98" s="600">
        <f>X!BI98</f>
        <v>0</v>
      </c>
      <c r="O98" s="361">
        <f>X!BJ98</f>
        <v>0</v>
      </c>
      <c r="P98" s="366"/>
      <c r="Q98" s="713">
        <f>X!BL98</f>
        <v>0</v>
      </c>
      <c r="R98" s="361">
        <f>X!BM98</f>
        <v>0</v>
      </c>
      <c r="S98" s="361"/>
      <c r="T98" s="361"/>
      <c r="U98" s="361"/>
      <c r="V98" s="361"/>
      <c r="W98" s="361"/>
      <c r="X98" s="361"/>
      <c r="Y98" s="361"/>
      <c r="Z98" s="361"/>
      <c r="AA98" s="361"/>
      <c r="AB98" s="361"/>
      <c r="AC98" s="361"/>
      <c r="AD98" s="361"/>
      <c r="AE98" s="361"/>
      <c r="AF98" s="361"/>
      <c r="AG98" s="361"/>
      <c r="AH98" s="361"/>
      <c r="AI98" s="361"/>
      <c r="AJ98" s="361"/>
      <c r="AK98" s="361"/>
      <c r="AL98" s="361"/>
      <c r="AM98" s="361"/>
      <c r="AN98" s="361"/>
    </row>
    <row r="99" spans="1:40" s="364" customFormat="1" ht="15.75" hidden="1" customHeight="1">
      <c r="A99" s="366"/>
      <c r="B99" s="361"/>
      <c r="C99" s="361">
        <f>X!AX99</f>
        <v>0</v>
      </c>
      <c r="D99" s="600">
        <f>X!AY99</f>
        <v>0</v>
      </c>
      <c r="E99" s="600">
        <f>X!AZ99</f>
        <v>0</v>
      </c>
      <c r="F99" s="669"/>
      <c r="G99" s="600">
        <f>X!BB99</f>
        <v>0</v>
      </c>
      <c r="H99" s="361">
        <f>X!BC99</f>
        <v>0</v>
      </c>
      <c r="I99" s="600">
        <f>X!BD99</f>
        <v>0</v>
      </c>
      <c r="J99" s="361">
        <f>X!BE99</f>
        <v>0</v>
      </c>
      <c r="K99" s="366"/>
      <c r="L99" s="600">
        <f>X!BG99</f>
        <v>0</v>
      </c>
      <c r="M99" s="1683" t="str">
        <f>IF(X!BH99&gt;0.005,X!BH99,"")</f>
        <v/>
      </c>
      <c r="N99" s="600">
        <f>X!BI99</f>
        <v>0</v>
      </c>
      <c r="O99" s="361">
        <f>X!BJ99</f>
        <v>0</v>
      </c>
      <c r="P99" s="366"/>
      <c r="Q99" s="713">
        <f>X!BL99</f>
        <v>0</v>
      </c>
      <c r="R99" s="361">
        <f>X!BM99</f>
        <v>0</v>
      </c>
      <c r="S99" s="361"/>
      <c r="T99" s="361"/>
      <c r="U99" s="361"/>
      <c r="V99" s="361"/>
      <c r="W99" s="361"/>
      <c r="X99" s="361"/>
      <c r="Y99" s="361"/>
      <c r="Z99" s="361"/>
      <c r="AA99" s="361"/>
      <c r="AB99" s="361"/>
      <c r="AC99" s="361"/>
      <c r="AD99" s="361"/>
      <c r="AE99" s="361"/>
      <c r="AF99" s="361"/>
      <c r="AG99" s="361"/>
      <c r="AH99" s="361"/>
      <c r="AI99" s="361"/>
      <c r="AJ99" s="361"/>
      <c r="AK99" s="361"/>
      <c r="AL99" s="361"/>
      <c r="AM99" s="361"/>
      <c r="AN99" s="361"/>
    </row>
    <row r="100" spans="1:40" s="364" customFormat="1" ht="15.75" hidden="1" customHeight="1">
      <c r="A100" s="366"/>
      <c r="B100" s="361"/>
      <c r="C100" s="361">
        <f>X!AX100</f>
        <v>0</v>
      </c>
      <c r="D100" s="600">
        <f>X!AY100</f>
        <v>0</v>
      </c>
      <c r="E100" s="600">
        <f>X!AZ100</f>
        <v>0</v>
      </c>
      <c r="F100" s="669"/>
      <c r="G100" s="600">
        <f>X!BB100</f>
        <v>0</v>
      </c>
      <c r="H100" s="361">
        <f>X!BC100</f>
        <v>0</v>
      </c>
      <c r="I100" s="600">
        <f>X!BD100</f>
        <v>0</v>
      </c>
      <c r="J100" s="361">
        <f>X!BE100</f>
        <v>0</v>
      </c>
      <c r="K100" s="366"/>
      <c r="L100" s="600">
        <f>X!BG100</f>
        <v>0</v>
      </c>
      <c r="M100" s="1683" t="str">
        <f>IF(X!BH100&gt;0.005,X!BH100,"")</f>
        <v/>
      </c>
      <c r="N100" s="600">
        <f>X!BI100</f>
        <v>0</v>
      </c>
      <c r="O100" s="361">
        <f>X!BJ100</f>
        <v>0</v>
      </c>
      <c r="P100" s="366"/>
      <c r="Q100" s="713">
        <f>X!BL100</f>
        <v>0</v>
      </c>
      <c r="R100" s="361">
        <f>X!BM100</f>
        <v>0</v>
      </c>
      <c r="S100" s="361"/>
      <c r="T100" s="361"/>
      <c r="U100" s="361"/>
      <c r="V100" s="361"/>
      <c r="W100" s="361"/>
      <c r="X100" s="361"/>
      <c r="Y100" s="361"/>
      <c r="Z100" s="361"/>
      <c r="AA100" s="361"/>
      <c r="AB100" s="361"/>
      <c r="AC100" s="361"/>
      <c r="AD100" s="361"/>
      <c r="AE100" s="361"/>
      <c r="AF100" s="361"/>
      <c r="AG100" s="361"/>
      <c r="AH100" s="361"/>
      <c r="AI100" s="361"/>
      <c r="AJ100" s="361"/>
      <c r="AK100" s="361"/>
      <c r="AL100" s="361"/>
      <c r="AM100" s="361"/>
      <c r="AN100" s="361"/>
    </row>
    <row r="101" spans="1:40" s="364" customFormat="1" ht="15.75" hidden="1" customHeight="1">
      <c r="A101" s="366"/>
      <c r="B101" s="361"/>
      <c r="C101" s="361">
        <f>X!AX101</f>
        <v>0</v>
      </c>
      <c r="D101" s="600">
        <f>X!AY101</f>
        <v>0</v>
      </c>
      <c r="E101" s="600">
        <f>X!AZ101</f>
        <v>0</v>
      </c>
      <c r="F101" s="669"/>
      <c r="G101" s="600">
        <f>X!BB101</f>
        <v>0</v>
      </c>
      <c r="H101" s="361">
        <f>X!BC101</f>
        <v>0</v>
      </c>
      <c r="I101" s="600">
        <f>X!BD101</f>
        <v>0</v>
      </c>
      <c r="J101" s="361">
        <f>X!BE101</f>
        <v>0</v>
      </c>
      <c r="K101" s="366"/>
      <c r="L101" s="600">
        <f>X!BG101</f>
        <v>0</v>
      </c>
      <c r="M101" s="1683" t="str">
        <f>IF(X!BH101&gt;0.005,X!BH101,"")</f>
        <v/>
      </c>
      <c r="N101" s="600">
        <f>X!BI101</f>
        <v>0</v>
      </c>
      <c r="O101" s="361">
        <f>X!BJ101</f>
        <v>0</v>
      </c>
      <c r="P101" s="366"/>
      <c r="Q101" s="713">
        <f>X!BL101</f>
        <v>0</v>
      </c>
      <c r="R101" s="361">
        <f>X!BM101</f>
        <v>0</v>
      </c>
      <c r="S101" s="361"/>
      <c r="T101" s="361"/>
      <c r="U101" s="361"/>
      <c r="V101" s="361"/>
      <c r="W101" s="361"/>
      <c r="X101" s="361"/>
      <c r="Y101" s="361"/>
      <c r="Z101" s="361"/>
      <c r="AA101" s="361"/>
      <c r="AB101" s="361"/>
      <c r="AC101" s="361"/>
      <c r="AD101" s="361"/>
      <c r="AE101" s="361"/>
      <c r="AF101" s="361"/>
      <c r="AG101" s="361"/>
      <c r="AH101" s="361"/>
      <c r="AI101" s="361"/>
      <c r="AJ101" s="361"/>
      <c r="AK101" s="361"/>
      <c r="AL101" s="361"/>
      <c r="AM101" s="361"/>
      <c r="AN101" s="361"/>
    </row>
    <row r="102" spans="1:40" s="364" customFormat="1" ht="15.75" hidden="1" customHeight="1">
      <c r="A102" s="366"/>
      <c r="B102" s="361"/>
      <c r="C102" s="361">
        <f>X!AX102</f>
        <v>0</v>
      </c>
      <c r="D102" s="600">
        <f>X!AY102</f>
        <v>0</v>
      </c>
      <c r="E102" s="600">
        <f>X!AZ102</f>
        <v>0</v>
      </c>
      <c r="F102" s="669"/>
      <c r="G102" s="600">
        <f>X!BB102</f>
        <v>0</v>
      </c>
      <c r="H102" s="361">
        <f>X!BC102</f>
        <v>0</v>
      </c>
      <c r="I102" s="600">
        <f>X!BD102</f>
        <v>0</v>
      </c>
      <c r="J102" s="361">
        <f>X!BE102</f>
        <v>0</v>
      </c>
      <c r="K102" s="366"/>
      <c r="L102" s="600">
        <f>X!BG102</f>
        <v>0</v>
      </c>
      <c r="M102" s="1683" t="str">
        <f>IF(X!BH102&gt;0.005,X!BH102,"")</f>
        <v/>
      </c>
      <c r="N102" s="600">
        <f>X!BI102</f>
        <v>0</v>
      </c>
      <c r="O102" s="361">
        <f>X!BJ102</f>
        <v>0</v>
      </c>
      <c r="P102" s="366"/>
      <c r="Q102" s="713">
        <f>X!BL102</f>
        <v>0</v>
      </c>
      <c r="R102" s="361">
        <f>X!BM102</f>
        <v>0</v>
      </c>
      <c r="S102" s="361"/>
      <c r="T102" s="361"/>
      <c r="U102" s="361"/>
      <c r="V102" s="361"/>
      <c r="W102" s="361"/>
      <c r="X102" s="361"/>
      <c r="Y102" s="361"/>
      <c r="Z102" s="361"/>
      <c r="AA102" s="361"/>
      <c r="AB102" s="361"/>
      <c r="AC102" s="361"/>
      <c r="AD102" s="361"/>
      <c r="AE102" s="361"/>
      <c r="AF102" s="361"/>
      <c r="AG102" s="361"/>
      <c r="AH102" s="361"/>
      <c r="AI102" s="361"/>
      <c r="AJ102" s="361"/>
      <c r="AK102" s="361"/>
      <c r="AL102" s="361"/>
      <c r="AM102" s="361"/>
      <c r="AN102" s="361"/>
    </row>
    <row r="103" spans="1:40" s="364" customFormat="1" ht="15.75" hidden="1" customHeight="1">
      <c r="A103" s="366"/>
      <c r="B103" s="361"/>
      <c r="C103" s="361">
        <f>X!AX103</f>
        <v>0</v>
      </c>
      <c r="D103" s="600">
        <f>X!AY103</f>
        <v>0</v>
      </c>
      <c r="E103" s="600">
        <f>X!AZ103</f>
        <v>0</v>
      </c>
      <c r="F103" s="669"/>
      <c r="G103" s="600">
        <f>X!BB103</f>
        <v>0</v>
      </c>
      <c r="H103" s="361">
        <f>X!BC103</f>
        <v>0</v>
      </c>
      <c r="I103" s="600">
        <f>X!BD103</f>
        <v>0</v>
      </c>
      <c r="J103" s="361">
        <f>X!BE103</f>
        <v>0</v>
      </c>
      <c r="K103" s="366"/>
      <c r="L103" s="600">
        <f>X!BG103</f>
        <v>0</v>
      </c>
      <c r="M103" s="1683" t="str">
        <f>IF(X!BH103&gt;0.005,X!BH103,"")</f>
        <v/>
      </c>
      <c r="N103" s="600">
        <f>X!BI103</f>
        <v>0</v>
      </c>
      <c r="O103" s="361">
        <f>X!BJ103</f>
        <v>0</v>
      </c>
      <c r="P103" s="366"/>
      <c r="Q103" s="713">
        <f>X!BL103</f>
        <v>0</v>
      </c>
      <c r="R103" s="361">
        <f>X!BM103</f>
        <v>0</v>
      </c>
      <c r="S103" s="361"/>
      <c r="T103" s="361"/>
      <c r="U103" s="361"/>
      <c r="V103" s="361"/>
      <c r="W103" s="361"/>
      <c r="X103" s="361"/>
      <c r="Y103" s="361"/>
      <c r="Z103" s="361"/>
      <c r="AA103" s="361"/>
      <c r="AB103" s="361"/>
      <c r="AC103" s="361"/>
      <c r="AD103" s="361"/>
      <c r="AE103" s="361"/>
      <c r="AF103" s="361"/>
      <c r="AG103" s="361"/>
      <c r="AH103" s="361"/>
      <c r="AI103" s="361"/>
      <c r="AJ103" s="361"/>
      <c r="AK103" s="361"/>
      <c r="AL103" s="361"/>
      <c r="AM103" s="361"/>
      <c r="AN103" s="361"/>
    </row>
    <row r="104" spans="1:40" s="364" customFormat="1" ht="15.75" hidden="1" customHeight="1">
      <c r="A104" s="366"/>
      <c r="B104" s="361"/>
      <c r="C104" s="361">
        <f>X!AX104</f>
        <v>0</v>
      </c>
      <c r="D104" s="600">
        <f>X!AY104</f>
        <v>0</v>
      </c>
      <c r="E104" s="600">
        <f>X!AZ104</f>
        <v>0</v>
      </c>
      <c r="F104" s="669"/>
      <c r="G104" s="600">
        <f>X!BB104</f>
        <v>0</v>
      </c>
      <c r="H104" s="361">
        <f>X!BC104</f>
        <v>0</v>
      </c>
      <c r="I104" s="600">
        <f>X!BD104</f>
        <v>0</v>
      </c>
      <c r="J104" s="361">
        <f>X!BE104</f>
        <v>0</v>
      </c>
      <c r="K104" s="366"/>
      <c r="L104" s="600">
        <f>X!BG104</f>
        <v>0</v>
      </c>
      <c r="M104" s="1683" t="str">
        <f>IF(X!BH104&gt;0.005,X!BH104,"")</f>
        <v/>
      </c>
      <c r="N104" s="600">
        <f>X!BI104</f>
        <v>0</v>
      </c>
      <c r="O104" s="361">
        <f>X!BJ104</f>
        <v>0</v>
      </c>
      <c r="P104" s="366"/>
      <c r="Q104" s="713">
        <f>X!BL104</f>
        <v>0</v>
      </c>
      <c r="R104" s="361">
        <f>X!BM104</f>
        <v>0</v>
      </c>
      <c r="S104" s="361"/>
      <c r="T104" s="361"/>
      <c r="U104" s="361"/>
      <c r="V104" s="361"/>
      <c r="W104" s="361"/>
      <c r="X104" s="361"/>
      <c r="Y104" s="361"/>
      <c r="Z104" s="361"/>
      <c r="AA104" s="361"/>
      <c r="AB104" s="361"/>
      <c r="AC104" s="361"/>
      <c r="AD104" s="361"/>
      <c r="AE104" s="361"/>
      <c r="AF104" s="361"/>
      <c r="AG104" s="361"/>
      <c r="AH104" s="361"/>
      <c r="AI104" s="361"/>
      <c r="AJ104" s="361"/>
      <c r="AK104" s="361"/>
      <c r="AL104" s="361"/>
      <c r="AM104" s="361"/>
      <c r="AN104" s="361"/>
    </row>
    <row r="105" spans="1:40" s="364" customFormat="1" ht="15.75" hidden="1" customHeight="1" thickBot="1">
      <c r="A105" s="366"/>
      <c r="B105" s="361"/>
      <c r="C105" s="361">
        <f>X!AX105</f>
        <v>0</v>
      </c>
      <c r="D105" s="600">
        <f>X!AY105</f>
        <v>0</v>
      </c>
      <c r="E105" s="600">
        <f>X!AZ105</f>
        <v>0</v>
      </c>
      <c r="F105" s="669"/>
      <c r="G105" s="600">
        <f>X!BB105</f>
        <v>0</v>
      </c>
      <c r="H105" s="361">
        <f>X!BC105</f>
        <v>0</v>
      </c>
      <c r="I105" s="600">
        <f>X!BD105</f>
        <v>0</v>
      </c>
      <c r="J105" s="361">
        <f>X!BE105</f>
        <v>0</v>
      </c>
      <c r="K105" s="366"/>
      <c r="L105" s="600">
        <f>X!BG105</f>
        <v>0</v>
      </c>
      <c r="M105" s="1683" t="str">
        <f>IF(X!BH105&gt;0.005,X!BH105,"")</f>
        <v/>
      </c>
      <c r="N105" s="600">
        <f>X!BI105</f>
        <v>0</v>
      </c>
      <c r="O105" s="361">
        <f>X!BJ105</f>
        <v>0</v>
      </c>
      <c r="P105" s="366"/>
      <c r="Q105" s="713">
        <f>X!BL105</f>
        <v>0</v>
      </c>
      <c r="R105" s="361">
        <f>X!BM105</f>
        <v>0</v>
      </c>
      <c r="S105" s="361"/>
      <c r="T105" s="361"/>
      <c r="U105" s="361"/>
      <c r="V105" s="361"/>
      <c r="W105" s="361"/>
      <c r="X105" s="361"/>
      <c r="Y105" s="361"/>
      <c r="Z105" s="361"/>
      <c r="AA105" s="361"/>
      <c r="AB105" s="361"/>
      <c r="AC105" s="361"/>
      <c r="AD105" s="361"/>
      <c r="AE105" s="361"/>
      <c r="AF105" s="361"/>
      <c r="AG105" s="361"/>
      <c r="AH105" s="361"/>
      <c r="AI105" s="361"/>
      <c r="AJ105" s="361"/>
      <c r="AK105" s="361"/>
      <c r="AL105" s="361"/>
      <c r="AM105" s="361"/>
      <c r="AN105" s="361"/>
    </row>
    <row r="106" spans="1:40" s="361" customFormat="1" ht="19.5" hidden="1" customHeight="1" thickBot="1">
      <c r="A106" s="362"/>
      <c r="C106" s="361">
        <f>X!AX106</f>
        <v>0</v>
      </c>
      <c r="D106" s="600">
        <f>X!AY106</f>
        <v>0</v>
      </c>
      <c r="E106" s="600">
        <f>X!AZ106</f>
        <v>0</v>
      </c>
      <c r="F106" s="669"/>
      <c r="G106" s="600">
        <f>X!BB106</f>
        <v>0</v>
      </c>
      <c r="H106" s="361">
        <f>X!BC106</f>
        <v>0</v>
      </c>
      <c r="I106" s="600">
        <f>X!BD106</f>
        <v>0</v>
      </c>
      <c r="J106" s="361">
        <f>X!BE106</f>
        <v>0</v>
      </c>
      <c r="K106" s="366"/>
      <c r="L106" s="600">
        <f>X!BG106</f>
        <v>0</v>
      </c>
      <c r="M106" s="1683" t="str">
        <f>IF(X!BH106&gt;0.005,X!BH106,"")</f>
        <v/>
      </c>
      <c r="N106" s="600">
        <f>X!BI106</f>
        <v>0</v>
      </c>
      <c r="O106" s="361">
        <f>X!BJ106</f>
        <v>0</v>
      </c>
      <c r="P106" s="366"/>
      <c r="Q106" s="713">
        <f>X!BL106</f>
        <v>0</v>
      </c>
      <c r="R106" s="361">
        <f>X!BM106</f>
        <v>0</v>
      </c>
    </row>
    <row r="107" spans="1:40" s="361" customFormat="1" ht="15.75" hidden="1" customHeight="1">
      <c r="A107" s="296"/>
      <c r="C107" s="361">
        <f>X!AX107</f>
        <v>0</v>
      </c>
      <c r="D107" s="600">
        <f>X!AY107</f>
        <v>0</v>
      </c>
      <c r="E107" s="600">
        <f>X!AZ107</f>
        <v>0</v>
      </c>
      <c r="F107" s="669"/>
      <c r="G107" s="600">
        <f>X!BB107</f>
        <v>0</v>
      </c>
      <c r="H107" s="361">
        <f>X!BC107</f>
        <v>0</v>
      </c>
      <c r="I107" s="600">
        <f>X!BD107</f>
        <v>0</v>
      </c>
      <c r="J107" s="361">
        <f>X!BE107</f>
        <v>0</v>
      </c>
      <c r="K107" s="366"/>
      <c r="L107" s="600">
        <f>X!BG107</f>
        <v>0</v>
      </c>
      <c r="M107" s="1683" t="str">
        <f>IF(X!BH107&gt;0.005,X!BH107,"")</f>
        <v/>
      </c>
      <c r="N107" s="600">
        <f>X!BI107</f>
        <v>0</v>
      </c>
      <c r="O107" s="361">
        <f>X!BJ107</f>
        <v>0</v>
      </c>
      <c r="P107" s="366"/>
      <c r="Q107" s="713">
        <f>X!BL107</f>
        <v>0</v>
      </c>
      <c r="R107" s="361">
        <f>X!BM107</f>
        <v>0</v>
      </c>
    </row>
    <row r="108" spans="1:40" s="361" customFormat="1" ht="15.75" hidden="1" customHeight="1">
      <c r="A108" s="297"/>
      <c r="C108" s="361">
        <f>X!AX108</f>
        <v>0</v>
      </c>
      <c r="D108" s="600">
        <f>X!AY108</f>
        <v>0</v>
      </c>
      <c r="E108" s="600">
        <f>X!AZ108</f>
        <v>0</v>
      </c>
      <c r="F108" s="669"/>
      <c r="G108" s="600">
        <f>X!BB108</f>
        <v>0</v>
      </c>
      <c r="H108" s="361">
        <f>X!BC108</f>
        <v>0</v>
      </c>
      <c r="I108" s="600">
        <f>X!BD108</f>
        <v>0</v>
      </c>
      <c r="J108" s="361">
        <f>X!BE108</f>
        <v>0</v>
      </c>
      <c r="K108" s="366"/>
      <c r="L108" s="600">
        <f>X!BG108</f>
        <v>0</v>
      </c>
      <c r="M108" s="1683" t="str">
        <f>IF(X!BH108&gt;0.005,X!BH108,"")</f>
        <v/>
      </c>
      <c r="N108" s="600">
        <f>X!BI108</f>
        <v>0</v>
      </c>
      <c r="O108" s="361">
        <f>X!BJ108</f>
        <v>0</v>
      </c>
      <c r="P108" s="366"/>
      <c r="Q108" s="713">
        <f>X!BL108</f>
        <v>0</v>
      </c>
      <c r="R108" s="361">
        <f>X!BM108</f>
        <v>0</v>
      </c>
    </row>
    <row r="109" spans="1:40" s="361" customFormat="1" ht="15.75" hidden="1" customHeight="1">
      <c r="A109" s="297"/>
      <c r="C109" s="361">
        <f>X!AX109</f>
        <v>0</v>
      </c>
      <c r="D109" s="600">
        <f>X!AY109</f>
        <v>0</v>
      </c>
      <c r="E109" s="600">
        <f>X!AZ109</f>
        <v>0</v>
      </c>
      <c r="F109" s="669"/>
      <c r="G109" s="600">
        <f>X!BB109</f>
        <v>0</v>
      </c>
      <c r="H109" s="361">
        <f>X!BC109</f>
        <v>0</v>
      </c>
      <c r="I109" s="600">
        <f>X!BD109</f>
        <v>0</v>
      </c>
      <c r="J109" s="361">
        <f>X!BE109</f>
        <v>0</v>
      </c>
      <c r="K109" s="366"/>
      <c r="L109" s="600">
        <f>X!BG109</f>
        <v>0</v>
      </c>
      <c r="M109" s="1683" t="str">
        <f>IF(X!BH109&gt;0.005,X!BH109,"")</f>
        <v/>
      </c>
      <c r="N109" s="600">
        <f>X!BI109</f>
        <v>0</v>
      </c>
      <c r="O109" s="361">
        <f>X!BJ109</f>
        <v>0</v>
      </c>
      <c r="P109" s="366"/>
      <c r="Q109" s="713">
        <f>X!BL109</f>
        <v>0</v>
      </c>
      <c r="R109" s="361">
        <f>X!BM109</f>
        <v>0</v>
      </c>
    </row>
    <row r="110" spans="1:40" s="361" customFormat="1" ht="15.75" hidden="1" customHeight="1">
      <c r="A110" s="297"/>
      <c r="C110" s="361">
        <f>X!AX110</f>
        <v>0</v>
      </c>
      <c r="D110" s="600">
        <f>X!AY110</f>
        <v>0</v>
      </c>
      <c r="E110" s="600">
        <f>X!AZ110</f>
        <v>0</v>
      </c>
      <c r="F110" s="669"/>
      <c r="G110" s="600">
        <f>X!BB110</f>
        <v>0</v>
      </c>
      <c r="H110" s="361">
        <f>X!BC110</f>
        <v>0</v>
      </c>
      <c r="I110" s="600">
        <f>X!BD110</f>
        <v>0</v>
      </c>
      <c r="J110" s="361">
        <f>X!BE110</f>
        <v>0</v>
      </c>
      <c r="K110" s="366"/>
      <c r="L110" s="600">
        <f>X!BG110</f>
        <v>0</v>
      </c>
      <c r="M110" s="1683" t="str">
        <f>IF(X!BH110&gt;0.005,X!BH110,"")</f>
        <v/>
      </c>
      <c r="N110" s="600">
        <f>X!BI110</f>
        <v>0</v>
      </c>
      <c r="O110" s="361">
        <f>X!BJ110</f>
        <v>0</v>
      </c>
      <c r="P110" s="366"/>
      <c r="Q110" s="713">
        <f>X!BL110</f>
        <v>0</v>
      </c>
      <c r="R110" s="361">
        <f>X!BM110</f>
        <v>0</v>
      </c>
    </row>
    <row r="111" spans="1:40" s="361" customFormat="1" ht="15.75" hidden="1" customHeight="1">
      <c r="A111" s="297"/>
      <c r="C111" s="361">
        <f>X!AX111</f>
        <v>0</v>
      </c>
      <c r="D111" s="600">
        <f>X!AY111</f>
        <v>0</v>
      </c>
      <c r="E111" s="600">
        <f>X!AZ111</f>
        <v>0</v>
      </c>
      <c r="F111" s="669"/>
      <c r="G111" s="600">
        <f>X!BB111</f>
        <v>0</v>
      </c>
      <c r="H111" s="361">
        <f>X!BC111</f>
        <v>0</v>
      </c>
      <c r="I111" s="600">
        <f>X!BD111</f>
        <v>0</v>
      </c>
      <c r="J111" s="361">
        <f>X!BE111</f>
        <v>0</v>
      </c>
      <c r="K111" s="366"/>
      <c r="L111" s="600">
        <f>X!BG111</f>
        <v>0</v>
      </c>
      <c r="M111" s="1683" t="str">
        <f>IF(X!BH111&gt;0.005,X!BH111,"")</f>
        <v/>
      </c>
      <c r="N111" s="600">
        <f>X!BI111</f>
        <v>0</v>
      </c>
      <c r="O111" s="361">
        <f>X!BJ111</f>
        <v>0</v>
      </c>
      <c r="P111" s="366"/>
      <c r="Q111" s="713">
        <f>X!BL111</f>
        <v>0</v>
      </c>
      <c r="R111" s="361">
        <f>X!BM111</f>
        <v>0</v>
      </c>
    </row>
    <row r="112" spans="1:40" s="361" customFormat="1" ht="15.75" hidden="1" customHeight="1">
      <c r="A112" s="297"/>
      <c r="C112" s="361">
        <f>X!AX112</f>
        <v>0</v>
      </c>
      <c r="D112" s="600">
        <f>X!AY112</f>
        <v>0</v>
      </c>
      <c r="E112" s="600">
        <f>X!AZ112</f>
        <v>0</v>
      </c>
      <c r="F112" s="669"/>
      <c r="G112" s="600">
        <f>X!BB112</f>
        <v>0</v>
      </c>
      <c r="H112" s="361">
        <f>X!BC112</f>
        <v>0</v>
      </c>
      <c r="I112" s="600">
        <f>X!BD112</f>
        <v>0</v>
      </c>
      <c r="J112" s="361">
        <f>X!BE112</f>
        <v>0</v>
      </c>
      <c r="K112" s="366"/>
      <c r="L112" s="600">
        <f>X!BG112</f>
        <v>0</v>
      </c>
      <c r="M112" s="1683" t="str">
        <f>IF(X!BH112&gt;0.005,X!BH112,"")</f>
        <v/>
      </c>
      <c r="N112" s="600">
        <f>X!BI112</f>
        <v>0</v>
      </c>
      <c r="O112" s="361">
        <f>X!BJ112</f>
        <v>0</v>
      </c>
      <c r="P112" s="366"/>
      <c r="Q112" s="713">
        <f>X!BL112</f>
        <v>0</v>
      </c>
      <c r="R112" s="361">
        <f>X!BM112</f>
        <v>0</v>
      </c>
    </row>
    <row r="113" spans="1:18" s="361" customFormat="1" ht="15.75" hidden="1" customHeight="1">
      <c r="A113" s="297"/>
      <c r="C113" s="361">
        <f>X!AX113</f>
        <v>0</v>
      </c>
      <c r="D113" s="600">
        <f>X!AY113</f>
        <v>0</v>
      </c>
      <c r="E113" s="600">
        <f>X!AZ113</f>
        <v>0</v>
      </c>
      <c r="F113" s="669"/>
      <c r="G113" s="600">
        <f>X!BB113</f>
        <v>0</v>
      </c>
      <c r="H113" s="361">
        <f>X!BC113</f>
        <v>0</v>
      </c>
      <c r="I113" s="600">
        <f>X!BD113</f>
        <v>0</v>
      </c>
      <c r="J113" s="361">
        <f>X!BE113</f>
        <v>0</v>
      </c>
      <c r="K113" s="366"/>
      <c r="L113" s="600">
        <f>X!BG113</f>
        <v>0</v>
      </c>
      <c r="M113" s="1683" t="str">
        <f>IF(X!BH113&gt;0.005,X!BH113,"")</f>
        <v/>
      </c>
      <c r="N113" s="600">
        <f>X!BI113</f>
        <v>0</v>
      </c>
      <c r="O113" s="361">
        <f>X!BJ113</f>
        <v>0</v>
      </c>
      <c r="P113" s="366"/>
      <c r="Q113" s="713">
        <f>X!BL113</f>
        <v>0</v>
      </c>
      <c r="R113" s="361">
        <f>X!BM113</f>
        <v>0</v>
      </c>
    </row>
    <row r="114" spans="1:18" s="361" customFormat="1" ht="15.75" hidden="1" customHeight="1">
      <c r="A114" s="297"/>
      <c r="C114" s="361">
        <f>X!AX114</f>
        <v>0</v>
      </c>
      <c r="D114" s="600">
        <f>X!AY114</f>
        <v>0</v>
      </c>
      <c r="E114" s="600">
        <f>X!AZ114</f>
        <v>0</v>
      </c>
      <c r="F114" s="669"/>
      <c r="G114" s="600">
        <f>X!BB114</f>
        <v>0</v>
      </c>
      <c r="H114" s="361">
        <f>X!BC114</f>
        <v>0</v>
      </c>
      <c r="I114" s="600">
        <f>X!BD114</f>
        <v>0</v>
      </c>
      <c r="J114" s="361">
        <f>X!BE114</f>
        <v>0</v>
      </c>
      <c r="K114" s="366"/>
      <c r="L114" s="600">
        <f>X!BG114</f>
        <v>0</v>
      </c>
      <c r="M114" s="1683" t="str">
        <f>IF(X!BH114&gt;0.005,X!BH114,"")</f>
        <v/>
      </c>
      <c r="N114" s="600">
        <f>X!BI114</f>
        <v>0</v>
      </c>
      <c r="O114" s="361">
        <f>X!BJ114</f>
        <v>0</v>
      </c>
      <c r="P114" s="366"/>
      <c r="Q114" s="713">
        <f>X!BL114</f>
        <v>0</v>
      </c>
      <c r="R114" s="361">
        <f>X!BM114</f>
        <v>0</v>
      </c>
    </row>
    <row r="115" spans="1:18" s="361" customFormat="1" ht="15.75" hidden="1" customHeight="1">
      <c r="A115" s="297"/>
      <c r="C115" s="361">
        <f>X!AX115</f>
        <v>0</v>
      </c>
      <c r="D115" s="600">
        <f>X!AY115</f>
        <v>0</v>
      </c>
      <c r="E115" s="600">
        <f>X!AZ115</f>
        <v>0</v>
      </c>
      <c r="F115" s="669"/>
      <c r="G115" s="600">
        <f>X!BB115</f>
        <v>0</v>
      </c>
      <c r="H115" s="361">
        <f>X!BC115</f>
        <v>0</v>
      </c>
      <c r="I115" s="600">
        <f>X!BD115</f>
        <v>0</v>
      </c>
      <c r="J115" s="361">
        <f>X!BE115</f>
        <v>0</v>
      </c>
      <c r="K115" s="366"/>
      <c r="L115" s="600">
        <f>X!BG115</f>
        <v>0</v>
      </c>
      <c r="M115" s="1683" t="str">
        <f>IF(X!BH115&gt;0.005,X!BH115,"")</f>
        <v/>
      </c>
      <c r="N115" s="600">
        <f>X!BI115</f>
        <v>0</v>
      </c>
      <c r="O115" s="361">
        <f>X!BJ115</f>
        <v>0</v>
      </c>
      <c r="P115" s="366"/>
      <c r="Q115" s="713">
        <f>X!BL115</f>
        <v>0</v>
      </c>
      <c r="R115" s="361">
        <f>X!BM115</f>
        <v>0</v>
      </c>
    </row>
    <row r="116" spans="1:18" s="361" customFormat="1" ht="15.75" hidden="1" customHeight="1">
      <c r="A116" s="297"/>
      <c r="C116" s="361">
        <f>X!AX116</f>
        <v>0</v>
      </c>
      <c r="D116" s="600">
        <f>X!AY116</f>
        <v>0</v>
      </c>
      <c r="E116" s="600">
        <f>X!AZ116</f>
        <v>0</v>
      </c>
      <c r="F116" s="669"/>
      <c r="G116" s="600">
        <f>X!BB116</f>
        <v>0</v>
      </c>
      <c r="H116" s="361">
        <f>X!BC116</f>
        <v>0</v>
      </c>
      <c r="I116" s="600">
        <f>X!BD116</f>
        <v>0</v>
      </c>
      <c r="J116" s="361">
        <f>X!BE116</f>
        <v>0</v>
      </c>
      <c r="K116" s="366"/>
      <c r="L116" s="600">
        <f>X!BG116</f>
        <v>0</v>
      </c>
      <c r="M116" s="1683" t="str">
        <f>IF(X!BH116&gt;0.005,X!BH116,"")</f>
        <v/>
      </c>
      <c r="N116" s="600">
        <f>X!BI116</f>
        <v>0</v>
      </c>
      <c r="O116" s="361">
        <f>X!BJ116</f>
        <v>0</v>
      </c>
      <c r="P116" s="366"/>
      <c r="Q116" s="713">
        <f>X!BL116</f>
        <v>0</v>
      </c>
      <c r="R116" s="361">
        <f>X!BM116</f>
        <v>0</v>
      </c>
    </row>
    <row r="117" spans="1:18" s="361" customFormat="1" ht="15.75" hidden="1" customHeight="1">
      <c r="A117" s="297"/>
      <c r="C117" s="361">
        <f>X!AX117</f>
        <v>0</v>
      </c>
      <c r="D117" s="600">
        <f>X!AY117</f>
        <v>0</v>
      </c>
      <c r="E117" s="600">
        <f>X!AZ117</f>
        <v>0</v>
      </c>
      <c r="F117" s="669"/>
      <c r="G117" s="600">
        <f>X!BB117</f>
        <v>0</v>
      </c>
      <c r="H117" s="361">
        <f>X!BC117</f>
        <v>0</v>
      </c>
      <c r="I117" s="600">
        <f>X!BD117</f>
        <v>0</v>
      </c>
      <c r="J117" s="361">
        <f>X!BE117</f>
        <v>0</v>
      </c>
      <c r="K117" s="366"/>
      <c r="L117" s="600">
        <f>X!BG117</f>
        <v>0</v>
      </c>
      <c r="M117" s="1683" t="str">
        <f>IF(X!BH117&gt;0.005,X!BH117,"")</f>
        <v/>
      </c>
      <c r="N117" s="600">
        <f>X!BI117</f>
        <v>0</v>
      </c>
      <c r="O117" s="361">
        <f>X!BJ117</f>
        <v>0</v>
      </c>
      <c r="P117" s="366"/>
      <c r="Q117" s="713">
        <f>X!BL117</f>
        <v>0</v>
      </c>
      <c r="R117" s="361">
        <f>X!BM117</f>
        <v>0</v>
      </c>
    </row>
    <row r="118" spans="1:18" s="361" customFormat="1" ht="15.75" hidden="1" customHeight="1">
      <c r="A118" s="297"/>
      <c r="C118" s="361">
        <f>X!AX118</f>
        <v>0</v>
      </c>
      <c r="D118" s="600">
        <f>X!AY118</f>
        <v>0</v>
      </c>
      <c r="E118" s="600">
        <f>X!AZ118</f>
        <v>0</v>
      </c>
      <c r="F118" s="669"/>
      <c r="G118" s="600">
        <f>X!BB118</f>
        <v>0</v>
      </c>
      <c r="H118" s="361">
        <f>X!BC118</f>
        <v>0</v>
      </c>
      <c r="I118" s="600">
        <f>X!BD118</f>
        <v>0</v>
      </c>
      <c r="J118" s="361">
        <f>X!BE118</f>
        <v>0</v>
      </c>
      <c r="K118" s="366"/>
      <c r="L118" s="600">
        <f>X!BG118</f>
        <v>0</v>
      </c>
      <c r="M118" s="1683" t="str">
        <f>IF(X!BH118&gt;0.005,X!BH118,"")</f>
        <v/>
      </c>
      <c r="N118" s="600">
        <f>X!BI118</f>
        <v>0</v>
      </c>
      <c r="O118" s="361">
        <f>X!BJ118</f>
        <v>0</v>
      </c>
      <c r="P118" s="366"/>
      <c r="Q118" s="713">
        <f>X!BL118</f>
        <v>0</v>
      </c>
      <c r="R118" s="361">
        <f>X!BM118</f>
        <v>0</v>
      </c>
    </row>
    <row r="119" spans="1:18" s="361" customFormat="1" ht="15.75" hidden="1" customHeight="1">
      <c r="A119" s="297"/>
      <c r="C119" s="361">
        <f>X!AX119</f>
        <v>0</v>
      </c>
      <c r="D119" s="600">
        <f>X!AY119</f>
        <v>0</v>
      </c>
      <c r="E119" s="600">
        <f>X!AZ119</f>
        <v>0</v>
      </c>
      <c r="F119" s="669"/>
      <c r="G119" s="600">
        <f>X!BB119</f>
        <v>0</v>
      </c>
      <c r="H119" s="361">
        <f>X!BC119</f>
        <v>0</v>
      </c>
      <c r="I119" s="600">
        <f>X!BD119</f>
        <v>0</v>
      </c>
      <c r="J119" s="361">
        <f>X!BE119</f>
        <v>0</v>
      </c>
      <c r="K119" s="366"/>
      <c r="L119" s="600">
        <f>X!BG119</f>
        <v>0</v>
      </c>
      <c r="M119" s="1683" t="str">
        <f>IF(X!BH119&gt;0.005,X!BH119,"")</f>
        <v/>
      </c>
      <c r="N119" s="600">
        <f>X!BI119</f>
        <v>0</v>
      </c>
      <c r="O119" s="361">
        <f>X!BJ119</f>
        <v>0</v>
      </c>
      <c r="P119" s="366"/>
      <c r="Q119" s="713">
        <f>X!BL119</f>
        <v>0</v>
      </c>
      <c r="R119" s="361">
        <f>X!BM119</f>
        <v>0</v>
      </c>
    </row>
    <row r="120" spans="1:18" s="361" customFormat="1" ht="15.75" hidden="1" customHeight="1">
      <c r="A120" s="297"/>
      <c r="C120" s="361">
        <f>X!AX120</f>
        <v>0</v>
      </c>
      <c r="D120" s="600">
        <f>X!AY120</f>
        <v>0</v>
      </c>
      <c r="E120" s="600">
        <f>X!AZ120</f>
        <v>0</v>
      </c>
      <c r="F120" s="669"/>
      <c r="G120" s="600">
        <f>X!BB120</f>
        <v>0</v>
      </c>
      <c r="H120" s="361">
        <f>X!BC120</f>
        <v>0</v>
      </c>
      <c r="I120" s="600">
        <f>X!BD120</f>
        <v>0</v>
      </c>
      <c r="J120" s="361">
        <f>X!BE120</f>
        <v>0</v>
      </c>
      <c r="K120" s="366"/>
      <c r="L120" s="600">
        <f>X!BG120</f>
        <v>0</v>
      </c>
      <c r="M120" s="1683" t="str">
        <f>IF(X!BH120&gt;0.005,X!BH120,"")</f>
        <v/>
      </c>
      <c r="N120" s="600">
        <f>X!BI120</f>
        <v>0</v>
      </c>
      <c r="O120" s="361">
        <f>X!BJ120</f>
        <v>0</v>
      </c>
      <c r="P120" s="366"/>
      <c r="Q120" s="713">
        <f>X!BL120</f>
        <v>0</v>
      </c>
      <c r="R120" s="361">
        <f>X!BM120</f>
        <v>0</v>
      </c>
    </row>
    <row r="121" spans="1:18" s="361" customFormat="1" ht="15.75" hidden="1" customHeight="1">
      <c r="A121" s="297"/>
      <c r="C121" s="361">
        <f>X!AX121</f>
        <v>0</v>
      </c>
      <c r="D121" s="600">
        <f>X!AY121</f>
        <v>0</v>
      </c>
      <c r="E121" s="600">
        <f>X!AZ121</f>
        <v>0</v>
      </c>
      <c r="F121" s="669"/>
      <c r="G121" s="600">
        <f>X!BB121</f>
        <v>0</v>
      </c>
      <c r="H121" s="361">
        <f>X!BC121</f>
        <v>0</v>
      </c>
      <c r="I121" s="600">
        <f>X!BD121</f>
        <v>0</v>
      </c>
      <c r="J121" s="361">
        <f>X!BE121</f>
        <v>0</v>
      </c>
      <c r="K121" s="366"/>
      <c r="L121" s="600">
        <f>X!BG121</f>
        <v>0</v>
      </c>
      <c r="M121" s="1683" t="str">
        <f>IF(X!BH121&gt;0.005,X!BH121,"")</f>
        <v/>
      </c>
      <c r="N121" s="600">
        <f>X!BI121</f>
        <v>0</v>
      </c>
      <c r="O121" s="361">
        <f>X!BJ121</f>
        <v>0</v>
      </c>
      <c r="P121" s="366"/>
      <c r="Q121" s="713">
        <f>X!BL121</f>
        <v>0</v>
      </c>
      <c r="R121" s="361">
        <f>X!BM121</f>
        <v>0</v>
      </c>
    </row>
    <row r="122" spans="1:18" s="361" customFormat="1" ht="15.75" hidden="1" customHeight="1">
      <c r="A122" s="297"/>
      <c r="C122" s="361">
        <f>X!AX122</f>
        <v>0</v>
      </c>
      <c r="D122" s="600">
        <f>X!AY122</f>
        <v>0</v>
      </c>
      <c r="E122" s="600">
        <f>X!AZ122</f>
        <v>0</v>
      </c>
      <c r="F122" s="669"/>
      <c r="G122" s="600">
        <f>X!BB122</f>
        <v>0</v>
      </c>
      <c r="H122" s="361">
        <f>X!BC122</f>
        <v>0</v>
      </c>
      <c r="I122" s="600">
        <f>X!BD122</f>
        <v>0</v>
      </c>
      <c r="J122" s="361">
        <f>X!BE122</f>
        <v>0</v>
      </c>
      <c r="K122" s="366"/>
      <c r="L122" s="600">
        <f>X!BG122</f>
        <v>0</v>
      </c>
      <c r="M122" s="1683" t="str">
        <f>IF(X!BH122&gt;0.005,X!BH122,"")</f>
        <v/>
      </c>
      <c r="N122" s="600">
        <f>X!BI122</f>
        <v>0</v>
      </c>
      <c r="O122" s="361">
        <f>X!BJ122</f>
        <v>0</v>
      </c>
      <c r="P122" s="366"/>
      <c r="Q122" s="713">
        <f>X!BL122</f>
        <v>0</v>
      </c>
      <c r="R122" s="361">
        <f>X!BM122</f>
        <v>0</v>
      </c>
    </row>
    <row r="123" spans="1:18" s="361" customFormat="1" ht="15.75" hidden="1" customHeight="1">
      <c r="A123" s="297"/>
      <c r="C123" s="361">
        <f>X!AX123</f>
        <v>0</v>
      </c>
      <c r="D123" s="600">
        <f>X!AY123</f>
        <v>0</v>
      </c>
      <c r="E123" s="600">
        <f>X!AZ123</f>
        <v>0</v>
      </c>
      <c r="F123" s="669"/>
      <c r="G123" s="600">
        <f>X!BB123</f>
        <v>0</v>
      </c>
      <c r="H123" s="361">
        <f>X!BC123</f>
        <v>0</v>
      </c>
      <c r="I123" s="600">
        <f>X!BD123</f>
        <v>0</v>
      </c>
      <c r="J123" s="361">
        <f>X!BE123</f>
        <v>0</v>
      </c>
      <c r="K123" s="366"/>
      <c r="L123" s="600">
        <f>X!BG123</f>
        <v>0</v>
      </c>
      <c r="M123" s="1683" t="str">
        <f>IF(X!BH123&gt;0.005,X!BH123,"")</f>
        <v/>
      </c>
      <c r="N123" s="600">
        <f>X!BI123</f>
        <v>0</v>
      </c>
      <c r="O123" s="361">
        <f>X!BJ123</f>
        <v>0</v>
      </c>
      <c r="P123" s="366"/>
      <c r="Q123" s="713">
        <f>X!BL123</f>
        <v>0</v>
      </c>
      <c r="R123" s="361">
        <f>X!BM123</f>
        <v>0</v>
      </c>
    </row>
    <row r="124" spans="1:18" s="361" customFormat="1" ht="15.75" hidden="1" customHeight="1">
      <c r="A124" s="297"/>
      <c r="C124" s="361">
        <f>X!AX124</f>
        <v>0</v>
      </c>
      <c r="D124" s="600">
        <f>X!AY124</f>
        <v>0</v>
      </c>
      <c r="E124" s="600">
        <f>X!AZ124</f>
        <v>0</v>
      </c>
      <c r="F124" s="669"/>
      <c r="G124" s="600">
        <f>X!BB124</f>
        <v>0</v>
      </c>
      <c r="H124" s="361">
        <f>X!BC124</f>
        <v>0</v>
      </c>
      <c r="I124" s="600">
        <f>X!BD124</f>
        <v>0</v>
      </c>
      <c r="J124" s="361">
        <f>X!BE124</f>
        <v>0</v>
      </c>
      <c r="K124" s="366"/>
      <c r="L124" s="600">
        <f>X!BG124</f>
        <v>0</v>
      </c>
      <c r="M124" s="1683" t="str">
        <f>IF(X!BH124&gt;0.005,X!BH124,"")</f>
        <v/>
      </c>
      <c r="N124" s="600">
        <f>X!BI124</f>
        <v>0</v>
      </c>
      <c r="O124" s="361">
        <f>X!BJ124</f>
        <v>0</v>
      </c>
      <c r="P124" s="366"/>
      <c r="Q124" s="713">
        <f>X!BL124</f>
        <v>0</v>
      </c>
      <c r="R124" s="361">
        <f>X!BM124</f>
        <v>0</v>
      </c>
    </row>
    <row r="125" spans="1:18" s="361" customFormat="1" ht="15.75" hidden="1" customHeight="1">
      <c r="A125" s="297"/>
      <c r="C125" s="361">
        <f>X!AX125</f>
        <v>0</v>
      </c>
      <c r="D125" s="600">
        <f>X!AY125</f>
        <v>0</v>
      </c>
      <c r="E125" s="600">
        <f>X!AZ125</f>
        <v>0</v>
      </c>
      <c r="F125" s="669"/>
      <c r="G125" s="600">
        <f>X!BB125</f>
        <v>0</v>
      </c>
      <c r="H125" s="361">
        <f>X!BC125</f>
        <v>0</v>
      </c>
      <c r="I125" s="600">
        <f>X!BD125</f>
        <v>0</v>
      </c>
      <c r="J125" s="361">
        <f>X!BE125</f>
        <v>0</v>
      </c>
      <c r="K125" s="366"/>
      <c r="L125" s="600">
        <f>X!BG125</f>
        <v>0</v>
      </c>
      <c r="M125" s="1683" t="str">
        <f>IF(X!BH125&gt;0.005,X!BH125,"")</f>
        <v/>
      </c>
      <c r="N125" s="600">
        <f>X!BI125</f>
        <v>0</v>
      </c>
      <c r="O125" s="361">
        <f>X!BJ125</f>
        <v>0</v>
      </c>
      <c r="P125" s="366"/>
      <c r="Q125" s="713">
        <f>X!BL125</f>
        <v>0</v>
      </c>
      <c r="R125" s="361">
        <f>X!BM125</f>
        <v>0</v>
      </c>
    </row>
    <row r="126" spans="1:18" s="361" customFormat="1" ht="15.75" hidden="1" customHeight="1">
      <c r="A126" s="297"/>
      <c r="C126" s="361">
        <f>X!AX126</f>
        <v>0</v>
      </c>
      <c r="D126" s="600">
        <f>X!AY126</f>
        <v>0</v>
      </c>
      <c r="E126" s="600">
        <f>X!AZ126</f>
        <v>0</v>
      </c>
      <c r="F126" s="669"/>
      <c r="G126" s="600">
        <f>X!BB126</f>
        <v>0</v>
      </c>
      <c r="H126" s="361">
        <f>X!BC126</f>
        <v>0</v>
      </c>
      <c r="I126" s="600">
        <f>X!BD126</f>
        <v>0</v>
      </c>
      <c r="J126" s="361">
        <f>X!BE126</f>
        <v>0</v>
      </c>
      <c r="K126" s="366"/>
      <c r="L126" s="600">
        <f>X!BG126</f>
        <v>0</v>
      </c>
      <c r="M126" s="1683" t="str">
        <f>IF(X!BH126&gt;0.005,X!BH126,"")</f>
        <v/>
      </c>
      <c r="N126" s="600">
        <f>X!BI126</f>
        <v>0</v>
      </c>
      <c r="O126" s="361">
        <f>X!BJ126</f>
        <v>0</v>
      </c>
      <c r="P126" s="366"/>
      <c r="Q126" s="713">
        <f>X!BL126</f>
        <v>0</v>
      </c>
      <c r="R126" s="361">
        <f>X!BM126</f>
        <v>0</v>
      </c>
    </row>
    <row r="127" spans="1:18" s="361" customFormat="1" ht="15.75" hidden="1" customHeight="1">
      <c r="A127" s="297"/>
      <c r="C127" s="361">
        <f>X!AX127</f>
        <v>0</v>
      </c>
      <c r="D127" s="600">
        <f>X!AY127</f>
        <v>0</v>
      </c>
      <c r="E127" s="600">
        <f>X!AZ127</f>
        <v>0</v>
      </c>
      <c r="F127" s="669"/>
      <c r="G127" s="600">
        <f>X!BB127</f>
        <v>0</v>
      </c>
      <c r="H127" s="361">
        <f>X!BC127</f>
        <v>0</v>
      </c>
      <c r="I127" s="600">
        <f>X!BD127</f>
        <v>0</v>
      </c>
      <c r="J127" s="361">
        <f>X!BE127</f>
        <v>0</v>
      </c>
      <c r="K127" s="366"/>
      <c r="L127" s="600">
        <f>X!BG127</f>
        <v>0</v>
      </c>
      <c r="M127" s="1683" t="str">
        <f>IF(X!BH127&gt;0.005,X!BH127,"")</f>
        <v/>
      </c>
      <c r="N127" s="600">
        <f>X!BI127</f>
        <v>0</v>
      </c>
      <c r="O127" s="361">
        <f>X!BJ127</f>
        <v>0</v>
      </c>
      <c r="P127" s="366"/>
      <c r="Q127" s="713">
        <f>X!BL127</f>
        <v>0</v>
      </c>
      <c r="R127" s="361">
        <f>X!BM127</f>
        <v>0</v>
      </c>
    </row>
    <row r="128" spans="1:18" s="361" customFormat="1" ht="15.75" hidden="1" customHeight="1">
      <c r="A128" s="297"/>
      <c r="C128" s="361">
        <f>X!AX128</f>
        <v>0</v>
      </c>
      <c r="D128" s="600">
        <f>X!AY128</f>
        <v>0</v>
      </c>
      <c r="E128" s="600">
        <f>X!AZ128</f>
        <v>0</v>
      </c>
      <c r="F128" s="669"/>
      <c r="G128" s="600">
        <f>X!BB128</f>
        <v>0</v>
      </c>
      <c r="H128" s="361">
        <f>X!BC128</f>
        <v>0</v>
      </c>
      <c r="I128" s="600">
        <f>X!BD128</f>
        <v>0</v>
      </c>
      <c r="J128" s="361">
        <f>X!BE128</f>
        <v>0</v>
      </c>
      <c r="K128" s="366"/>
      <c r="L128" s="600">
        <f>X!BG128</f>
        <v>0</v>
      </c>
      <c r="M128" s="1683" t="str">
        <f>IF(X!BH128&gt;0.005,X!BH128,"")</f>
        <v/>
      </c>
      <c r="N128" s="600">
        <f>X!BI128</f>
        <v>0</v>
      </c>
      <c r="O128" s="361">
        <f>X!BJ128</f>
        <v>0</v>
      </c>
      <c r="P128" s="366"/>
      <c r="Q128" s="713">
        <f>X!BL128</f>
        <v>0</v>
      </c>
      <c r="R128" s="361">
        <f>X!BM128</f>
        <v>0</v>
      </c>
    </row>
    <row r="129" spans="1:18" s="361" customFormat="1" ht="15.75" hidden="1" customHeight="1">
      <c r="A129" s="297"/>
      <c r="C129" s="361">
        <f>X!AX129</f>
        <v>0</v>
      </c>
      <c r="D129" s="600">
        <f>X!AY129</f>
        <v>0</v>
      </c>
      <c r="E129" s="600">
        <f>X!AZ129</f>
        <v>0</v>
      </c>
      <c r="F129" s="669"/>
      <c r="G129" s="600">
        <f>X!BB129</f>
        <v>0</v>
      </c>
      <c r="H129" s="361">
        <f>X!BC129</f>
        <v>0</v>
      </c>
      <c r="I129" s="600">
        <f>X!BD129</f>
        <v>0</v>
      </c>
      <c r="J129" s="361">
        <f>X!BE129</f>
        <v>0</v>
      </c>
      <c r="K129" s="366"/>
      <c r="L129" s="600">
        <f>X!BG129</f>
        <v>0</v>
      </c>
      <c r="M129" s="1683" t="str">
        <f>IF(X!BH129&gt;0.005,X!BH129,"")</f>
        <v/>
      </c>
      <c r="N129" s="600">
        <f>X!BI129</f>
        <v>0</v>
      </c>
      <c r="O129" s="361">
        <f>X!BJ129</f>
        <v>0</v>
      </c>
      <c r="P129" s="366"/>
      <c r="Q129" s="713">
        <f>X!BL129</f>
        <v>0</v>
      </c>
      <c r="R129" s="361">
        <f>X!BM129</f>
        <v>0</v>
      </c>
    </row>
    <row r="130" spans="1:18" s="361" customFormat="1" ht="15.75" hidden="1" customHeight="1">
      <c r="A130" s="297"/>
      <c r="C130" s="361">
        <f>X!AX130</f>
        <v>0</v>
      </c>
      <c r="D130" s="600">
        <f>X!AY130</f>
        <v>0</v>
      </c>
      <c r="E130" s="600">
        <f>X!AZ130</f>
        <v>0</v>
      </c>
      <c r="F130" s="669"/>
      <c r="G130" s="600">
        <f>X!BB130</f>
        <v>0</v>
      </c>
      <c r="H130" s="361">
        <f>X!BC130</f>
        <v>0</v>
      </c>
      <c r="I130" s="600">
        <f>X!BD130</f>
        <v>0</v>
      </c>
      <c r="J130" s="361">
        <f>X!BE130</f>
        <v>0</v>
      </c>
      <c r="K130" s="366"/>
      <c r="L130" s="600">
        <f>X!BG130</f>
        <v>0</v>
      </c>
      <c r="M130" s="1683" t="str">
        <f>IF(X!BH130&gt;0.005,X!BH130,"")</f>
        <v/>
      </c>
      <c r="N130" s="600">
        <f>X!BI130</f>
        <v>0</v>
      </c>
      <c r="O130" s="361">
        <f>X!BJ130</f>
        <v>0</v>
      </c>
      <c r="P130" s="366"/>
      <c r="Q130" s="713">
        <f>X!BL130</f>
        <v>0</v>
      </c>
      <c r="R130" s="361">
        <f>X!BM130</f>
        <v>0</v>
      </c>
    </row>
    <row r="131" spans="1:18" s="361" customFormat="1" ht="15.75" hidden="1" customHeight="1">
      <c r="A131" s="297"/>
      <c r="C131" s="361">
        <f>X!AX131</f>
        <v>0</v>
      </c>
      <c r="D131" s="600">
        <f>X!AY131</f>
        <v>0</v>
      </c>
      <c r="E131" s="600">
        <f>X!AZ131</f>
        <v>0</v>
      </c>
      <c r="F131" s="669"/>
      <c r="G131" s="600">
        <f>X!BB131</f>
        <v>0</v>
      </c>
      <c r="H131" s="361">
        <f>X!BC131</f>
        <v>0</v>
      </c>
      <c r="I131" s="600">
        <f>X!BD131</f>
        <v>0</v>
      </c>
      <c r="J131" s="361">
        <f>X!BE131</f>
        <v>0</v>
      </c>
      <c r="K131" s="366"/>
      <c r="L131" s="600">
        <f>X!BG131</f>
        <v>0</v>
      </c>
      <c r="M131" s="1683" t="str">
        <f>IF(X!BH131&gt;0.005,X!BH131,"")</f>
        <v/>
      </c>
      <c r="N131" s="600">
        <f>X!BI131</f>
        <v>0</v>
      </c>
      <c r="O131" s="361">
        <f>X!BJ131</f>
        <v>0</v>
      </c>
      <c r="P131" s="366"/>
      <c r="Q131" s="713">
        <f>X!BL131</f>
        <v>0</v>
      </c>
      <c r="R131" s="361">
        <f>X!BM131</f>
        <v>0</v>
      </c>
    </row>
    <row r="132" spans="1:18" s="361" customFormat="1" ht="15.75" hidden="1" customHeight="1">
      <c r="A132" s="297"/>
      <c r="C132" s="361">
        <f>X!AX132</f>
        <v>0</v>
      </c>
      <c r="D132" s="600">
        <f>X!AY132</f>
        <v>0</v>
      </c>
      <c r="E132" s="600">
        <f>X!AZ132</f>
        <v>0</v>
      </c>
      <c r="F132" s="669"/>
      <c r="G132" s="600">
        <f>X!BB132</f>
        <v>0</v>
      </c>
      <c r="H132" s="361">
        <f>X!BC132</f>
        <v>0</v>
      </c>
      <c r="I132" s="600">
        <f>X!BD132</f>
        <v>0</v>
      </c>
      <c r="J132" s="361">
        <f>X!BE132</f>
        <v>0</v>
      </c>
      <c r="K132" s="366"/>
      <c r="L132" s="600">
        <f>X!BG132</f>
        <v>0</v>
      </c>
      <c r="M132" s="1683" t="str">
        <f>IF(X!BH132&gt;0.005,X!BH132,"")</f>
        <v/>
      </c>
      <c r="N132" s="600">
        <f>X!BI132</f>
        <v>0</v>
      </c>
      <c r="O132" s="361">
        <f>X!BJ132</f>
        <v>0</v>
      </c>
      <c r="P132" s="366"/>
      <c r="Q132" s="713">
        <f>X!BL132</f>
        <v>0</v>
      </c>
      <c r="R132" s="361">
        <f>X!BM132</f>
        <v>0</v>
      </c>
    </row>
    <row r="133" spans="1:18" s="361" customFormat="1" ht="15.75" hidden="1" customHeight="1">
      <c r="A133" s="297"/>
      <c r="C133" s="361">
        <f>X!AX133</f>
        <v>0</v>
      </c>
      <c r="D133" s="600">
        <f>X!AY133</f>
        <v>0</v>
      </c>
      <c r="E133" s="600">
        <f>X!AZ133</f>
        <v>0</v>
      </c>
      <c r="F133" s="669"/>
      <c r="G133" s="600">
        <f>X!BB133</f>
        <v>0</v>
      </c>
      <c r="H133" s="361">
        <f>X!BC133</f>
        <v>0</v>
      </c>
      <c r="I133" s="600">
        <f>X!BD133</f>
        <v>0</v>
      </c>
      <c r="J133" s="361">
        <f>X!BE133</f>
        <v>0</v>
      </c>
      <c r="K133" s="366"/>
      <c r="L133" s="600">
        <f>X!BG133</f>
        <v>0</v>
      </c>
      <c r="M133" s="1683" t="str">
        <f>IF(X!BH133&gt;0.005,X!BH133,"")</f>
        <v/>
      </c>
      <c r="N133" s="600">
        <f>X!BI133</f>
        <v>0</v>
      </c>
      <c r="O133" s="361">
        <f>X!BJ133</f>
        <v>0</v>
      </c>
      <c r="P133" s="366"/>
      <c r="Q133" s="713">
        <f>X!BL133</f>
        <v>0</v>
      </c>
      <c r="R133" s="361">
        <f>X!BM133</f>
        <v>0</v>
      </c>
    </row>
    <row r="134" spans="1:18" s="361" customFormat="1" ht="15.75" hidden="1" customHeight="1">
      <c r="A134" s="297"/>
      <c r="C134" s="361">
        <f>X!AX134</f>
        <v>0</v>
      </c>
      <c r="D134" s="600">
        <f>X!AY134</f>
        <v>0</v>
      </c>
      <c r="E134" s="600">
        <f>X!AZ134</f>
        <v>0</v>
      </c>
      <c r="F134" s="669"/>
      <c r="G134" s="600">
        <f>X!BB134</f>
        <v>0</v>
      </c>
      <c r="H134" s="361">
        <f>X!BC134</f>
        <v>0</v>
      </c>
      <c r="I134" s="600">
        <f>X!BD134</f>
        <v>0</v>
      </c>
      <c r="J134" s="361">
        <f>X!BE134</f>
        <v>0</v>
      </c>
      <c r="K134" s="366"/>
      <c r="L134" s="600">
        <f>X!BG134</f>
        <v>0</v>
      </c>
      <c r="M134" s="1683" t="str">
        <f>IF(X!BH134&gt;0.005,X!BH134,"")</f>
        <v/>
      </c>
      <c r="N134" s="600">
        <f>X!BI134</f>
        <v>0</v>
      </c>
      <c r="O134" s="361">
        <f>X!BJ134</f>
        <v>0</v>
      </c>
      <c r="P134" s="366"/>
      <c r="Q134" s="713">
        <f>X!BL134</f>
        <v>0</v>
      </c>
      <c r="R134" s="361">
        <f>X!BM134</f>
        <v>0</v>
      </c>
    </row>
    <row r="135" spans="1:18" s="361" customFormat="1" ht="15.75" hidden="1" customHeight="1">
      <c r="A135" s="297"/>
      <c r="C135" s="361">
        <f>X!AX135</f>
        <v>0</v>
      </c>
      <c r="D135" s="600">
        <f>X!AY135</f>
        <v>0</v>
      </c>
      <c r="E135" s="600">
        <f>X!AZ135</f>
        <v>0</v>
      </c>
      <c r="F135" s="669"/>
      <c r="G135" s="600">
        <f>X!BB135</f>
        <v>0</v>
      </c>
      <c r="H135" s="361">
        <f>X!BC135</f>
        <v>0</v>
      </c>
      <c r="I135" s="600">
        <f>X!BD135</f>
        <v>0</v>
      </c>
      <c r="J135" s="361">
        <f>X!BE135</f>
        <v>0</v>
      </c>
      <c r="K135" s="366"/>
      <c r="L135" s="600">
        <f>X!BG135</f>
        <v>0</v>
      </c>
      <c r="M135" s="1683" t="str">
        <f>IF(X!BH135&gt;0.005,X!BH135,"")</f>
        <v/>
      </c>
      <c r="N135" s="600">
        <f>X!BI135</f>
        <v>0</v>
      </c>
      <c r="O135" s="361">
        <f>X!BJ135</f>
        <v>0</v>
      </c>
      <c r="P135" s="366"/>
      <c r="Q135" s="713">
        <f>X!BL135</f>
        <v>0</v>
      </c>
      <c r="R135" s="361">
        <f>X!BM135</f>
        <v>0</v>
      </c>
    </row>
    <row r="136" spans="1:18" s="361" customFormat="1" ht="15.75" hidden="1" customHeight="1">
      <c r="A136" s="297"/>
      <c r="C136" s="361">
        <f>X!AX136</f>
        <v>0</v>
      </c>
      <c r="D136" s="600">
        <f>X!AY136</f>
        <v>0</v>
      </c>
      <c r="E136" s="600">
        <f>X!AZ136</f>
        <v>0</v>
      </c>
      <c r="F136" s="669"/>
      <c r="G136" s="600">
        <f>X!BB136</f>
        <v>0</v>
      </c>
      <c r="H136" s="361">
        <f>X!BC136</f>
        <v>0</v>
      </c>
      <c r="I136" s="600">
        <f>X!BD136</f>
        <v>0</v>
      </c>
      <c r="J136" s="361">
        <f>X!BE136</f>
        <v>0</v>
      </c>
      <c r="K136" s="366"/>
      <c r="L136" s="600">
        <f>X!BG136</f>
        <v>0</v>
      </c>
      <c r="M136" s="1683" t="str">
        <f>IF(X!BH136&gt;0.005,X!BH136,"")</f>
        <v/>
      </c>
      <c r="N136" s="600">
        <f>X!BI136</f>
        <v>0</v>
      </c>
      <c r="O136" s="361">
        <f>X!BJ136</f>
        <v>0</v>
      </c>
      <c r="P136" s="366"/>
      <c r="Q136" s="713">
        <f>X!BL136</f>
        <v>0</v>
      </c>
      <c r="R136" s="361">
        <f>X!BM136</f>
        <v>0</v>
      </c>
    </row>
    <row r="137" spans="1:18" s="361" customFormat="1" ht="15.75" hidden="1" customHeight="1">
      <c r="A137" s="297"/>
      <c r="C137" s="361">
        <f>X!AX137</f>
        <v>0</v>
      </c>
      <c r="D137" s="600">
        <f>X!AY137</f>
        <v>0</v>
      </c>
      <c r="E137" s="600">
        <f>X!AZ137</f>
        <v>0</v>
      </c>
      <c r="F137" s="669"/>
      <c r="G137" s="600">
        <f>X!BB137</f>
        <v>0</v>
      </c>
      <c r="H137" s="361">
        <f>X!BC137</f>
        <v>0</v>
      </c>
      <c r="I137" s="600">
        <f>X!BD137</f>
        <v>0</v>
      </c>
      <c r="J137" s="361">
        <f>X!BE137</f>
        <v>0</v>
      </c>
      <c r="K137" s="366"/>
      <c r="L137" s="600">
        <f>X!BG137</f>
        <v>0</v>
      </c>
      <c r="M137" s="1683" t="str">
        <f>IF(X!BH137&gt;0.005,X!BH137,"")</f>
        <v/>
      </c>
      <c r="N137" s="600">
        <f>X!BI137</f>
        <v>0</v>
      </c>
      <c r="O137" s="361">
        <f>X!BJ137</f>
        <v>0</v>
      </c>
      <c r="P137" s="366"/>
      <c r="Q137" s="713">
        <f>X!BL137</f>
        <v>0</v>
      </c>
      <c r="R137" s="361">
        <f>X!BM137</f>
        <v>0</v>
      </c>
    </row>
    <row r="138" spans="1:18" s="361" customFormat="1" ht="15.75" hidden="1" customHeight="1">
      <c r="A138" s="297"/>
      <c r="C138" s="361">
        <f>X!AX138</f>
        <v>0</v>
      </c>
      <c r="D138" s="600">
        <f>X!AY138</f>
        <v>0</v>
      </c>
      <c r="E138" s="600">
        <f>X!AZ138</f>
        <v>0</v>
      </c>
      <c r="F138" s="669"/>
      <c r="G138" s="600">
        <f>X!BB138</f>
        <v>0</v>
      </c>
      <c r="H138" s="361">
        <f>X!BC138</f>
        <v>0</v>
      </c>
      <c r="I138" s="600">
        <f>X!BD138</f>
        <v>0</v>
      </c>
      <c r="J138" s="361">
        <f>X!BE138</f>
        <v>0</v>
      </c>
      <c r="K138" s="366"/>
      <c r="L138" s="600">
        <f>X!BG138</f>
        <v>0</v>
      </c>
      <c r="M138" s="1683" t="str">
        <f>IF(X!BH138&gt;0.005,X!BH138,"")</f>
        <v/>
      </c>
      <c r="N138" s="600">
        <f>X!BI138</f>
        <v>0</v>
      </c>
      <c r="O138" s="361">
        <f>X!BJ138</f>
        <v>0</v>
      </c>
      <c r="P138" s="366"/>
      <c r="Q138" s="713">
        <f>X!BL138</f>
        <v>0</v>
      </c>
      <c r="R138" s="361">
        <f>X!BM138</f>
        <v>0</v>
      </c>
    </row>
    <row r="139" spans="1:18" s="361" customFormat="1" ht="15.75" hidden="1" customHeight="1">
      <c r="A139" s="297"/>
      <c r="C139" s="361">
        <f>X!AX139</f>
        <v>0</v>
      </c>
      <c r="D139" s="600">
        <f>X!AY139</f>
        <v>0</v>
      </c>
      <c r="E139" s="600">
        <f>X!AZ139</f>
        <v>0</v>
      </c>
      <c r="F139" s="669"/>
      <c r="G139" s="600">
        <f>X!BB139</f>
        <v>0</v>
      </c>
      <c r="H139" s="361">
        <f>X!BC139</f>
        <v>0</v>
      </c>
      <c r="I139" s="600">
        <f>X!BD139</f>
        <v>0</v>
      </c>
      <c r="J139" s="361">
        <f>X!BE139</f>
        <v>0</v>
      </c>
      <c r="K139" s="366"/>
      <c r="L139" s="600">
        <f>X!BG139</f>
        <v>0</v>
      </c>
      <c r="M139" s="1683" t="str">
        <f>IF(X!BH139&gt;0.005,X!BH139,"")</f>
        <v/>
      </c>
      <c r="N139" s="600">
        <f>X!BI139</f>
        <v>0</v>
      </c>
      <c r="O139" s="361">
        <f>X!BJ139</f>
        <v>0</v>
      </c>
      <c r="P139" s="366"/>
      <c r="Q139" s="713">
        <f>X!BL139</f>
        <v>0</v>
      </c>
      <c r="R139" s="361">
        <f>X!BM139</f>
        <v>0</v>
      </c>
    </row>
    <row r="140" spans="1:18" s="361" customFormat="1" ht="15.75" hidden="1" customHeight="1">
      <c r="A140" s="297"/>
      <c r="C140" s="361">
        <f>X!AX140</f>
        <v>0</v>
      </c>
      <c r="D140" s="600">
        <f>X!AY140</f>
        <v>0</v>
      </c>
      <c r="E140" s="600">
        <f>X!AZ140</f>
        <v>0</v>
      </c>
      <c r="F140" s="669"/>
      <c r="G140" s="600">
        <f>X!BB140</f>
        <v>0</v>
      </c>
      <c r="H140" s="361">
        <f>X!BC140</f>
        <v>0</v>
      </c>
      <c r="I140" s="600">
        <f>X!BD140</f>
        <v>0</v>
      </c>
      <c r="J140" s="361">
        <f>X!BE140</f>
        <v>0</v>
      </c>
      <c r="K140" s="366"/>
      <c r="L140" s="600">
        <f>X!BG140</f>
        <v>0</v>
      </c>
      <c r="M140" s="1683" t="str">
        <f>IF(X!BH140&gt;0.005,X!BH140,"")</f>
        <v/>
      </c>
      <c r="N140" s="600">
        <f>X!BI140</f>
        <v>0</v>
      </c>
      <c r="O140" s="361">
        <f>X!BJ140</f>
        <v>0</v>
      </c>
      <c r="P140" s="366"/>
      <c r="Q140" s="713">
        <f>X!BL140</f>
        <v>0</v>
      </c>
      <c r="R140" s="361">
        <f>X!BM140</f>
        <v>0</v>
      </c>
    </row>
    <row r="141" spans="1:18" s="361" customFormat="1" ht="15.75" hidden="1" customHeight="1">
      <c r="A141" s="297"/>
      <c r="C141" s="361">
        <f>X!AX141</f>
        <v>0</v>
      </c>
      <c r="D141" s="600">
        <f>X!AY141</f>
        <v>0</v>
      </c>
      <c r="E141" s="600">
        <f>X!AZ141</f>
        <v>0</v>
      </c>
      <c r="F141" s="669"/>
      <c r="G141" s="600">
        <f>X!BB141</f>
        <v>0</v>
      </c>
      <c r="H141" s="361">
        <f>X!BC141</f>
        <v>0</v>
      </c>
      <c r="I141" s="600">
        <f>X!BD141</f>
        <v>0</v>
      </c>
      <c r="J141" s="361">
        <f>X!BE141</f>
        <v>0</v>
      </c>
      <c r="K141" s="366"/>
      <c r="L141" s="600">
        <f>X!BG141</f>
        <v>0</v>
      </c>
      <c r="M141" s="1683" t="str">
        <f>IF(X!BH141&gt;0.005,X!BH141,"")</f>
        <v/>
      </c>
      <c r="N141" s="600">
        <f>X!BI141</f>
        <v>0</v>
      </c>
      <c r="O141" s="361">
        <f>X!BJ141</f>
        <v>0</v>
      </c>
      <c r="P141" s="366"/>
      <c r="Q141" s="713">
        <f>X!BL141</f>
        <v>0</v>
      </c>
      <c r="R141" s="361">
        <f>X!BM141</f>
        <v>0</v>
      </c>
    </row>
    <row r="142" spans="1:18" s="361" customFormat="1" ht="15.75" hidden="1" customHeight="1">
      <c r="A142" s="297"/>
      <c r="C142" s="361">
        <f>X!AX142</f>
        <v>0</v>
      </c>
      <c r="D142" s="600">
        <f>X!AY142</f>
        <v>0</v>
      </c>
      <c r="E142" s="600">
        <f>X!AZ142</f>
        <v>0</v>
      </c>
      <c r="F142" s="669"/>
      <c r="G142" s="600">
        <f>X!BB142</f>
        <v>0</v>
      </c>
      <c r="H142" s="361">
        <f>X!BC142</f>
        <v>0</v>
      </c>
      <c r="I142" s="600">
        <f>X!BD142</f>
        <v>0</v>
      </c>
      <c r="J142" s="361">
        <f>X!BE142</f>
        <v>0</v>
      </c>
      <c r="K142" s="366"/>
      <c r="L142" s="600">
        <f>X!BG142</f>
        <v>0</v>
      </c>
      <c r="M142" s="1683" t="str">
        <f>IF(X!BH142&gt;0.005,X!BH142,"")</f>
        <v/>
      </c>
      <c r="N142" s="600">
        <f>X!BI142</f>
        <v>0</v>
      </c>
      <c r="O142" s="361">
        <f>X!BJ142</f>
        <v>0</v>
      </c>
      <c r="P142" s="366"/>
      <c r="Q142" s="713">
        <f>X!BL142</f>
        <v>0</v>
      </c>
      <c r="R142" s="361">
        <f>X!BM142</f>
        <v>0</v>
      </c>
    </row>
    <row r="143" spans="1:18" s="361" customFormat="1" ht="15.75" hidden="1" customHeight="1">
      <c r="A143" s="297"/>
      <c r="C143" s="361">
        <f>X!AX143</f>
        <v>0</v>
      </c>
      <c r="D143" s="600">
        <f>X!AY143</f>
        <v>0</v>
      </c>
      <c r="E143" s="600">
        <f>X!AZ143</f>
        <v>0</v>
      </c>
      <c r="F143" s="669"/>
      <c r="G143" s="600">
        <f>X!BB143</f>
        <v>0</v>
      </c>
      <c r="H143" s="361">
        <f>X!BC143</f>
        <v>0</v>
      </c>
      <c r="I143" s="600">
        <f>X!BD143</f>
        <v>0</v>
      </c>
      <c r="J143" s="361">
        <f>X!BE143</f>
        <v>0</v>
      </c>
      <c r="K143" s="366"/>
      <c r="L143" s="600">
        <f>X!BG143</f>
        <v>0</v>
      </c>
      <c r="M143" s="1683" t="str">
        <f>IF(X!BH143&gt;0.005,X!BH143,"")</f>
        <v/>
      </c>
      <c r="N143" s="600">
        <f>X!BI143</f>
        <v>0</v>
      </c>
      <c r="O143" s="361">
        <f>X!BJ143</f>
        <v>0</v>
      </c>
      <c r="P143" s="366"/>
      <c r="Q143" s="713">
        <f>X!BL143</f>
        <v>0</v>
      </c>
      <c r="R143" s="361">
        <f>X!BM143</f>
        <v>0</v>
      </c>
    </row>
    <row r="144" spans="1:18" s="361" customFormat="1" ht="15.75" hidden="1" customHeight="1">
      <c r="A144" s="297"/>
      <c r="C144" s="361">
        <f>X!AX144</f>
        <v>0</v>
      </c>
      <c r="D144" s="600">
        <f>X!AY144</f>
        <v>0</v>
      </c>
      <c r="E144" s="600">
        <f>X!AZ144</f>
        <v>0</v>
      </c>
      <c r="F144" s="669"/>
      <c r="G144" s="600">
        <f>X!BB144</f>
        <v>0</v>
      </c>
      <c r="H144" s="361">
        <f>X!BC144</f>
        <v>0</v>
      </c>
      <c r="I144" s="600">
        <f>X!BD144</f>
        <v>0</v>
      </c>
      <c r="J144" s="361">
        <f>X!BE144</f>
        <v>0</v>
      </c>
      <c r="K144" s="366"/>
      <c r="L144" s="600">
        <f>X!BG144</f>
        <v>0</v>
      </c>
      <c r="M144" s="1683" t="str">
        <f>IF(X!BH144&gt;0.005,X!BH144,"")</f>
        <v/>
      </c>
      <c r="N144" s="600">
        <f>X!BI144</f>
        <v>0</v>
      </c>
      <c r="O144" s="361">
        <f>X!BJ144</f>
        <v>0</v>
      </c>
      <c r="P144" s="366"/>
      <c r="Q144" s="713">
        <f>X!BL144</f>
        <v>0</v>
      </c>
      <c r="R144" s="361">
        <f>X!BM144</f>
        <v>0</v>
      </c>
    </row>
    <row r="145" spans="1:18" s="361" customFormat="1" ht="15.75" hidden="1" customHeight="1">
      <c r="A145" s="297"/>
      <c r="C145" s="361">
        <f>X!AX145</f>
        <v>0</v>
      </c>
      <c r="D145" s="600">
        <f>X!AY145</f>
        <v>0</v>
      </c>
      <c r="E145" s="600">
        <f>X!AZ145</f>
        <v>0</v>
      </c>
      <c r="F145" s="669"/>
      <c r="G145" s="600">
        <f>X!BB145</f>
        <v>0</v>
      </c>
      <c r="H145" s="361">
        <f>X!BC145</f>
        <v>0</v>
      </c>
      <c r="I145" s="600">
        <f>X!BD145</f>
        <v>0</v>
      </c>
      <c r="J145" s="361">
        <f>X!BE145</f>
        <v>0</v>
      </c>
      <c r="K145" s="366"/>
      <c r="L145" s="600">
        <f>X!BG145</f>
        <v>0</v>
      </c>
      <c r="M145" s="1683" t="str">
        <f>IF(X!BH145&gt;0.005,X!BH145,"")</f>
        <v/>
      </c>
      <c r="N145" s="600">
        <f>X!BI145</f>
        <v>0</v>
      </c>
      <c r="O145" s="361">
        <f>X!BJ145</f>
        <v>0</v>
      </c>
      <c r="P145" s="366"/>
      <c r="Q145" s="713">
        <f>X!BL145</f>
        <v>0</v>
      </c>
      <c r="R145" s="361">
        <f>X!BM145</f>
        <v>0</v>
      </c>
    </row>
    <row r="146" spans="1:18" s="361" customFormat="1" ht="15.75" hidden="1" customHeight="1">
      <c r="A146" s="297"/>
      <c r="C146" s="361">
        <f>X!AX146</f>
        <v>0</v>
      </c>
      <c r="D146" s="600">
        <f>X!AY146</f>
        <v>0</v>
      </c>
      <c r="E146" s="600">
        <f>X!AZ146</f>
        <v>0</v>
      </c>
      <c r="F146" s="669"/>
      <c r="G146" s="600">
        <f>X!BB146</f>
        <v>0</v>
      </c>
      <c r="H146" s="361">
        <f>X!BC146</f>
        <v>0</v>
      </c>
      <c r="I146" s="600">
        <f>X!BD146</f>
        <v>0</v>
      </c>
      <c r="J146" s="361">
        <f>X!BE146</f>
        <v>0</v>
      </c>
      <c r="K146" s="366"/>
      <c r="L146" s="600">
        <f>X!BG146</f>
        <v>0</v>
      </c>
      <c r="M146" s="1683" t="str">
        <f>IF(X!BH146&gt;0.005,X!BH146,"")</f>
        <v/>
      </c>
      <c r="N146" s="600">
        <f>X!BI146</f>
        <v>0</v>
      </c>
      <c r="O146" s="361">
        <f>X!BJ146</f>
        <v>0</v>
      </c>
      <c r="P146" s="366"/>
      <c r="Q146" s="713">
        <f>X!BL146</f>
        <v>0</v>
      </c>
      <c r="R146" s="361">
        <f>X!BM146</f>
        <v>0</v>
      </c>
    </row>
    <row r="147" spans="1:18" s="361" customFormat="1" ht="15.75" hidden="1" customHeight="1">
      <c r="A147" s="297"/>
      <c r="C147" s="361">
        <f>X!AX147</f>
        <v>0</v>
      </c>
      <c r="D147" s="600">
        <f>X!AY147</f>
        <v>0</v>
      </c>
      <c r="E147" s="600">
        <f>X!AZ147</f>
        <v>0</v>
      </c>
      <c r="F147" s="669"/>
      <c r="G147" s="600">
        <f>X!BB147</f>
        <v>0</v>
      </c>
      <c r="H147" s="361">
        <f>X!BC147</f>
        <v>0</v>
      </c>
      <c r="I147" s="600">
        <f>X!BD147</f>
        <v>0</v>
      </c>
      <c r="J147" s="361">
        <f>X!BE147</f>
        <v>0</v>
      </c>
      <c r="K147" s="366"/>
      <c r="L147" s="600">
        <f>X!BG147</f>
        <v>0</v>
      </c>
      <c r="M147" s="1683" t="str">
        <f>IF(X!BH147&gt;0.005,X!BH147,"")</f>
        <v/>
      </c>
      <c r="N147" s="600">
        <f>X!BI147</f>
        <v>0</v>
      </c>
      <c r="O147" s="361">
        <f>X!BJ147</f>
        <v>0</v>
      </c>
      <c r="P147" s="366"/>
      <c r="Q147" s="713">
        <f>X!BL147</f>
        <v>0</v>
      </c>
      <c r="R147" s="361">
        <f>X!BM147</f>
        <v>0</v>
      </c>
    </row>
    <row r="148" spans="1:18" s="361" customFormat="1" ht="15.75" hidden="1" customHeight="1">
      <c r="A148" s="297"/>
      <c r="C148" s="361">
        <f>X!AX148</f>
        <v>0</v>
      </c>
      <c r="D148" s="600">
        <f>X!AY148</f>
        <v>0</v>
      </c>
      <c r="E148" s="600">
        <f>X!AZ148</f>
        <v>0</v>
      </c>
      <c r="F148" s="669"/>
      <c r="G148" s="600">
        <f>X!BB148</f>
        <v>0</v>
      </c>
      <c r="H148" s="361">
        <f>X!BC148</f>
        <v>0</v>
      </c>
      <c r="I148" s="600">
        <f>X!BD148</f>
        <v>0</v>
      </c>
      <c r="J148" s="361">
        <f>X!BE148</f>
        <v>0</v>
      </c>
      <c r="K148" s="366"/>
      <c r="L148" s="600">
        <f>X!BG148</f>
        <v>0</v>
      </c>
      <c r="M148" s="1683" t="str">
        <f>IF(X!BH148&gt;0.005,X!BH148,"")</f>
        <v/>
      </c>
      <c r="N148" s="600">
        <f>X!BI148</f>
        <v>0</v>
      </c>
      <c r="O148" s="361">
        <f>X!BJ148</f>
        <v>0</v>
      </c>
      <c r="P148" s="366"/>
      <c r="Q148" s="713">
        <f>X!BL148</f>
        <v>0</v>
      </c>
      <c r="R148" s="361">
        <f>X!BM148</f>
        <v>0</v>
      </c>
    </row>
    <row r="149" spans="1:18" s="361" customFormat="1" ht="15.75" hidden="1" customHeight="1">
      <c r="A149" s="297"/>
      <c r="C149" s="361">
        <f>X!AX149</f>
        <v>0</v>
      </c>
      <c r="D149" s="600">
        <f>X!AY149</f>
        <v>0</v>
      </c>
      <c r="E149" s="600">
        <f>X!AZ149</f>
        <v>0</v>
      </c>
      <c r="F149" s="669"/>
      <c r="G149" s="600">
        <f>X!BB149</f>
        <v>0</v>
      </c>
      <c r="H149" s="361">
        <f>X!BC149</f>
        <v>0</v>
      </c>
      <c r="I149" s="600">
        <f>X!BD149</f>
        <v>0</v>
      </c>
      <c r="J149" s="361">
        <f>X!BE149</f>
        <v>0</v>
      </c>
      <c r="K149" s="366"/>
      <c r="L149" s="600">
        <f>X!BG149</f>
        <v>0</v>
      </c>
      <c r="M149" s="1683" t="str">
        <f>IF(X!BH149&gt;0.005,X!BH149,"")</f>
        <v/>
      </c>
      <c r="N149" s="600">
        <f>X!BI149</f>
        <v>0</v>
      </c>
      <c r="O149" s="361">
        <f>X!BJ149</f>
        <v>0</v>
      </c>
      <c r="P149" s="366"/>
      <c r="Q149" s="713">
        <f>X!BL149</f>
        <v>0</v>
      </c>
      <c r="R149" s="361">
        <f>X!BM149</f>
        <v>0</v>
      </c>
    </row>
    <row r="150" spans="1:18" s="361" customFormat="1" ht="15.75" hidden="1" customHeight="1">
      <c r="A150" s="297"/>
      <c r="C150" s="361">
        <f>X!AX150</f>
        <v>0</v>
      </c>
      <c r="D150" s="600">
        <f>X!AY150</f>
        <v>0</v>
      </c>
      <c r="E150" s="600">
        <f>X!AZ150</f>
        <v>0</v>
      </c>
      <c r="F150" s="669"/>
      <c r="G150" s="600">
        <f>X!BB150</f>
        <v>0</v>
      </c>
      <c r="H150" s="361">
        <f>X!BC150</f>
        <v>0</v>
      </c>
      <c r="I150" s="600">
        <f>X!BD150</f>
        <v>0</v>
      </c>
      <c r="J150" s="361">
        <f>X!BE150</f>
        <v>0</v>
      </c>
      <c r="K150" s="366"/>
      <c r="L150" s="600">
        <f>X!BG150</f>
        <v>0</v>
      </c>
      <c r="M150" s="1683" t="str">
        <f>IF(X!BH150&gt;0.005,X!BH150,"")</f>
        <v/>
      </c>
      <c r="N150" s="600">
        <f>X!BI150</f>
        <v>0</v>
      </c>
      <c r="O150" s="361">
        <f>X!BJ150</f>
        <v>0</v>
      </c>
      <c r="P150" s="366"/>
      <c r="Q150" s="713">
        <f>X!BL150</f>
        <v>0</v>
      </c>
      <c r="R150" s="361">
        <f>X!BM150</f>
        <v>0</v>
      </c>
    </row>
    <row r="151" spans="1:18" s="361" customFormat="1" ht="15.75" hidden="1" customHeight="1">
      <c r="A151" s="297"/>
      <c r="C151" s="361">
        <f>X!AX151</f>
        <v>0</v>
      </c>
      <c r="D151" s="600">
        <f>X!AY151</f>
        <v>0</v>
      </c>
      <c r="E151" s="600">
        <f>X!AZ151</f>
        <v>0</v>
      </c>
      <c r="F151" s="669"/>
      <c r="G151" s="600">
        <f>X!BB151</f>
        <v>0</v>
      </c>
      <c r="H151" s="361">
        <f>X!BC151</f>
        <v>0</v>
      </c>
      <c r="I151" s="600">
        <f>X!BD151</f>
        <v>0</v>
      </c>
      <c r="J151" s="361">
        <f>X!BE151</f>
        <v>0</v>
      </c>
      <c r="K151" s="366"/>
      <c r="L151" s="600">
        <f>X!BG151</f>
        <v>0</v>
      </c>
      <c r="M151" s="1683" t="str">
        <f>IF(X!BH151&gt;0.005,X!BH151,"")</f>
        <v/>
      </c>
      <c r="N151" s="600">
        <f>X!BI151</f>
        <v>0</v>
      </c>
      <c r="O151" s="361">
        <f>X!BJ151</f>
        <v>0</v>
      </c>
      <c r="P151" s="366"/>
      <c r="Q151" s="713">
        <f>X!BL151</f>
        <v>0</v>
      </c>
      <c r="R151" s="361">
        <f>X!BM151</f>
        <v>0</v>
      </c>
    </row>
    <row r="152" spans="1:18" s="361" customFormat="1" ht="15.75" hidden="1" customHeight="1" thickBot="1">
      <c r="A152" s="311"/>
      <c r="C152" s="361">
        <f>X!AX152</f>
        <v>0</v>
      </c>
      <c r="D152" s="600">
        <f>X!AY152</f>
        <v>0</v>
      </c>
      <c r="E152" s="600">
        <f>X!AZ152</f>
        <v>0</v>
      </c>
      <c r="F152" s="669"/>
      <c r="G152" s="600">
        <f>X!BB152</f>
        <v>0</v>
      </c>
      <c r="H152" s="361">
        <f>X!BC152</f>
        <v>0</v>
      </c>
      <c r="I152" s="600">
        <f>X!BD152</f>
        <v>0</v>
      </c>
      <c r="J152" s="361">
        <f>X!BE152</f>
        <v>0</v>
      </c>
      <c r="K152" s="366"/>
      <c r="L152" s="600">
        <f>X!BG152</f>
        <v>0</v>
      </c>
      <c r="M152" s="1683" t="str">
        <f>IF(X!BH152&gt;0.005,X!BH152,"")</f>
        <v/>
      </c>
      <c r="N152" s="600">
        <f>X!BI152</f>
        <v>0</v>
      </c>
      <c r="O152" s="361">
        <f>X!BJ152</f>
        <v>0</v>
      </c>
      <c r="P152" s="366"/>
      <c r="Q152" s="713">
        <f>X!BL152</f>
        <v>0</v>
      </c>
      <c r="R152" s="361">
        <f>X!BM152</f>
        <v>0</v>
      </c>
    </row>
    <row r="153" spans="1:18" s="361" customFormat="1" ht="15.75" hidden="1" customHeight="1">
      <c r="A153" s="298"/>
      <c r="C153" s="361">
        <f>X!AX153</f>
        <v>0</v>
      </c>
      <c r="D153" s="600">
        <f>X!AY153</f>
        <v>0</v>
      </c>
      <c r="E153" s="600">
        <f>X!AZ153</f>
        <v>0</v>
      </c>
      <c r="F153" s="669"/>
      <c r="G153" s="600">
        <f>X!BB153</f>
        <v>0</v>
      </c>
      <c r="H153" s="361">
        <f>X!BC153</f>
        <v>0</v>
      </c>
      <c r="I153" s="600">
        <f>X!BD153</f>
        <v>0</v>
      </c>
      <c r="J153" s="361">
        <f>X!BE153</f>
        <v>0</v>
      </c>
      <c r="K153" s="366"/>
      <c r="L153" s="600">
        <f>X!BG153</f>
        <v>0</v>
      </c>
      <c r="M153" s="1683" t="str">
        <f>IF(X!BH153&gt;0.005,X!BH153,"")</f>
        <v/>
      </c>
      <c r="N153" s="600">
        <f>X!BI153</f>
        <v>0</v>
      </c>
      <c r="O153" s="361">
        <f>X!BJ153</f>
        <v>0</v>
      </c>
      <c r="P153" s="366"/>
      <c r="Q153" s="713">
        <f>X!BL153</f>
        <v>0</v>
      </c>
      <c r="R153" s="361">
        <f>X!BM153</f>
        <v>0</v>
      </c>
    </row>
    <row r="154" spans="1:18" s="361" customFormat="1" ht="15.75" hidden="1" customHeight="1">
      <c r="A154" s="298"/>
      <c r="C154" s="361">
        <f>X!AX154</f>
        <v>0</v>
      </c>
      <c r="D154" s="600">
        <f>X!AY154</f>
        <v>0</v>
      </c>
      <c r="E154" s="600">
        <f>X!AZ154</f>
        <v>0</v>
      </c>
      <c r="F154" s="669"/>
      <c r="G154" s="600">
        <f>X!BB154</f>
        <v>0</v>
      </c>
      <c r="H154" s="361">
        <f>X!BC154</f>
        <v>0</v>
      </c>
      <c r="I154" s="600">
        <f>X!BD154</f>
        <v>0</v>
      </c>
      <c r="J154" s="361">
        <f>X!BE154</f>
        <v>0</v>
      </c>
      <c r="K154" s="366"/>
      <c r="L154" s="600">
        <f>X!BG154</f>
        <v>0</v>
      </c>
      <c r="M154" s="1683" t="str">
        <f>IF(X!BH154&gt;0.005,X!BH154,"")</f>
        <v/>
      </c>
      <c r="N154" s="600">
        <f>X!BI154</f>
        <v>0</v>
      </c>
      <c r="O154" s="361">
        <f>X!BJ154</f>
        <v>0</v>
      </c>
      <c r="P154" s="366"/>
      <c r="Q154" s="713">
        <f>X!BL154</f>
        <v>0</v>
      </c>
      <c r="R154" s="361">
        <f>X!BM154</f>
        <v>0</v>
      </c>
    </row>
    <row r="155" spans="1:18" s="361" customFormat="1" ht="15.75" hidden="1" customHeight="1">
      <c r="A155" s="298"/>
      <c r="C155" s="361">
        <f>X!AX155</f>
        <v>0</v>
      </c>
      <c r="D155" s="600">
        <f>X!AY155</f>
        <v>0</v>
      </c>
      <c r="E155" s="600">
        <f>X!AZ155</f>
        <v>0</v>
      </c>
      <c r="F155" s="669"/>
      <c r="G155" s="600">
        <f>X!BB155</f>
        <v>0</v>
      </c>
      <c r="H155" s="361">
        <f>X!BC155</f>
        <v>0</v>
      </c>
      <c r="I155" s="600">
        <f>X!BD155</f>
        <v>0</v>
      </c>
      <c r="J155" s="361">
        <f>X!BE155</f>
        <v>0</v>
      </c>
      <c r="K155" s="366"/>
      <c r="L155" s="600">
        <f>X!BG155</f>
        <v>0</v>
      </c>
      <c r="M155" s="1683" t="str">
        <f>IF(X!BH155&gt;0.005,X!BH155,"")</f>
        <v/>
      </c>
      <c r="N155" s="600">
        <f>X!BI155</f>
        <v>0</v>
      </c>
      <c r="O155" s="361">
        <f>X!BJ155</f>
        <v>0</v>
      </c>
      <c r="P155" s="366"/>
      <c r="Q155" s="713">
        <f>X!BL155</f>
        <v>0</v>
      </c>
      <c r="R155" s="361">
        <f>X!BM155</f>
        <v>0</v>
      </c>
    </row>
    <row r="156" spans="1:18" s="361" customFormat="1" ht="15.75" hidden="1" customHeight="1">
      <c r="A156" s="298"/>
      <c r="C156" s="361">
        <f>X!AX156</f>
        <v>0</v>
      </c>
      <c r="D156" s="600">
        <f>X!AY156</f>
        <v>0</v>
      </c>
      <c r="E156" s="600">
        <f>X!AZ156</f>
        <v>0</v>
      </c>
      <c r="F156" s="669"/>
      <c r="G156" s="600">
        <f>X!BB156</f>
        <v>0</v>
      </c>
      <c r="H156" s="361">
        <f>X!BC156</f>
        <v>0</v>
      </c>
      <c r="I156" s="600">
        <f>X!BD156</f>
        <v>0</v>
      </c>
      <c r="J156" s="361">
        <f>X!BE156</f>
        <v>0</v>
      </c>
      <c r="K156" s="366"/>
      <c r="L156" s="600">
        <f>X!BG156</f>
        <v>0</v>
      </c>
      <c r="M156" s="1683" t="str">
        <f>IF(X!BH156&gt;0.005,X!BH156,"")</f>
        <v/>
      </c>
      <c r="N156" s="600">
        <f>X!BI156</f>
        <v>0</v>
      </c>
      <c r="O156" s="361">
        <f>X!BJ156</f>
        <v>0</v>
      </c>
      <c r="P156" s="366"/>
      <c r="Q156" s="713">
        <f>X!BL156</f>
        <v>0</v>
      </c>
      <c r="R156" s="361">
        <f>X!BM156</f>
        <v>0</v>
      </c>
    </row>
    <row r="157" spans="1:18" s="361" customFormat="1" ht="15.75" hidden="1" customHeight="1">
      <c r="A157" s="298"/>
      <c r="C157" s="361">
        <f>X!AX157</f>
        <v>0</v>
      </c>
      <c r="D157" s="600">
        <f>X!AY157</f>
        <v>0</v>
      </c>
      <c r="E157" s="600">
        <f>X!AZ157</f>
        <v>0</v>
      </c>
      <c r="F157" s="669"/>
      <c r="G157" s="600">
        <f>X!BB157</f>
        <v>0</v>
      </c>
      <c r="H157" s="361">
        <f>X!BC157</f>
        <v>0</v>
      </c>
      <c r="I157" s="600">
        <f>X!BD157</f>
        <v>0</v>
      </c>
      <c r="J157" s="361">
        <f>X!BE157</f>
        <v>0</v>
      </c>
      <c r="K157" s="366"/>
      <c r="L157" s="600">
        <f>X!BG157</f>
        <v>0</v>
      </c>
      <c r="M157" s="1683" t="str">
        <f>IF(X!BH157&gt;0.005,X!BH157,"")</f>
        <v/>
      </c>
      <c r="N157" s="600">
        <f>X!BI157</f>
        <v>0</v>
      </c>
      <c r="O157" s="361">
        <f>X!BJ157</f>
        <v>0</v>
      </c>
      <c r="P157" s="366"/>
      <c r="Q157" s="713">
        <f>X!BL157</f>
        <v>0</v>
      </c>
      <c r="R157" s="361">
        <f>X!BM157</f>
        <v>0</v>
      </c>
    </row>
    <row r="158" spans="1:18" s="361" customFormat="1" ht="15.75" hidden="1" customHeight="1">
      <c r="A158" s="298"/>
      <c r="C158" s="361">
        <f>X!AX158</f>
        <v>0</v>
      </c>
      <c r="D158" s="600">
        <f>X!AY158</f>
        <v>0</v>
      </c>
      <c r="E158" s="600">
        <f>X!AZ158</f>
        <v>0</v>
      </c>
      <c r="F158" s="669"/>
      <c r="G158" s="600">
        <f>X!BB158</f>
        <v>0</v>
      </c>
      <c r="H158" s="361">
        <f>X!BC158</f>
        <v>0</v>
      </c>
      <c r="I158" s="600">
        <f>X!BD158</f>
        <v>0</v>
      </c>
      <c r="J158" s="361">
        <f>X!BE158</f>
        <v>0</v>
      </c>
      <c r="K158" s="366"/>
      <c r="L158" s="600">
        <f>X!BG158</f>
        <v>0</v>
      </c>
      <c r="M158" s="1683" t="str">
        <f>IF(X!BH158&gt;0.005,X!BH158,"")</f>
        <v/>
      </c>
      <c r="N158" s="600">
        <f>X!BI158</f>
        <v>0</v>
      </c>
      <c r="O158" s="361">
        <f>X!BJ158</f>
        <v>0</v>
      </c>
      <c r="P158" s="366"/>
      <c r="Q158" s="713">
        <f>X!BL158</f>
        <v>0</v>
      </c>
      <c r="R158" s="361">
        <f>X!BM158</f>
        <v>0</v>
      </c>
    </row>
    <row r="159" spans="1:18" s="361" customFormat="1" ht="15.75" hidden="1" customHeight="1">
      <c r="A159" s="298"/>
      <c r="C159" s="361">
        <f>X!AX159</f>
        <v>0</v>
      </c>
      <c r="D159" s="600">
        <f>X!AY159</f>
        <v>0</v>
      </c>
      <c r="E159" s="600">
        <f>X!AZ159</f>
        <v>0</v>
      </c>
      <c r="F159" s="669"/>
      <c r="G159" s="600">
        <f>X!BB159</f>
        <v>0</v>
      </c>
      <c r="H159" s="361">
        <f>X!BC159</f>
        <v>0</v>
      </c>
      <c r="I159" s="600">
        <f>X!BD159</f>
        <v>0</v>
      </c>
      <c r="J159" s="361">
        <f>X!BE159</f>
        <v>0</v>
      </c>
      <c r="K159" s="366"/>
      <c r="L159" s="600">
        <f>X!BG159</f>
        <v>0</v>
      </c>
      <c r="M159" s="1683" t="str">
        <f>IF(X!BH159&gt;0.005,X!BH159,"")</f>
        <v/>
      </c>
      <c r="N159" s="600">
        <f>X!BI159</f>
        <v>0</v>
      </c>
      <c r="O159" s="361">
        <f>X!BJ159</f>
        <v>0</v>
      </c>
      <c r="P159" s="366"/>
      <c r="Q159" s="713">
        <f>X!BL159</f>
        <v>0</v>
      </c>
      <c r="R159" s="361">
        <f>X!BM159</f>
        <v>0</v>
      </c>
    </row>
    <row r="160" spans="1:18" s="361" customFormat="1" ht="15.75" hidden="1" customHeight="1">
      <c r="A160" s="298"/>
      <c r="C160" s="361">
        <f>X!AX160</f>
        <v>0</v>
      </c>
      <c r="D160" s="600">
        <f>X!AY160</f>
        <v>0</v>
      </c>
      <c r="E160" s="600">
        <f>X!AZ160</f>
        <v>0</v>
      </c>
      <c r="F160" s="669"/>
      <c r="G160" s="600">
        <f>X!BB160</f>
        <v>0</v>
      </c>
      <c r="H160" s="361">
        <f>X!BC160</f>
        <v>0</v>
      </c>
      <c r="I160" s="600">
        <f>X!BD160</f>
        <v>0</v>
      </c>
      <c r="J160" s="361">
        <f>X!BE160</f>
        <v>0</v>
      </c>
      <c r="K160" s="366"/>
      <c r="L160" s="600">
        <f>X!BG160</f>
        <v>0</v>
      </c>
      <c r="M160" s="1683" t="str">
        <f>IF(X!BH160&gt;0.005,X!BH160,"")</f>
        <v/>
      </c>
      <c r="N160" s="600">
        <f>X!BI160</f>
        <v>0</v>
      </c>
      <c r="O160" s="361">
        <f>X!BJ160</f>
        <v>0</v>
      </c>
      <c r="P160" s="366"/>
      <c r="Q160" s="713">
        <f>X!BL160</f>
        <v>0</v>
      </c>
      <c r="R160" s="361">
        <f>X!BM160</f>
        <v>0</v>
      </c>
    </row>
    <row r="161" spans="1:40" s="361" customFormat="1" ht="15.75" hidden="1" customHeight="1">
      <c r="A161" s="298"/>
      <c r="C161" s="361">
        <f>X!AX161</f>
        <v>0</v>
      </c>
      <c r="D161" s="600">
        <f>X!AY161</f>
        <v>0</v>
      </c>
      <c r="E161" s="600">
        <f>X!AZ161</f>
        <v>0</v>
      </c>
      <c r="F161" s="669"/>
      <c r="G161" s="600">
        <f>X!BB161</f>
        <v>0</v>
      </c>
      <c r="H161" s="361">
        <f>X!BC161</f>
        <v>0</v>
      </c>
      <c r="I161" s="600">
        <f>X!BD161</f>
        <v>0</v>
      </c>
      <c r="J161" s="361">
        <f>X!BE161</f>
        <v>0</v>
      </c>
      <c r="K161" s="366"/>
      <c r="L161" s="600">
        <f>X!BG161</f>
        <v>0</v>
      </c>
      <c r="M161" s="1683" t="str">
        <f>IF(X!BH161&gt;0.005,X!BH161,"")</f>
        <v/>
      </c>
      <c r="N161" s="600">
        <f>X!BI161</f>
        <v>0</v>
      </c>
      <c r="O161" s="361">
        <f>X!BJ161</f>
        <v>0</v>
      </c>
      <c r="P161" s="366"/>
      <c r="Q161" s="713">
        <f>X!BL161</f>
        <v>0</v>
      </c>
      <c r="R161" s="361">
        <f>X!BM161</f>
        <v>0</v>
      </c>
    </row>
    <row r="162" spans="1:40" s="361" customFormat="1" ht="15.75" hidden="1" customHeight="1">
      <c r="A162" s="298"/>
      <c r="C162" s="361">
        <f>X!AX162</f>
        <v>0</v>
      </c>
      <c r="D162" s="600">
        <f>X!AY162</f>
        <v>0</v>
      </c>
      <c r="E162" s="600">
        <f>X!AZ162</f>
        <v>0</v>
      </c>
      <c r="F162" s="669"/>
      <c r="G162" s="600">
        <f>X!BB162</f>
        <v>0</v>
      </c>
      <c r="H162" s="361">
        <f>X!BC162</f>
        <v>0</v>
      </c>
      <c r="I162" s="600">
        <f>X!BD162</f>
        <v>0</v>
      </c>
      <c r="J162" s="361">
        <f>X!BE162</f>
        <v>0</v>
      </c>
      <c r="K162" s="366"/>
      <c r="L162" s="600">
        <f>X!BG162</f>
        <v>0</v>
      </c>
      <c r="M162" s="1683" t="str">
        <f>IF(X!BH162&gt;0.005,X!BH162,"")</f>
        <v/>
      </c>
      <c r="N162" s="600">
        <f>X!BI162</f>
        <v>0</v>
      </c>
      <c r="O162" s="361">
        <f>X!BJ162</f>
        <v>0</v>
      </c>
      <c r="P162" s="366"/>
      <c r="Q162" s="713">
        <f>X!BL162</f>
        <v>0</v>
      </c>
      <c r="R162" s="361">
        <f>X!BM162</f>
        <v>0</v>
      </c>
    </row>
    <row r="163" spans="1:40" s="361" customFormat="1" ht="15.75" hidden="1" customHeight="1" thickBot="1">
      <c r="A163" s="298"/>
      <c r="C163" s="361">
        <f>X!AX163</f>
        <v>0</v>
      </c>
      <c r="D163" s="600">
        <f>X!AY163</f>
        <v>0</v>
      </c>
      <c r="E163" s="600">
        <f>X!AZ163</f>
        <v>0</v>
      </c>
      <c r="F163" s="669"/>
      <c r="G163" s="600">
        <f>X!BB163</f>
        <v>0</v>
      </c>
      <c r="H163" s="361">
        <f>X!BC163</f>
        <v>0</v>
      </c>
      <c r="I163" s="600">
        <f>X!BD163</f>
        <v>0</v>
      </c>
      <c r="J163" s="361">
        <f>X!BE163</f>
        <v>0</v>
      </c>
      <c r="K163" s="366"/>
      <c r="L163" s="600">
        <f>X!BG163</f>
        <v>0</v>
      </c>
      <c r="M163" s="1683" t="str">
        <f>IF(X!BH163&gt;0.005,X!BH163,"")</f>
        <v/>
      </c>
      <c r="N163" s="600">
        <f>X!BI163</f>
        <v>0</v>
      </c>
      <c r="O163" s="361">
        <f>X!BJ163</f>
        <v>0</v>
      </c>
      <c r="P163" s="366"/>
      <c r="Q163" s="713">
        <f>X!BL163</f>
        <v>0</v>
      </c>
      <c r="R163" s="361">
        <f>X!BM163</f>
        <v>0</v>
      </c>
    </row>
    <row r="164" spans="1:40" s="361" customFormat="1" ht="15.75" hidden="1" customHeight="1" thickBot="1">
      <c r="A164" s="371"/>
      <c r="C164" s="361">
        <f>X!AX164</f>
        <v>0</v>
      </c>
      <c r="D164" s="600">
        <f>X!AY164</f>
        <v>0</v>
      </c>
      <c r="E164" s="600">
        <f>X!AZ164</f>
        <v>0</v>
      </c>
      <c r="F164" s="669"/>
      <c r="G164" s="600">
        <f>X!BB164</f>
        <v>0</v>
      </c>
      <c r="H164" s="361">
        <f>X!BC164</f>
        <v>0</v>
      </c>
      <c r="I164" s="600">
        <f>X!BD164</f>
        <v>0</v>
      </c>
      <c r="J164" s="361">
        <f>X!BE164</f>
        <v>0</v>
      </c>
      <c r="K164" s="366"/>
      <c r="L164" s="600">
        <f>X!BG164</f>
        <v>0</v>
      </c>
      <c r="M164" s="1683" t="str">
        <f>IF(X!BH164&gt;0.005,X!BH164,"")</f>
        <v/>
      </c>
      <c r="N164" s="600">
        <f>X!BI164</f>
        <v>0</v>
      </c>
      <c r="O164" s="361">
        <f>X!BJ164</f>
        <v>0</v>
      </c>
      <c r="P164" s="366"/>
      <c r="Q164" s="713">
        <f>X!BL164</f>
        <v>0</v>
      </c>
      <c r="R164" s="361">
        <f>X!BM164</f>
        <v>0</v>
      </c>
    </row>
    <row r="165" spans="1:40" s="361" customFormat="1" ht="15.75" hidden="1" customHeight="1" thickBot="1">
      <c r="A165" s="380"/>
      <c r="C165" s="361">
        <f>X!AX165</f>
        <v>0</v>
      </c>
      <c r="D165" s="600">
        <f>X!AY165</f>
        <v>0</v>
      </c>
      <c r="E165" s="600">
        <f>X!AZ165</f>
        <v>0</v>
      </c>
      <c r="F165" s="669"/>
      <c r="G165" s="600">
        <f>X!BB165</f>
        <v>0</v>
      </c>
      <c r="H165" s="361">
        <f>X!BC165</f>
        <v>0</v>
      </c>
      <c r="I165" s="600">
        <f>X!BD165</f>
        <v>0</v>
      </c>
      <c r="J165" s="361">
        <f>X!BE165</f>
        <v>0</v>
      </c>
      <c r="K165" s="366"/>
      <c r="L165" s="600">
        <f>X!BG165</f>
        <v>0</v>
      </c>
      <c r="M165" s="1683" t="str">
        <f>IF(X!BH165&gt;0.005,X!BH165,"")</f>
        <v/>
      </c>
      <c r="N165" s="600">
        <f>X!BI165</f>
        <v>0</v>
      </c>
      <c r="O165" s="361">
        <f>X!BJ165</f>
        <v>0</v>
      </c>
      <c r="P165" s="366"/>
      <c r="Q165" s="713">
        <f>X!BL165</f>
        <v>0</v>
      </c>
      <c r="R165" s="361">
        <f>X!BM165</f>
        <v>0</v>
      </c>
    </row>
    <row r="166" spans="1:40" s="361" customFormat="1" ht="19.5" hidden="1" customHeight="1" thickBot="1">
      <c r="A166" s="392"/>
      <c r="C166" s="361">
        <f>X!AX166</f>
        <v>0</v>
      </c>
      <c r="D166" s="600">
        <f>X!AY166</f>
        <v>0</v>
      </c>
      <c r="E166" s="600">
        <f>X!AZ166</f>
        <v>0</v>
      </c>
      <c r="F166" s="669"/>
      <c r="G166" s="600">
        <f>X!BB166</f>
        <v>0</v>
      </c>
      <c r="H166" s="361">
        <f>X!BC166</f>
        <v>0</v>
      </c>
      <c r="I166" s="600">
        <f>X!BD166</f>
        <v>0</v>
      </c>
      <c r="J166" s="361">
        <f>X!BE166</f>
        <v>0</v>
      </c>
      <c r="K166" s="366"/>
      <c r="L166" s="600">
        <f>X!BG166</f>
        <v>0</v>
      </c>
      <c r="M166" s="1683" t="str">
        <f>IF(X!BH166&gt;0.005,X!BH166,"")</f>
        <v/>
      </c>
      <c r="N166" s="600">
        <f>X!BI166</f>
        <v>0</v>
      </c>
      <c r="O166" s="361">
        <f>X!BJ166</f>
        <v>0</v>
      </c>
      <c r="P166" s="366"/>
      <c r="Q166" s="713">
        <f>X!BL166</f>
        <v>0</v>
      </c>
      <c r="R166" s="361">
        <f>X!BM166</f>
        <v>0</v>
      </c>
    </row>
    <row r="167" spans="1:40" s="364" customFormat="1" ht="15.75" hidden="1" customHeight="1">
      <c r="A167" s="393"/>
      <c r="B167" s="361"/>
      <c r="C167" s="361">
        <f>X!AX167</f>
        <v>0</v>
      </c>
      <c r="D167" s="600">
        <f>X!AY167</f>
        <v>0</v>
      </c>
      <c r="E167" s="600">
        <f>X!AZ167</f>
        <v>0</v>
      </c>
      <c r="F167" s="669"/>
      <c r="G167" s="600">
        <f>X!BB167</f>
        <v>0</v>
      </c>
      <c r="H167" s="361">
        <f>X!BC167</f>
        <v>0</v>
      </c>
      <c r="I167" s="600">
        <f>X!BD167</f>
        <v>0</v>
      </c>
      <c r="J167" s="361">
        <f>X!BE167</f>
        <v>0</v>
      </c>
      <c r="K167" s="366"/>
      <c r="L167" s="600">
        <f>X!BG167</f>
        <v>0</v>
      </c>
      <c r="M167" s="1683" t="str">
        <f>IF(X!BH167&gt;0.005,X!BH167,"")</f>
        <v/>
      </c>
      <c r="N167" s="600">
        <f>X!BI167</f>
        <v>0</v>
      </c>
      <c r="O167" s="361">
        <f>X!BJ167</f>
        <v>0</v>
      </c>
      <c r="P167" s="366"/>
      <c r="Q167" s="713">
        <f>X!BL167</f>
        <v>0</v>
      </c>
      <c r="R167" s="361">
        <f>X!BM167</f>
        <v>0</v>
      </c>
      <c r="S167" s="361"/>
      <c r="T167" s="361"/>
      <c r="U167" s="361"/>
      <c r="V167" s="361"/>
      <c r="W167" s="361"/>
      <c r="X167" s="361"/>
      <c r="Y167" s="361"/>
      <c r="Z167" s="361"/>
      <c r="AA167" s="361"/>
      <c r="AB167" s="361"/>
      <c r="AC167" s="361"/>
      <c r="AD167" s="361"/>
      <c r="AE167" s="361"/>
      <c r="AF167" s="361"/>
      <c r="AG167" s="361"/>
      <c r="AH167" s="361"/>
      <c r="AI167" s="361"/>
      <c r="AJ167" s="361"/>
      <c r="AK167" s="361"/>
      <c r="AL167" s="361"/>
      <c r="AM167" s="361"/>
      <c r="AN167" s="361"/>
    </row>
    <row r="168" spans="1:40" s="361" customFormat="1" ht="19.5" hidden="1" customHeight="1" thickBot="1">
      <c r="A168" s="394"/>
      <c r="C168" s="361">
        <f>X!AX168</f>
        <v>0</v>
      </c>
      <c r="D168" s="600">
        <f>X!AY168</f>
        <v>0</v>
      </c>
      <c r="E168" s="600">
        <f>X!AZ168</f>
        <v>0</v>
      </c>
      <c r="F168" s="669"/>
      <c r="G168" s="600">
        <f>X!BB168</f>
        <v>0</v>
      </c>
      <c r="H168" s="361">
        <f>X!BC168</f>
        <v>0</v>
      </c>
      <c r="I168" s="600">
        <f>X!BD168</f>
        <v>0</v>
      </c>
      <c r="J168" s="361">
        <f>X!BE168</f>
        <v>0</v>
      </c>
      <c r="K168" s="366"/>
      <c r="L168" s="600">
        <f>X!BG168</f>
        <v>0</v>
      </c>
      <c r="M168" s="1683" t="str">
        <f>IF(X!BH168&gt;0.005,X!BH168,"")</f>
        <v/>
      </c>
      <c r="N168" s="600">
        <f>X!BI168</f>
        <v>0</v>
      </c>
      <c r="O168" s="361">
        <f>X!BJ168</f>
        <v>0</v>
      </c>
      <c r="P168" s="366"/>
      <c r="Q168" s="713">
        <f>X!BL168</f>
        <v>0</v>
      </c>
      <c r="R168" s="361">
        <f>X!BM168</f>
        <v>0</v>
      </c>
    </row>
    <row r="169" spans="1:40" s="361" customFormat="1" ht="15.75" hidden="1" customHeight="1">
      <c r="A169" s="299"/>
      <c r="C169" s="361">
        <f>X!AX169</f>
        <v>0</v>
      </c>
      <c r="D169" s="600">
        <f>X!AY169</f>
        <v>0</v>
      </c>
      <c r="E169" s="600">
        <f>X!AZ169</f>
        <v>0</v>
      </c>
      <c r="F169" s="669"/>
      <c r="G169" s="600">
        <f>X!BB169</f>
        <v>0</v>
      </c>
      <c r="H169" s="361">
        <f>X!BC169</f>
        <v>0</v>
      </c>
      <c r="I169" s="600">
        <f>X!BD169</f>
        <v>0</v>
      </c>
      <c r="J169" s="361">
        <f>X!BE169</f>
        <v>0</v>
      </c>
      <c r="K169" s="366"/>
      <c r="L169" s="600">
        <f>X!BG169</f>
        <v>0</v>
      </c>
      <c r="M169" s="1683" t="str">
        <f>IF(X!BH169&gt;0.005,X!BH169,"")</f>
        <v/>
      </c>
      <c r="N169" s="600">
        <f>X!BI169</f>
        <v>0</v>
      </c>
      <c r="O169" s="361">
        <f>X!BJ169</f>
        <v>0</v>
      </c>
      <c r="P169" s="366"/>
      <c r="Q169" s="713">
        <f>X!BL169</f>
        <v>0</v>
      </c>
      <c r="R169" s="361">
        <f>X!BM169</f>
        <v>0</v>
      </c>
    </row>
    <row r="170" spans="1:40" s="361" customFormat="1" ht="15.75" hidden="1" customHeight="1">
      <c r="A170" s="300"/>
      <c r="C170" s="361">
        <f>X!AX170</f>
        <v>0</v>
      </c>
      <c r="D170" s="600">
        <f>X!AY170</f>
        <v>0</v>
      </c>
      <c r="E170" s="600">
        <f>X!AZ170</f>
        <v>0</v>
      </c>
      <c r="F170" s="669"/>
      <c r="G170" s="600">
        <f>X!BB170</f>
        <v>0</v>
      </c>
      <c r="H170" s="361">
        <f>X!BC170</f>
        <v>0</v>
      </c>
      <c r="I170" s="600">
        <f>X!BD170</f>
        <v>0</v>
      </c>
      <c r="J170" s="361">
        <f>X!BE170</f>
        <v>0</v>
      </c>
      <c r="K170" s="366"/>
      <c r="L170" s="600">
        <f>X!BG170</f>
        <v>0</v>
      </c>
      <c r="M170" s="1683" t="str">
        <f>IF(X!BH170&gt;0.005,X!BH170,"")</f>
        <v/>
      </c>
      <c r="N170" s="600">
        <f>X!BI170</f>
        <v>0</v>
      </c>
      <c r="O170" s="361">
        <f>X!BJ170</f>
        <v>0</v>
      </c>
      <c r="P170" s="366"/>
      <c r="Q170" s="713">
        <f>X!BL170</f>
        <v>0</v>
      </c>
      <c r="R170" s="361">
        <f>X!BM170</f>
        <v>0</v>
      </c>
    </row>
    <row r="171" spans="1:40" s="361" customFormat="1" ht="15.75" hidden="1" customHeight="1">
      <c r="A171" s="301"/>
      <c r="C171" s="361">
        <f>X!AX171</f>
        <v>0</v>
      </c>
      <c r="D171" s="600">
        <f>X!AY171</f>
        <v>0</v>
      </c>
      <c r="E171" s="600">
        <f>X!AZ171</f>
        <v>0</v>
      </c>
      <c r="F171" s="669"/>
      <c r="G171" s="600">
        <f>X!BB171</f>
        <v>0</v>
      </c>
      <c r="H171" s="361">
        <f>X!BC171</f>
        <v>0</v>
      </c>
      <c r="I171" s="600">
        <f>X!BD171</f>
        <v>0</v>
      </c>
      <c r="J171" s="361">
        <f>X!BE171</f>
        <v>0</v>
      </c>
      <c r="K171" s="366"/>
      <c r="L171" s="600">
        <f>X!BG171</f>
        <v>0</v>
      </c>
      <c r="M171" s="1683" t="str">
        <f>IF(X!BH171&gt;0.005,X!BH171,"")</f>
        <v/>
      </c>
      <c r="N171" s="600">
        <f>X!BI171</f>
        <v>0</v>
      </c>
      <c r="O171" s="361">
        <f>X!BJ171</f>
        <v>0</v>
      </c>
      <c r="P171" s="366"/>
      <c r="Q171" s="713">
        <f>X!BL171</f>
        <v>0</v>
      </c>
      <c r="R171" s="361">
        <f>X!BM171</f>
        <v>0</v>
      </c>
    </row>
    <row r="172" spans="1:40" s="361" customFormat="1" ht="15.75" hidden="1" customHeight="1">
      <c r="A172" s="302"/>
      <c r="C172" s="361">
        <f>X!AX172</f>
        <v>0</v>
      </c>
      <c r="D172" s="600">
        <f>X!AY172</f>
        <v>0</v>
      </c>
      <c r="E172" s="600">
        <f>X!AZ172</f>
        <v>0</v>
      </c>
      <c r="F172" s="669"/>
      <c r="G172" s="600">
        <f>X!BB172</f>
        <v>0</v>
      </c>
      <c r="H172" s="361">
        <f>X!BC172</f>
        <v>0</v>
      </c>
      <c r="I172" s="600">
        <f>X!BD172</f>
        <v>0</v>
      </c>
      <c r="J172" s="361">
        <f>X!BE172</f>
        <v>0</v>
      </c>
      <c r="K172" s="366"/>
      <c r="L172" s="600">
        <f>X!BG172</f>
        <v>0</v>
      </c>
      <c r="M172" s="1683" t="str">
        <f>IF(X!BH172&gt;0.005,X!BH172,"")</f>
        <v/>
      </c>
      <c r="N172" s="600">
        <f>X!BI172</f>
        <v>0</v>
      </c>
      <c r="O172" s="361">
        <f>X!BJ172</f>
        <v>0</v>
      </c>
      <c r="P172" s="366"/>
      <c r="Q172" s="713">
        <f>X!BL172</f>
        <v>0</v>
      </c>
      <c r="R172" s="361">
        <f>X!BM172</f>
        <v>0</v>
      </c>
    </row>
    <row r="173" spans="1:40" s="361" customFormat="1" ht="15.75" hidden="1" customHeight="1" thickBot="1">
      <c r="A173" s="303"/>
      <c r="C173" s="361">
        <f>X!AX173</f>
        <v>0</v>
      </c>
      <c r="D173" s="600">
        <f>X!AY173</f>
        <v>0</v>
      </c>
      <c r="E173" s="600">
        <f>X!AZ173</f>
        <v>0</v>
      </c>
      <c r="F173" s="669"/>
      <c r="G173" s="600">
        <f>X!BB173</f>
        <v>0</v>
      </c>
      <c r="H173" s="361">
        <f>X!BC173</f>
        <v>0</v>
      </c>
      <c r="I173" s="600">
        <f>X!BD173</f>
        <v>0</v>
      </c>
      <c r="J173" s="361">
        <f>X!BE173</f>
        <v>0</v>
      </c>
      <c r="K173" s="366"/>
      <c r="L173" s="600">
        <f>X!BG173</f>
        <v>0</v>
      </c>
      <c r="M173" s="1683" t="str">
        <f>IF(X!BH173&gt;0.005,X!BH173,"")</f>
        <v/>
      </c>
      <c r="N173" s="600">
        <f>X!BI173</f>
        <v>0</v>
      </c>
      <c r="O173" s="361">
        <f>X!BJ173</f>
        <v>0</v>
      </c>
      <c r="P173" s="366"/>
      <c r="Q173" s="713">
        <f>X!BL173</f>
        <v>0</v>
      </c>
      <c r="R173" s="361">
        <f>X!BM173</f>
        <v>0</v>
      </c>
    </row>
    <row r="174" spans="1:40" s="397" customFormat="1" ht="15.75" hidden="1" customHeight="1" thickBot="1">
      <c r="A174" s="396"/>
      <c r="B174" s="361"/>
      <c r="C174" s="361">
        <f>X!AX174</f>
        <v>0</v>
      </c>
      <c r="D174" s="600">
        <f>X!AY174</f>
        <v>0</v>
      </c>
      <c r="E174" s="600">
        <f>X!AZ174</f>
        <v>0</v>
      </c>
      <c r="F174" s="669"/>
      <c r="G174" s="600">
        <f>X!BB174</f>
        <v>0</v>
      </c>
      <c r="H174" s="361">
        <f>X!BC174</f>
        <v>0</v>
      </c>
      <c r="I174" s="600">
        <f>X!BD174</f>
        <v>0</v>
      </c>
      <c r="J174" s="361">
        <f>X!BE174</f>
        <v>0</v>
      </c>
      <c r="K174" s="366"/>
      <c r="L174" s="600">
        <f>X!BG174</f>
        <v>0</v>
      </c>
      <c r="M174" s="1683" t="str">
        <f>IF(X!BH174&gt;0.005,X!BH174,"")</f>
        <v/>
      </c>
      <c r="N174" s="600">
        <f>X!BI174</f>
        <v>0</v>
      </c>
      <c r="O174" s="361">
        <f>X!BJ174</f>
        <v>0</v>
      </c>
      <c r="P174" s="366"/>
      <c r="Q174" s="713">
        <f>X!BL174</f>
        <v>0</v>
      </c>
      <c r="R174" s="361">
        <f>X!BM174</f>
        <v>0</v>
      </c>
      <c r="S174" s="361"/>
      <c r="T174" s="361"/>
      <c r="U174" s="361"/>
      <c r="V174" s="361"/>
      <c r="W174" s="361"/>
      <c r="X174" s="361"/>
      <c r="Y174" s="361"/>
      <c r="Z174" s="361"/>
      <c r="AA174" s="361"/>
      <c r="AB174" s="361"/>
      <c r="AC174" s="361"/>
      <c r="AD174" s="361"/>
      <c r="AE174" s="361"/>
      <c r="AF174" s="361"/>
      <c r="AG174" s="361"/>
      <c r="AH174" s="361"/>
      <c r="AI174" s="361"/>
      <c r="AJ174" s="361"/>
      <c r="AK174" s="361"/>
      <c r="AL174" s="361"/>
      <c r="AM174" s="361"/>
      <c r="AN174" s="361"/>
    </row>
    <row r="175" spans="1:40" s="361" customFormat="1" ht="15.75" hidden="1" customHeight="1">
      <c r="A175" s="304"/>
      <c r="C175" s="361">
        <f>X!AX175</f>
        <v>0</v>
      </c>
      <c r="D175" s="600">
        <f>X!AY175</f>
        <v>0</v>
      </c>
      <c r="E175" s="600">
        <f>X!AZ175</f>
        <v>0</v>
      </c>
      <c r="F175" s="669"/>
      <c r="G175" s="600">
        <f>X!BB175</f>
        <v>0</v>
      </c>
      <c r="H175" s="361">
        <f>X!BC175</f>
        <v>0</v>
      </c>
      <c r="I175" s="600">
        <f>X!BD175</f>
        <v>0</v>
      </c>
      <c r="J175" s="361">
        <f>X!BE175</f>
        <v>0</v>
      </c>
      <c r="K175" s="366"/>
      <c r="L175" s="600">
        <f>X!BG175</f>
        <v>0</v>
      </c>
      <c r="M175" s="1683" t="str">
        <f>IF(X!BH175&gt;0.005,X!BH175,"")</f>
        <v/>
      </c>
      <c r="N175" s="600">
        <f>X!BI175</f>
        <v>0</v>
      </c>
      <c r="O175" s="361">
        <f>X!BJ175</f>
        <v>0</v>
      </c>
      <c r="P175" s="366"/>
      <c r="Q175" s="713">
        <f>X!BL175</f>
        <v>0</v>
      </c>
      <c r="R175" s="361">
        <f>X!BM175</f>
        <v>0</v>
      </c>
    </row>
    <row r="176" spans="1:40" s="361" customFormat="1" ht="15.75" hidden="1" customHeight="1">
      <c r="A176" s="305"/>
      <c r="C176" s="361">
        <f>X!AX176</f>
        <v>0</v>
      </c>
      <c r="D176" s="600">
        <f>X!AY176</f>
        <v>0</v>
      </c>
      <c r="E176" s="600">
        <f>X!AZ176</f>
        <v>0</v>
      </c>
      <c r="F176" s="669"/>
      <c r="G176" s="600">
        <f>X!BB176</f>
        <v>0</v>
      </c>
      <c r="H176" s="361">
        <f>X!BC176</f>
        <v>0</v>
      </c>
      <c r="I176" s="600">
        <f>X!BD176</f>
        <v>0</v>
      </c>
      <c r="J176" s="361">
        <f>X!BE176</f>
        <v>0</v>
      </c>
      <c r="K176" s="366"/>
      <c r="L176" s="600">
        <f>X!BG176</f>
        <v>0</v>
      </c>
      <c r="M176" s="1683" t="str">
        <f>IF(X!BH176&gt;0.005,X!BH176,"")</f>
        <v/>
      </c>
      <c r="N176" s="600">
        <f>X!BI176</f>
        <v>0</v>
      </c>
      <c r="O176" s="361">
        <f>X!BJ176</f>
        <v>0</v>
      </c>
      <c r="P176" s="366"/>
      <c r="Q176" s="713">
        <f>X!BL176</f>
        <v>0</v>
      </c>
      <c r="R176" s="361">
        <f>X!BM176</f>
        <v>0</v>
      </c>
    </row>
    <row r="177" spans="1:40" s="361" customFormat="1" ht="15.75" hidden="1" customHeight="1" thickBot="1">
      <c r="A177" s="306"/>
      <c r="C177" s="361">
        <f>X!AX177</f>
        <v>0</v>
      </c>
      <c r="D177" s="600">
        <f>X!AY177</f>
        <v>0</v>
      </c>
      <c r="E177" s="600">
        <f>X!AZ177</f>
        <v>0</v>
      </c>
      <c r="F177" s="669"/>
      <c r="G177" s="600">
        <f>X!BB177</f>
        <v>0</v>
      </c>
      <c r="H177" s="361">
        <f>X!BC177</f>
        <v>0</v>
      </c>
      <c r="I177" s="600">
        <f>X!BD177</f>
        <v>0</v>
      </c>
      <c r="J177" s="361">
        <f>X!BE177</f>
        <v>0</v>
      </c>
      <c r="K177" s="366"/>
      <c r="L177" s="600">
        <f>X!BG177</f>
        <v>0</v>
      </c>
      <c r="M177" s="1683" t="str">
        <f>IF(X!BH177&gt;0.005,X!BH177,"")</f>
        <v/>
      </c>
      <c r="N177" s="600">
        <f>X!BI177</f>
        <v>0</v>
      </c>
      <c r="O177" s="361">
        <f>X!BJ177</f>
        <v>0</v>
      </c>
      <c r="P177" s="366"/>
      <c r="Q177" s="713">
        <f>X!BL177</f>
        <v>0</v>
      </c>
      <c r="R177" s="361">
        <f>X!BM177</f>
        <v>0</v>
      </c>
    </row>
    <row r="178" spans="1:40" s="364" customFormat="1" ht="15.75" hidden="1" customHeight="1" thickBot="1">
      <c r="A178" s="393"/>
      <c r="B178" s="361"/>
      <c r="C178" s="361">
        <f>X!AX178</f>
        <v>0</v>
      </c>
      <c r="D178" s="600">
        <f>X!AY178</f>
        <v>0</v>
      </c>
      <c r="E178" s="600">
        <f>X!AZ178</f>
        <v>0</v>
      </c>
      <c r="F178" s="669"/>
      <c r="G178" s="600">
        <f>X!BB178</f>
        <v>0</v>
      </c>
      <c r="H178" s="361">
        <f>X!BC178</f>
        <v>0</v>
      </c>
      <c r="I178" s="600">
        <f>X!BD178</f>
        <v>0</v>
      </c>
      <c r="J178" s="361">
        <f>X!BE178</f>
        <v>0</v>
      </c>
      <c r="K178" s="366"/>
      <c r="L178" s="600">
        <f>X!BG178</f>
        <v>0</v>
      </c>
      <c r="M178" s="1683" t="str">
        <f>IF(X!BH178&gt;0.005,X!BH178,"")</f>
        <v/>
      </c>
      <c r="N178" s="600">
        <f>X!BI178</f>
        <v>0</v>
      </c>
      <c r="O178" s="361">
        <f>X!BJ178</f>
        <v>0</v>
      </c>
      <c r="P178" s="366"/>
      <c r="Q178" s="713">
        <f>X!BL178</f>
        <v>0</v>
      </c>
      <c r="R178" s="361">
        <f>X!BM178</f>
        <v>0</v>
      </c>
      <c r="S178" s="361"/>
      <c r="T178" s="361"/>
      <c r="U178" s="361"/>
      <c r="V178" s="361"/>
      <c r="W178" s="361"/>
      <c r="X178" s="361"/>
      <c r="Y178" s="361"/>
      <c r="Z178" s="361"/>
      <c r="AA178" s="361"/>
      <c r="AB178" s="361"/>
      <c r="AC178" s="361"/>
      <c r="AD178" s="361"/>
      <c r="AE178" s="361"/>
      <c r="AF178" s="361"/>
      <c r="AG178" s="361"/>
      <c r="AH178" s="361"/>
      <c r="AI178" s="361"/>
      <c r="AJ178" s="361"/>
      <c r="AK178" s="361"/>
      <c r="AL178" s="361"/>
      <c r="AM178" s="361"/>
      <c r="AN178" s="361"/>
    </row>
    <row r="179" spans="1:40" s="361" customFormat="1" ht="19.5" hidden="1" customHeight="1" thickTop="1" thickBot="1">
      <c r="A179" s="394"/>
      <c r="C179" s="361">
        <f>X!AX179</f>
        <v>0</v>
      </c>
      <c r="D179" s="600">
        <f>X!AY179</f>
        <v>0</v>
      </c>
      <c r="E179" s="600">
        <f>X!AZ179</f>
        <v>0</v>
      </c>
      <c r="F179" s="669"/>
      <c r="G179" s="600">
        <f>X!BB179</f>
        <v>0</v>
      </c>
      <c r="H179" s="361">
        <f>X!BC179</f>
        <v>0</v>
      </c>
      <c r="I179" s="600">
        <f>X!BD179</f>
        <v>0</v>
      </c>
      <c r="J179" s="361">
        <f>X!BE179</f>
        <v>0</v>
      </c>
      <c r="K179" s="366"/>
      <c r="L179" s="600">
        <f>X!BG179</f>
        <v>0</v>
      </c>
      <c r="M179" s="1683" t="str">
        <f>IF(X!BH179&gt;0.005,X!BH179,"")</f>
        <v/>
      </c>
      <c r="N179" s="600">
        <f>X!BI179</f>
        <v>0</v>
      </c>
      <c r="O179" s="361">
        <f>X!BJ179</f>
        <v>0</v>
      </c>
      <c r="P179" s="366"/>
      <c r="Q179" s="713">
        <f>X!BL179</f>
        <v>0</v>
      </c>
      <c r="R179" s="361">
        <f>X!BM179</f>
        <v>0</v>
      </c>
    </row>
    <row r="180" spans="1:40" s="361" customFormat="1" ht="15.75" hidden="1" customHeight="1">
      <c r="A180" s="323"/>
      <c r="C180" s="361">
        <f>X!AX180</f>
        <v>0</v>
      </c>
      <c r="D180" s="600">
        <f>X!AY180</f>
        <v>0</v>
      </c>
      <c r="E180" s="600">
        <f>X!AZ180</f>
        <v>0</v>
      </c>
      <c r="F180" s="669"/>
      <c r="G180" s="600">
        <f>X!BB180</f>
        <v>0</v>
      </c>
      <c r="H180" s="361">
        <f>X!BC180</f>
        <v>0</v>
      </c>
      <c r="I180" s="600">
        <f>X!BD180</f>
        <v>0</v>
      </c>
      <c r="J180" s="361">
        <f>X!BE180</f>
        <v>0</v>
      </c>
      <c r="K180" s="366"/>
      <c r="L180" s="600">
        <f>X!BG180</f>
        <v>0</v>
      </c>
      <c r="M180" s="1683" t="str">
        <f>IF(X!BH180&gt;0.005,X!BH180,"")</f>
        <v/>
      </c>
      <c r="N180" s="600">
        <f>X!BI180</f>
        <v>0</v>
      </c>
      <c r="O180" s="361">
        <f>X!BJ180</f>
        <v>0</v>
      </c>
      <c r="P180" s="366"/>
      <c r="Q180" s="713">
        <f>X!BL180</f>
        <v>0</v>
      </c>
      <c r="R180" s="361">
        <f>X!BM180</f>
        <v>0</v>
      </c>
    </row>
    <row r="181" spans="1:40" s="361" customFormat="1" ht="15.75" hidden="1" customHeight="1">
      <c r="A181" s="307"/>
      <c r="C181" s="361">
        <f>X!AX181</f>
        <v>0</v>
      </c>
      <c r="D181" s="600">
        <f>X!AY181</f>
        <v>0</v>
      </c>
      <c r="E181" s="600">
        <f>X!AZ181</f>
        <v>0</v>
      </c>
      <c r="F181" s="669"/>
      <c r="G181" s="600">
        <f>X!BB181</f>
        <v>0</v>
      </c>
      <c r="H181" s="361">
        <f>X!BC181</f>
        <v>0</v>
      </c>
      <c r="I181" s="600">
        <f>X!BD181</f>
        <v>0</v>
      </c>
      <c r="J181" s="361">
        <f>X!BE181</f>
        <v>0</v>
      </c>
      <c r="K181" s="366"/>
      <c r="L181" s="600">
        <f>X!BG181</f>
        <v>0</v>
      </c>
      <c r="M181" s="1683" t="str">
        <f>IF(X!BH181&gt;0.005,X!BH181,"")</f>
        <v/>
      </c>
      <c r="N181" s="600">
        <f>X!BI181</f>
        <v>0</v>
      </c>
      <c r="O181" s="361">
        <f>X!BJ181</f>
        <v>0</v>
      </c>
      <c r="P181" s="366"/>
      <c r="Q181" s="713">
        <f>X!BL181</f>
        <v>0</v>
      </c>
      <c r="R181" s="361">
        <f>X!BM181</f>
        <v>0</v>
      </c>
    </row>
    <row r="182" spans="1:40" s="361" customFormat="1" ht="15.75" hidden="1" customHeight="1">
      <c r="A182" s="307"/>
      <c r="C182" s="361">
        <f>X!AX182</f>
        <v>0</v>
      </c>
      <c r="D182" s="600">
        <f>X!AY182</f>
        <v>0</v>
      </c>
      <c r="E182" s="600">
        <f>X!AZ182</f>
        <v>0</v>
      </c>
      <c r="F182" s="669"/>
      <c r="G182" s="600">
        <f>X!BB182</f>
        <v>0</v>
      </c>
      <c r="H182" s="361">
        <f>X!BC182</f>
        <v>0</v>
      </c>
      <c r="I182" s="600">
        <f>X!BD182</f>
        <v>0</v>
      </c>
      <c r="J182" s="361">
        <f>X!BE182</f>
        <v>0</v>
      </c>
      <c r="K182" s="366"/>
      <c r="L182" s="600">
        <f>X!BG182</f>
        <v>0</v>
      </c>
      <c r="M182" s="1683" t="str">
        <f>IF(X!BH182&gt;0.005,X!BH182,"")</f>
        <v/>
      </c>
      <c r="N182" s="600">
        <f>X!BI182</f>
        <v>0</v>
      </c>
      <c r="O182" s="361">
        <f>X!BJ182</f>
        <v>0</v>
      </c>
      <c r="P182" s="366"/>
      <c r="Q182" s="713">
        <f>X!BL182</f>
        <v>0</v>
      </c>
      <c r="R182" s="361">
        <f>X!BM182</f>
        <v>0</v>
      </c>
    </row>
    <row r="183" spans="1:40" s="361" customFormat="1" ht="15.75" hidden="1" customHeight="1">
      <c r="A183" s="307"/>
      <c r="C183" s="361">
        <f>X!AX183</f>
        <v>0</v>
      </c>
      <c r="D183" s="600">
        <f>X!AY183</f>
        <v>0</v>
      </c>
      <c r="E183" s="600">
        <f>X!AZ183</f>
        <v>0</v>
      </c>
      <c r="F183" s="669"/>
      <c r="G183" s="600">
        <f>X!BB183</f>
        <v>0</v>
      </c>
      <c r="H183" s="361">
        <f>X!BC183</f>
        <v>0</v>
      </c>
      <c r="I183" s="600">
        <f>X!BD183</f>
        <v>0</v>
      </c>
      <c r="J183" s="361">
        <f>X!BE183</f>
        <v>0</v>
      </c>
      <c r="K183" s="366"/>
      <c r="L183" s="600">
        <f>X!BG183</f>
        <v>0</v>
      </c>
      <c r="M183" s="1683" t="str">
        <f>IF(X!BH183&gt;0.005,X!BH183,"")</f>
        <v/>
      </c>
      <c r="N183" s="600">
        <f>X!BI183</f>
        <v>0</v>
      </c>
      <c r="O183" s="361">
        <f>X!BJ183</f>
        <v>0</v>
      </c>
      <c r="P183" s="366"/>
      <c r="Q183" s="713">
        <f>X!BL183</f>
        <v>0</v>
      </c>
      <c r="R183" s="361">
        <f>X!BM183</f>
        <v>0</v>
      </c>
    </row>
    <row r="184" spans="1:40" s="361" customFormat="1" ht="15.75" hidden="1" customHeight="1">
      <c r="A184" s="307"/>
      <c r="C184" s="361">
        <f>X!AX184</f>
        <v>0</v>
      </c>
      <c r="D184" s="600">
        <f>X!AY184</f>
        <v>0</v>
      </c>
      <c r="E184" s="600">
        <f>X!AZ184</f>
        <v>0</v>
      </c>
      <c r="F184" s="669"/>
      <c r="G184" s="600">
        <f>X!BB184</f>
        <v>0</v>
      </c>
      <c r="H184" s="361">
        <f>X!BC184</f>
        <v>0</v>
      </c>
      <c r="I184" s="600">
        <f>X!BD184</f>
        <v>0</v>
      </c>
      <c r="J184" s="361">
        <f>X!BE184</f>
        <v>0</v>
      </c>
      <c r="K184" s="366"/>
      <c r="L184" s="600">
        <f>X!BG184</f>
        <v>0</v>
      </c>
      <c r="M184" s="1683" t="str">
        <f>IF(X!BH184&gt;0.005,X!BH184,"")</f>
        <v/>
      </c>
      <c r="N184" s="600">
        <f>X!BI184</f>
        <v>0</v>
      </c>
      <c r="O184" s="361">
        <f>X!BJ184</f>
        <v>0</v>
      </c>
      <c r="P184" s="366"/>
      <c r="Q184" s="713">
        <f>X!BL184</f>
        <v>0</v>
      </c>
      <c r="R184" s="361">
        <f>X!BM184</f>
        <v>0</v>
      </c>
    </row>
    <row r="185" spans="1:40" s="361" customFormat="1" ht="15.75" hidden="1" customHeight="1">
      <c r="A185" s="307"/>
      <c r="C185" s="361">
        <f>X!AX185</f>
        <v>0</v>
      </c>
      <c r="D185" s="600">
        <f>X!AY185</f>
        <v>0</v>
      </c>
      <c r="E185" s="600">
        <f>X!AZ185</f>
        <v>0</v>
      </c>
      <c r="F185" s="669"/>
      <c r="G185" s="600">
        <f>X!BB185</f>
        <v>0</v>
      </c>
      <c r="H185" s="361">
        <f>X!BC185</f>
        <v>0</v>
      </c>
      <c r="I185" s="600">
        <f>X!BD185</f>
        <v>0</v>
      </c>
      <c r="J185" s="361">
        <f>X!BE185</f>
        <v>0</v>
      </c>
      <c r="K185" s="366"/>
      <c r="L185" s="600">
        <f>X!BG185</f>
        <v>0</v>
      </c>
      <c r="M185" s="1683" t="str">
        <f>IF(X!BH185&gt;0.005,X!BH185,"")</f>
        <v/>
      </c>
      <c r="N185" s="600">
        <f>X!BI185</f>
        <v>0</v>
      </c>
      <c r="O185" s="361">
        <f>X!BJ185</f>
        <v>0</v>
      </c>
      <c r="P185" s="366"/>
      <c r="Q185" s="713">
        <f>X!BL185</f>
        <v>0</v>
      </c>
      <c r="R185" s="361">
        <f>X!BM185</f>
        <v>0</v>
      </c>
    </row>
    <row r="186" spans="1:40" s="361" customFormat="1" ht="15.75" hidden="1" customHeight="1">
      <c r="A186" s="307"/>
      <c r="C186" s="361">
        <f>X!AX186</f>
        <v>0</v>
      </c>
      <c r="D186" s="600">
        <f>X!AY186</f>
        <v>0</v>
      </c>
      <c r="E186" s="600">
        <f>X!AZ186</f>
        <v>0</v>
      </c>
      <c r="F186" s="669"/>
      <c r="G186" s="600">
        <f>X!BB186</f>
        <v>0</v>
      </c>
      <c r="H186" s="361">
        <f>X!BC186</f>
        <v>0</v>
      </c>
      <c r="I186" s="600">
        <f>X!BD186</f>
        <v>0</v>
      </c>
      <c r="J186" s="361">
        <f>X!BE186</f>
        <v>0</v>
      </c>
      <c r="K186" s="366"/>
      <c r="L186" s="600">
        <f>X!BG186</f>
        <v>0</v>
      </c>
      <c r="M186" s="1683" t="str">
        <f>IF(X!BH186&gt;0.005,X!BH186,"")</f>
        <v/>
      </c>
      <c r="N186" s="600">
        <f>X!BI186</f>
        <v>0</v>
      </c>
      <c r="O186" s="361">
        <f>X!BJ186</f>
        <v>0</v>
      </c>
      <c r="P186" s="366"/>
      <c r="Q186" s="713">
        <f>X!BL186</f>
        <v>0</v>
      </c>
      <c r="R186" s="361">
        <f>X!BM186</f>
        <v>0</v>
      </c>
    </row>
    <row r="187" spans="1:40" s="361" customFormat="1" ht="15.75" hidden="1" customHeight="1">
      <c r="A187" s="307"/>
      <c r="C187" s="361">
        <f>X!AX187</f>
        <v>0</v>
      </c>
      <c r="D187" s="600">
        <f>X!AY187</f>
        <v>0</v>
      </c>
      <c r="E187" s="600">
        <f>X!AZ187</f>
        <v>0</v>
      </c>
      <c r="F187" s="669"/>
      <c r="G187" s="600">
        <f>X!BB187</f>
        <v>0</v>
      </c>
      <c r="H187" s="361">
        <f>X!BC187</f>
        <v>0</v>
      </c>
      <c r="I187" s="600">
        <f>X!BD187</f>
        <v>0</v>
      </c>
      <c r="J187" s="361">
        <f>X!BE187</f>
        <v>0</v>
      </c>
      <c r="K187" s="366"/>
      <c r="L187" s="600">
        <f>X!BG187</f>
        <v>0</v>
      </c>
      <c r="M187" s="1683" t="str">
        <f>IF(X!BH187&gt;0.005,X!BH187,"")</f>
        <v/>
      </c>
      <c r="N187" s="600">
        <f>X!BI187</f>
        <v>0</v>
      </c>
      <c r="O187" s="361">
        <f>X!BJ187</f>
        <v>0</v>
      </c>
      <c r="P187" s="366"/>
      <c r="Q187" s="713">
        <f>X!BL187</f>
        <v>0</v>
      </c>
      <c r="R187" s="361">
        <f>X!BM187</f>
        <v>0</v>
      </c>
    </row>
    <row r="188" spans="1:40" s="361" customFormat="1" ht="15.75" hidden="1" customHeight="1" thickBot="1">
      <c r="A188" s="324"/>
      <c r="C188" s="361">
        <f>X!AX188</f>
        <v>0</v>
      </c>
      <c r="D188" s="600">
        <f>X!AY188</f>
        <v>0</v>
      </c>
      <c r="E188" s="600">
        <f>X!AZ188</f>
        <v>0</v>
      </c>
      <c r="F188" s="669"/>
      <c r="G188" s="600">
        <f>X!BB188</f>
        <v>0</v>
      </c>
      <c r="H188" s="361">
        <f>X!BC188</f>
        <v>0</v>
      </c>
      <c r="I188" s="600">
        <f>X!BD188</f>
        <v>0</v>
      </c>
      <c r="J188" s="361">
        <f>X!BE188</f>
        <v>0</v>
      </c>
      <c r="K188" s="366"/>
      <c r="L188" s="600">
        <f>X!BG188</f>
        <v>0</v>
      </c>
      <c r="M188" s="1683" t="str">
        <f>IF(X!BH188&gt;0.005,X!BH188,"")</f>
        <v/>
      </c>
      <c r="N188" s="600">
        <f>X!BI188</f>
        <v>0</v>
      </c>
      <c r="O188" s="361">
        <f>X!BJ188</f>
        <v>0</v>
      </c>
      <c r="P188" s="366"/>
      <c r="Q188" s="713">
        <f>X!BL188</f>
        <v>0</v>
      </c>
      <c r="R188" s="361">
        <f>X!BM188</f>
        <v>0</v>
      </c>
    </row>
    <row r="189" spans="1:40" s="361" customFormat="1" ht="15.75" hidden="1" customHeight="1">
      <c r="A189" s="308"/>
      <c r="C189" s="361">
        <f>X!AX189</f>
        <v>0</v>
      </c>
      <c r="D189" s="600">
        <f>X!AY189</f>
        <v>0</v>
      </c>
      <c r="E189" s="600">
        <f>X!AZ189</f>
        <v>0</v>
      </c>
      <c r="F189" s="669"/>
      <c r="G189" s="600">
        <f>X!BB189</f>
        <v>0</v>
      </c>
      <c r="H189" s="361">
        <f>X!BC189</f>
        <v>0</v>
      </c>
      <c r="I189" s="600">
        <f>X!BD189</f>
        <v>0</v>
      </c>
      <c r="J189" s="361">
        <f>X!BE189</f>
        <v>0</v>
      </c>
      <c r="K189" s="366"/>
      <c r="L189" s="600">
        <f>X!BG189</f>
        <v>0</v>
      </c>
      <c r="M189" s="1683" t="str">
        <f>IF(X!BH189&gt;0.005,X!BH189,"")</f>
        <v/>
      </c>
      <c r="N189" s="600">
        <f>X!BI189</f>
        <v>0</v>
      </c>
      <c r="O189" s="361">
        <f>X!BJ189</f>
        <v>0</v>
      </c>
      <c r="P189" s="366"/>
      <c r="Q189" s="713">
        <f>X!BL189</f>
        <v>0</v>
      </c>
      <c r="R189" s="361">
        <f>X!BM189</f>
        <v>0</v>
      </c>
    </row>
    <row r="190" spans="1:40" s="361" customFormat="1" ht="15.75" hidden="1" customHeight="1">
      <c r="A190" s="309"/>
      <c r="C190" s="361">
        <f>X!AX190</f>
        <v>0</v>
      </c>
      <c r="D190" s="600">
        <f>X!AY190</f>
        <v>0</v>
      </c>
      <c r="E190" s="600">
        <f>X!AZ190</f>
        <v>0</v>
      </c>
      <c r="F190" s="669"/>
      <c r="G190" s="600">
        <f>X!BB190</f>
        <v>0</v>
      </c>
      <c r="H190" s="361">
        <f>X!BC190</f>
        <v>0</v>
      </c>
      <c r="I190" s="600">
        <f>X!BD190</f>
        <v>0</v>
      </c>
      <c r="J190" s="361">
        <f>X!BE190</f>
        <v>0</v>
      </c>
      <c r="K190" s="366"/>
      <c r="L190" s="600">
        <f>X!BG190</f>
        <v>0</v>
      </c>
      <c r="M190" s="1683" t="str">
        <f>IF(X!BH190&gt;0.005,X!BH190,"")</f>
        <v/>
      </c>
      <c r="N190" s="600">
        <f>X!BI190</f>
        <v>0</v>
      </c>
      <c r="O190" s="361">
        <f>X!BJ190</f>
        <v>0</v>
      </c>
      <c r="P190" s="366"/>
      <c r="Q190" s="713">
        <f>X!BL190</f>
        <v>0</v>
      </c>
      <c r="R190" s="361">
        <f>X!BM190</f>
        <v>0</v>
      </c>
    </row>
    <row r="191" spans="1:40" s="361" customFormat="1" ht="15.75" hidden="1" customHeight="1" thickBot="1">
      <c r="A191" s="494"/>
      <c r="C191" s="361">
        <f>X!AX191</f>
        <v>0</v>
      </c>
      <c r="D191" s="600">
        <f>X!AY191</f>
        <v>0</v>
      </c>
      <c r="E191" s="600">
        <f>X!AZ191</f>
        <v>0</v>
      </c>
      <c r="F191" s="669"/>
      <c r="G191" s="600">
        <f>X!BB191</f>
        <v>0</v>
      </c>
      <c r="H191" s="361">
        <f>X!BC191</f>
        <v>0</v>
      </c>
      <c r="I191" s="600">
        <f>X!BD191</f>
        <v>0</v>
      </c>
      <c r="J191" s="361">
        <f>X!BE191</f>
        <v>0</v>
      </c>
      <c r="K191" s="366"/>
      <c r="L191" s="600">
        <f>X!BG191</f>
        <v>0</v>
      </c>
      <c r="M191" s="1683" t="str">
        <f>IF(X!BH191&gt;0.005,X!BH191,"")</f>
        <v/>
      </c>
      <c r="N191" s="600">
        <f>X!BI191</f>
        <v>0</v>
      </c>
      <c r="O191" s="361">
        <f>X!BJ191</f>
        <v>0</v>
      </c>
      <c r="P191" s="366"/>
      <c r="Q191" s="713">
        <f>X!BL191</f>
        <v>0</v>
      </c>
      <c r="R191" s="361">
        <f>X!BM191</f>
        <v>0</v>
      </c>
    </row>
    <row r="192" spans="1:40" s="495" customFormat="1" ht="14.25" customHeight="1" thickTop="1" thickBot="1">
      <c r="B192" s="476"/>
      <c r="C192" s="476"/>
      <c r="D192" s="599"/>
      <c r="E192" s="599"/>
      <c r="F192" s="669"/>
      <c r="G192" s="599"/>
      <c r="H192" s="476"/>
      <c r="I192" s="599"/>
      <c r="J192" s="476"/>
      <c r="K192" s="366"/>
      <c r="L192" s="599"/>
      <c r="M192" s="477"/>
      <c r="N192" s="599"/>
      <c r="O192" s="476"/>
      <c r="P192" s="366"/>
      <c r="Q192" s="706"/>
      <c r="R192" s="476"/>
      <c r="S192" s="490"/>
      <c r="T192" s="490"/>
      <c r="U192" s="490"/>
      <c r="V192" s="490"/>
      <c r="W192" s="490"/>
      <c r="X192" s="490"/>
      <c r="Y192" s="490"/>
      <c r="Z192" s="490"/>
      <c r="AA192" s="490"/>
      <c r="AB192" s="490"/>
      <c r="AC192" s="490"/>
      <c r="AD192" s="490"/>
      <c r="AE192" s="490"/>
      <c r="AF192" s="490"/>
      <c r="AG192" s="490"/>
      <c r="AH192" s="490"/>
      <c r="AI192" s="490"/>
      <c r="AJ192" s="490"/>
      <c r="AK192" s="490"/>
      <c r="AL192" s="490"/>
      <c r="AM192" s="490"/>
      <c r="AN192" s="490"/>
    </row>
    <row r="193" spans="1:40" s="361" customFormat="1" ht="15.75" hidden="1" customHeight="1">
      <c r="A193" s="365"/>
      <c r="C193" s="361">
        <f>X!AX193</f>
        <v>0</v>
      </c>
      <c r="D193" s="600">
        <f>X!AY193</f>
        <v>0</v>
      </c>
      <c r="E193" s="600">
        <f>X!AZ193</f>
        <v>0</v>
      </c>
      <c r="F193" s="669"/>
      <c r="G193" s="600">
        <f>X!BB193</f>
        <v>0</v>
      </c>
      <c r="H193" s="361">
        <f>X!BC193</f>
        <v>0</v>
      </c>
      <c r="I193" s="600">
        <f>X!BD193</f>
        <v>0</v>
      </c>
      <c r="J193" s="361">
        <f>X!BE193</f>
        <v>0</v>
      </c>
      <c r="K193" s="366"/>
      <c r="L193" s="600">
        <f>X!BG193</f>
        <v>0</v>
      </c>
      <c r="M193" s="1683" t="str">
        <f>IF(X!BH193&gt;0.005,X!BH193,"")</f>
        <v/>
      </c>
      <c r="N193" s="600">
        <f>X!BI193</f>
        <v>0</v>
      </c>
      <c r="O193" s="361">
        <f>X!BJ193</f>
        <v>0</v>
      </c>
      <c r="P193" s="366"/>
      <c r="Q193" s="713">
        <f>X!BL193</f>
        <v>0</v>
      </c>
      <c r="R193" s="361">
        <f>X!BM193</f>
        <v>0</v>
      </c>
    </row>
    <row r="194" spans="1:40" s="361" customFormat="1" ht="15.75" hidden="1" customHeight="1">
      <c r="A194" s="365"/>
      <c r="C194" s="361">
        <f>X!AX194</f>
        <v>0</v>
      </c>
      <c r="D194" s="600">
        <f>X!AY194</f>
        <v>0</v>
      </c>
      <c r="E194" s="600">
        <f>X!AZ194</f>
        <v>0</v>
      </c>
      <c r="F194" s="669"/>
      <c r="G194" s="600">
        <f>X!BB194</f>
        <v>0</v>
      </c>
      <c r="H194" s="361">
        <f>X!BC194</f>
        <v>0</v>
      </c>
      <c r="I194" s="600">
        <f>X!BD194</f>
        <v>0</v>
      </c>
      <c r="J194" s="361">
        <f>X!BE194</f>
        <v>0</v>
      </c>
      <c r="K194" s="366"/>
      <c r="L194" s="600">
        <f>X!BG194</f>
        <v>0</v>
      </c>
      <c r="M194" s="1683" t="str">
        <f>IF(X!BH194&gt;0.005,X!BH194,"")</f>
        <v/>
      </c>
      <c r="N194" s="600">
        <f>X!BI194</f>
        <v>0</v>
      </c>
      <c r="O194" s="361">
        <f>X!BJ194</f>
        <v>0</v>
      </c>
      <c r="P194" s="366"/>
      <c r="Q194" s="713">
        <f>X!BL194</f>
        <v>0</v>
      </c>
      <c r="R194" s="361">
        <f>X!BM194</f>
        <v>0</v>
      </c>
    </row>
    <row r="195" spans="1:40" s="361" customFormat="1" ht="15.75" hidden="1" customHeight="1" thickBot="1">
      <c r="A195" s="365"/>
      <c r="C195" s="361">
        <f>X!AX195</f>
        <v>0</v>
      </c>
      <c r="D195" s="600">
        <f>X!AY195</f>
        <v>0</v>
      </c>
      <c r="E195" s="600">
        <f>X!AZ195</f>
        <v>0</v>
      </c>
      <c r="F195" s="669"/>
      <c r="G195" s="600">
        <f>X!BB195</f>
        <v>0</v>
      </c>
      <c r="H195" s="361">
        <f>X!BC195</f>
        <v>0</v>
      </c>
      <c r="I195" s="600">
        <f>X!BD195</f>
        <v>0</v>
      </c>
      <c r="J195" s="361">
        <f>X!BE195</f>
        <v>0</v>
      </c>
      <c r="K195" s="366"/>
      <c r="L195" s="600">
        <f>X!BG195</f>
        <v>0</v>
      </c>
      <c r="M195" s="1683" t="str">
        <f>IF(X!BH195&gt;0.005,X!BH195,"")</f>
        <v/>
      </c>
      <c r="N195" s="600">
        <f>X!BI195</f>
        <v>0</v>
      </c>
      <c r="O195" s="361">
        <f>X!BJ195</f>
        <v>0</v>
      </c>
      <c r="P195" s="366"/>
      <c r="Q195" s="713">
        <f>X!BL195</f>
        <v>0</v>
      </c>
      <c r="R195" s="361">
        <f>X!BM195</f>
        <v>0</v>
      </c>
    </row>
    <row r="196" spans="1:40" s="361" customFormat="1" ht="19.5" hidden="1" customHeight="1" thickTop="1" thickBot="1">
      <c r="A196" s="365"/>
      <c r="C196" s="361" t="str">
        <f>X!AX196</f>
        <v>CATEGORY</v>
      </c>
      <c r="D196" s="600">
        <f>X!AY196</f>
        <v>0</v>
      </c>
      <c r="E196" s="600">
        <f>X!AZ196</f>
        <v>0</v>
      </c>
      <c r="F196" s="669"/>
      <c r="G196" s="600">
        <f>X!BB196</f>
        <v>0</v>
      </c>
      <c r="H196" s="361">
        <f>X!BC196</f>
        <v>0</v>
      </c>
      <c r="I196" s="600">
        <f>X!BD196</f>
        <v>0</v>
      </c>
      <c r="J196" s="361">
        <f>X!BE196</f>
        <v>0</v>
      </c>
      <c r="K196" s="366"/>
      <c r="L196" s="600">
        <f>X!BG196</f>
        <v>0</v>
      </c>
      <c r="M196" s="1683" t="str">
        <f>IF(X!BH196&gt;0.005,X!BH196,"")</f>
        <v/>
      </c>
      <c r="N196" s="600">
        <f>X!BI196</f>
        <v>0</v>
      </c>
      <c r="O196" s="361">
        <f>X!BJ196</f>
        <v>0</v>
      </c>
      <c r="P196" s="366"/>
      <c r="Q196" s="713">
        <f>X!BL196</f>
        <v>0</v>
      </c>
      <c r="R196" s="361">
        <f>X!BM196</f>
        <v>0</v>
      </c>
    </row>
    <row r="197" spans="1:40" s="361" customFormat="1" ht="15.75" customHeight="1" thickTop="1" thickBot="1">
      <c r="A197" s="202"/>
      <c r="B197" s="408"/>
      <c r="C197" s="409" t="str">
        <f>X!AX197</f>
        <v/>
      </c>
      <c r="D197" s="434" t="str">
        <f>X!AY197</f>
        <v/>
      </c>
      <c r="E197" s="682" t="str">
        <f>X!AZ197</f>
        <v/>
      </c>
      <c r="F197" s="88"/>
      <c r="G197" s="683" t="str">
        <f>X!BB197</f>
        <v/>
      </c>
      <c r="H197" s="478" t="str">
        <f>X!BC197</f>
        <v/>
      </c>
      <c r="I197" s="434" t="str">
        <f>X!BD197</f>
        <v/>
      </c>
      <c r="J197" s="650" t="str">
        <f>X!BE197</f>
        <v/>
      </c>
      <c r="K197" s="653"/>
      <c r="L197" s="683" t="str">
        <f>X!BG197</f>
        <v/>
      </c>
      <c r="M197" s="478" t="str">
        <f>X!BH197</f>
        <v/>
      </c>
      <c r="N197" s="434" t="str">
        <f>X!BI197</f>
        <v/>
      </c>
      <c r="O197" s="650" t="str">
        <f>X!BJ197</f>
        <v/>
      </c>
      <c r="P197" s="653"/>
      <c r="Q197" s="714" t="str">
        <f>X!BL197</f>
        <v/>
      </c>
      <c r="R197" s="650" t="str">
        <f>X!BM197</f>
        <v/>
      </c>
    </row>
    <row r="198" spans="1:40" s="361" customFormat="1" ht="15.75" customHeight="1">
      <c r="A198" s="197"/>
      <c r="B198" s="406"/>
      <c r="C198" s="404" t="str">
        <f>X!AX198</f>
        <v/>
      </c>
      <c r="D198" s="405" t="str">
        <f>X!AY198</f>
        <v/>
      </c>
      <c r="E198" s="684" t="str">
        <f>X!AZ198</f>
        <v/>
      </c>
      <c r="F198" s="88"/>
      <c r="G198" s="685" t="str">
        <f>X!BB198</f>
        <v/>
      </c>
      <c r="H198" s="479" t="str">
        <f>X!BC198</f>
        <v/>
      </c>
      <c r="I198" s="405" t="str">
        <f>X!BD198</f>
        <v/>
      </c>
      <c r="J198" s="651" t="str">
        <f>X!BE198</f>
        <v/>
      </c>
      <c r="K198" s="653"/>
      <c r="L198" s="685" t="str">
        <f>X!BG198</f>
        <v/>
      </c>
      <c r="M198" s="479" t="str">
        <f>X!BH198</f>
        <v/>
      </c>
      <c r="N198" s="405" t="str">
        <f>X!BI198</f>
        <v/>
      </c>
      <c r="O198" s="651" t="str">
        <f>X!BJ198</f>
        <v/>
      </c>
      <c r="P198" s="653"/>
      <c r="Q198" s="715" t="str">
        <f>X!BL198</f>
        <v/>
      </c>
      <c r="R198" s="651" t="str">
        <f>X!BM198</f>
        <v/>
      </c>
    </row>
    <row r="199" spans="1:40" s="361" customFormat="1" ht="15.75" customHeight="1">
      <c r="A199" s="175"/>
      <c r="B199" s="407"/>
      <c r="C199" s="87" t="str">
        <f>X!AX199</f>
        <v/>
      </c>
      <c r="D199" s="293" t="str">
        <f>X!AY199</f>
        <v/>
      </c>
      <c r="E199" s="627" t="str">
        <f>X!AZ199</f>
        <v/>
      </c>
      <c r="F199" s="88"/>
      <c r="G199" s="636" t="str">
        <f>X!BB199</f>
        <v/>
      </c>
      <c r="H199" s="337" t="str">
        <f>X!BC199</f>
        <v/>
      </c>
      <c r="I199" s="293" t="str">
        <f>X!BD199</f>
        <v/>
      </c>
      <c r="J199" s="622" t="str">
        <f>X!BE199</f>
        <v/>
      </c>
      <c r="K199" s="653"/>
      <c r="L199" s="636" t="str">
        <f>X!BG199</f>
        <v/>
      </c>
      <c r="M199" s="337" t="str">
        <f>X!BH199</f>
        <v/>
      </c>
      <c r="N199" s="293" t="str">
        <f>X!BI199</f>
        <v/>
      </c>
      <c r="O199" s="622" t="str">
        <f>X!BJ199</f>
        <v/>
      </c>
      <c r="P199" s="653"/>
      <c r="Q199" s="716" t="str">
        <f>X!BL199</f>
        <v/>
      </c>
      <c r="R199" s="622" t="str">
        <f>X!BM199</f>
        <v/>
      </c>
    </row>
    <row r="200" spans="1:40" s="361" customFormat="1" ht="15.75" customHeight="1">
      <c r="A200" s="175"/>
      <c r="B200" s="407"/>
      <c r="C200" s="404" t="str">
        <f>X!AX200</f>
        <v/>
      </c>
      <c r="D200" s="405" t="str">
        <f>X!AY200</f>
        <v/>
      </c>
      <c r="E200" s="684" t="str">
        <f>X!AZ200</f>
        <v/>
      </c>
      <c r="F200" s="88"/>
      <c r="G200" s="685" t="str">
        <f>X!BB200</f>
        <v/>
      </c>
      <c r="H200" s="479" t="str">
        <f>X!BC200</f>
        <v/>
      </c>
      <c r="I200" s="405" t="str">
        <f>X!BD200</f>
        <v/>
      </c>
      <c r="J200" s="651" t="str">
        <f>X!BE200</f>
        <v/>
      </c>
      <c r="K200" s="653"/>
      <c r="L200" s="685" t="str">
        <f>X!BG200</f>
        <v/>
      </c>
      <c r="M200" s="479" t="str">
        <f>X!BH200</f>
        <v/>
      </c>
      <c r="N200" s="405" t="str">
        <f>X!BI200</f>
        <v/>
      </c>
      <c r="O200" s="651" t="str">
        <f>X!BJ200</f>
        <v/>
      </c>
      <c r="P200" s="653"/>
      <c r="Q200" s="715" t="str">
        <f>X!BL200</f>
        <v/>
      </c>
      <c r="R200" s="651" t="str">
        <f>X!BM200</f>
        <v/>
      </c>
    </row>
    <row r="201" spans="1:40" s="361" customFormat="1" ht="15.75" customHeight="1">
      <c r="A201" s="175"/>
      <c r="B201" s="407"/>
      <c r="C201" s="87" t="str">
        <f>X!AX201</f>
        <v/>
      </c>
      <c r="D201" s="293" t="str">
        <f>X!AY201</f>
        <v/>
      </c>
      <c r="E201" s="627" t="str">
        <f>X!AZ201</f>
        <v/>
      </c>
      <c r="F201" s="88"/>
      <c r="G201" s="636" t="str">
        <f>X!BB201</f>
        <v/>
      </c>
      <c r="H201" s="337" t="str">
        <f>X!BC201</f>
        <v/>
      </c>
      <c r="I201" s="293" t="str">
        <f>X!BD201</f>
        <v/>
      </c>
      <c r="J201" s="622" t="str">
        <f>X!BE201</f>
        <v/>
      </c>
      <c r="K201" s="653"/>
      <c r="L201" s="636" t="str">
        <f>X!BG201</f>
        <v/>
      </c>
      <c r="M201" s="337" t="str">
        <f>X!BH201</f>
        <v/>
      </c>
      <c r="N201" s="293" t="str">
        <f>X!BI201</f>
        <v/>
      </c>
      <c r="O201" s="622" t="str">
        <f>X!BJ201</f>
        <v/>
      </c>
      <c r="P201" s="653"/>
      <c r="Q201" s="716" t="str">
        <f>X!BL201</f>
        <v/>
      </c>
      <c r="R201" s="622" t="str">
        <f>X!BM201</f>
        <v/>
      </c>
    </row>
    <row r="202" spans="1:40" s="361" customFormat="1" ht="15.75" customHeight="1" thickBot="1">
      <c r="A202" s="496"/>
      <c r="B202" s="410"/>
      <c r="C202" s="411" t="str">
        <f>X!AX202</f>
        <v/>
      </c>
      <c r="D202" s="412" t="str">
        <f>X!AY202</f>
        <v/>
      </c>
      <c r="E202" s="686" t="str">
        <f>X!AZ202</f>
        <v/>
      </c>
      <c r="F202" s="88"/>
      <c r="G202" s="687" t="str">
        <f>X!BB202</f>
        <v/>
      </c>
      <c r="H202" s="480" t="str">
        <f>X!BC202</f>
        <v/>
      </c>
      <c r="I202" s="412" t="str">
        <f>X!BD202</f>
        <v/>
      </c>
      <c r="J202" s="652" t="str">
        <f>X!BE202</f>
        <v/>
      </c>
      <c r="K202" s="653"/>
      <c r="L202" s="687" t="str">
        <f>X!BG202</f>
        <v/>
      </c>
      <c r="M202" s="480" t="str">
        <f>X!BH202</f>
        <v/>
      </c>
      <c r="N202" s="412" t="str">
        <f>X!BI202</f>
        <v/>
      </c>
      <c r="O202" s="652" t="str">
        <f>X!BJ202</f>
        <v/>
      </c>
      <c r="P202" s="653"/>
      <c r="Q202" s="717" t="str">
        <f>X!BL202</f>
        <v/>
      </c>
      <c r="R202" s="652" t="str">
        <f>X!BM202</f>
        <v/>
      </c>
    </row>
    <row r="203" spans="1:40" s="476" customFormat="1" ht="14.25" customHeight="1" thickTop="1" thickBot="1">
      <c r="A203" s="413"/>
      <c r="B203" s="413"/>
      <c r="C203" s="413"/>
      <c r="D203" s="437"/>
      <c r="E203" s="437"/>
      <c r="F203" s="441"/>
      <c r="G203" s="437"/>
      <c r="H203" s="481"/>
      <c r="I203" s="437"/>
      <c r="J203" s="481"/>
      <c r="K203" s="488"/>
      <c r="L203" s="437"/>
      <c r="M203" s="481"/>
      <c r="N203" s="437"/>
      <c r="O203" s="481"/>
      <c r="P203" s="488"/>
      <c r="Q203" s="718"/>
      <c r="R203" s="481"/>
      <c r="S203" s="490"/>
      <c r="T203" s="490"/>
      <c r="U203" s="490"/>
      <c r="V203" s="490"/>
      <c r="W203" s="490"/>
      <c r="X203" s="490"/>
      <c r="Y203" s="490"/>
      <c r="Z203" s="490"/>
      <c r="AA203" s="490"/>
      <c r="AB203" s="490"/>
      <c r="AC203" s="490"/>
      <c r="AD203" s="490"/>
      <c r="AE203" s="490"/>
      <c r="AF203" s="490"/>
      <c r="AG203" s="490"/>
      <c r="AH203" s="490"/>
      <c r="AI203" s="490"/>
      <c r="AJ203" s="490"/>
      <c r="AK203" s="490"/>
      <c r="AL203" s="490"/>
      <c r="AM203" s="490"/>
      <c r="AN203" s="490"/>
    </row>
    <row r="204" spans="1:40" s="361" customFormat="1" ht="15.75" customHeight="1" thickTop="1" thickBot="1">
      <c r="A204" s="497"/>
      <c r="B204" s="654"/>
      <c r="C204" s="409" t="str">
        <f>X!AX204</f>
        <v/>
      </c>
      <c r="D204" s="434" t="str">
        <f>X!AY204</f>
        <v/>
      </c>
      <c r="E204" s="682" t="str">
        <f>X!AZ204</f>
        <v/>
      </c>
      <c r="F204" s="88"/>
      <c r="G204" s="683" t="str">
        <f>X!BB204</f>
        <v/>
      </c>
      <c r="H204" s="478" t="str">
        <f>X!BC204</f>
        <v/>
      </c>
      <c r="I204" s="434" t="str">
        <f>X!BD204</f>
        <v/>
      </c>
      <c r="J204" s="650" t="str">
        <f>X!BE204</f>
        <v/>
      </c>
      <c r="K204" s="653"/>
      <c r="L204" s="683" t="str">
        <f>X!BG204</f>
        <v/>
      </c>
      <c r="M204" s="478" t="str">
        <f>X!BH204</f>
        <v/>
      </c>
      <c r="N204" s="434" t="str">
        <f>X!BI204</f>
        <v/>
      </c>
      <c r="O204" s="650" t="str">
        <f>X!BJ204</f>
        <v/>
      </c>
      <c r="P204" s="653"/>
      <c r="Q204" s="714" t="str">
        <f>X!BL204</f>
        <v/>
      </c>
      <c r="R204" s="650" t="str">
        <f>X!BM204</f>
        <v/>
      </c>
    </row>
    <row r="205" spans="1:40" s="361" customFormat="1" ht="15.75" customHeight="1">
      <c r="A205" s="197"/>
      <c r="B205" s="406"/>
      <c r="C205" s="404" t="str">
        <f>X!AX205</f>
        <v/>
      </c>
      <c r="D205" s="405" t="str">
        <f>X!AY205</f>
        <v/>
      </c>
      <c r="E205" s="684" t="str">
        <f>X!AZ205</f>
        <v/>
      </c>
      <c r="F205" s="88"/>
      <c r="G205" s="685" t="str">
        <f>X!BB205</f>
        <v/>
      </c>
      <c r="H205" s="479" t="str">
        <f>X!BC205</f>
        <v/>
      </c>
      <c r="I205" s="405" t="str">
        <f>X!BD205</f>
        <v/>
      </c>
      <c r="J205" s="651" t="str">
        <f>X!BE205</f>
        <v/>
      </c>
      <c r="K205" s="653"/>
      <c r="L205" s="685" t="str">
        <f>X!BG205</f>
        <v/>
      </c>
      <c r="M205" s="479" t="str">
        <f>X!BH205</f>
        <v/>
      </c>
      <c r="N205" s="405" t="str">
        <f>X!BI205</f>
        <v/>
      </c>
      <c r="O205" s="651" t="str">
        <f>X!BJ205</f>
        <v/>
      </c>
      <c r="P205" s="653"/>
      <c r="Q205" s="715" t="str">
        <f>X!BL205</f>
        <v/>
      </c>
      <c r="R205" s="651" t="str">
        <f>X!BM205</f>
        <v/>
      </c>
    </row>
    <row r="206" spans="1:40" s="361" customFormat="1" ht="15.75" customHeight="1">
      <c r="A206" s="175"/>
      <c r="B206" s="407"/>
      <c r="C206" s="87" t="str">
        <f>X!AX206</f>
        <v/>
      </c>
      <c r="D206" s="293" t="str">
        <f>X!AY206</f>
        <v/>
      </c>
      <c r="E206" s="627" t="str">
        <f>X!AZ206</f>
        <v/>
      </c>
      <c r="F206" s="88"/>
      <c r="G206" s="636" t="str">
        <f>X!BB206</f>
        <v/>
      </c>
      <c r="H206" s="337" t="str">
        <f>X!BC206</f>
        <v/>
      </c>
      <c r="I206" s="293" t="str">
        <f>X!BD206</f>
        <v/>
      </c>
      <c r="J206" s="622" t="str">
        <f>X!BE206</f>
        <v/>
      </c>
      <c r="K206" s="653"/>
      <c r="L206" s="636" t="str">
        <f>X!BG206</f>
        <v/>
      </c>
      <c r="M206" s="337" t="str">
        <f>X!BH206</f>
        <v/>
      </c>
      <c r="N206" s="293" t="str">
        <f>X!BI206</f>
        <v/>
      </c>
      <c r="O206" s="622" t="str">
        <f>X!BJ206</f>
        <v/>
      </c>
      <c r="P206" s="653"/>
      <c r="Q206" s="716" t="str">
        <f>X!BL206</f>
        <v/>
      </c>
      <c r="R206" s="622" t="str">
        <f>X!BM206</f>
        <v/>
      </c>
    </row>
    <row r="207" spans="1:40" s="361" customFormat="1" ht="15.75" customHeight="1">
      <c r="A207" s="175"/>
      <c r="B207" s="407"/>
      <c r="C207" s="404" t="str">
        <f>X!AX207</f>
        <v/>
      </c>
      <c r="D207" s="405" t="str">
        <f>X!AY207</f>
        <v/>
      </c>
      <c r="E207" s="684" t="str">
        <f>X!AZ207</f>
        <v/>
      </c>
      <c r="F207" s="88"/>
      <c r="G207" s="685" t="str">
        <f>X!BB207</f>
        <v/>
      </c>
      <c r="H207" s="479" t="str">
        <f>X!BC207</f>
        <v/>
      </c>
      <c r="I207" s="405" t="str">
        <f>X!BD207</f>
        <v/>
      </c>
      <c r="J207" s="651" t="str">
        <f>X!BE207</f>
        <v/>
      </c>
      <c r="K207" s="653"/>
      <c r="L207" s="685" t="str">
        <f>X!BG207</f>
        <v/>
      </c>
      <c r="M207" s="479" t="str">
        <f>X!BH207</f>
        <v/>
      </c>
      <c r="N207" s="405" t="str">
        <f>X!BI207</f>
        <v/>
      </c>
      <c r="O207" s="651" t="str">
        <f>X!BJ207</f>
        <v/>
      </c>
      <c r="P207" s="653"/>
      <c r="Q207" s="715" t="str">
        <f>X!BL207</f>
        <v/>
      </c>
      <c r="R207" s="651" t="str">
        <f>X!BM207</f>
        <v/>
      </c>
    </row>
    <row r="208" spans="1:40" s="361" customFormat="1" ht="15.75" customHeight="1">
      <c r="A208" s="175"/>
      <c r="B208" s="407"/>
      <c r="C208" s="87" t="str">
        <f>X!AX208</f>
        <v/>
      </c>
      <c r="D208" s="293" t="str">
        <f>X!AY208</f>
        <v/>
      </c>
      <c r="E208" s="627" t="str">
        <f>X!AZ208</f>
        <v/>
      </c>
      <c r="F208" s="88"/>
      <c r="G208" s="636" t="str">
        <f>X!BB208</f>
        <v/>
      </c>
      <c r="H208" s="337" t="str">
        <f>X!BC208</f>
        <v/>
      </c>
      <c r="I208" s="293" t="str">
        <f>X!BD208</f>
        <v/>
      </c>
      <c r="J208" s="622" t="str">
        <f>X!BE208</f>
        <v/>
      </c>
      <c r="K208" s="653"/>
      <c r="L208" s="636" t="str">
        <f>X!BG208</f>
        <v/>
      </c>
      <c r="M208" s="337" t="str">
        <f>X!BH208</f>
        <v/>
      </c>
      <c r="N208" s="293" t="str">
        <f>X!BI208</f>
        <v/>
      </c>
      <c r="O208" s="622" t="str">
        <f>X!BJ208</f>
        <v/>
      </c>
      <c r="P208" s="653"/>
      <c r="Q208" s="716" t="str">
        <f>X!BL208</f>
        <v/>
      </c>
      <c r="R208" s="622" t="str">
        <f>X!BM208</f>
        <v/>
      </c>
    </row>
    <row r="209" spans="1:40" s="459" customFormat="1" ht="15.75" customHeight="1" thickBot="1">
      <c r="A209" s="514"/>
      <c r="B209" s="410"/>
      <c r="C209" s="411" t="str">
        <f>X!AX209</f>
        <v/>
      </c>
      <c r="D209" s="412" t="str">
        <f>X!AY209</f>
        <v/>
      </c>
      <c r="E209" s="686" t="str">
        <f>X!AZ209</f>
        <v/>
      </c>
      <c r="F209" s="88"/>
      <c r="G209" s="687" t="str">
        <f>X!BB209</f>
        <v/>
      </c>
      <c r="H209" s="480" t="str">
        <f>X!BC209</f>
        <v/>
      </c>
      <c r="I209" s="412" t="str">
        <f>X!BD209</f>
        <v/>
      </c>
      <c r="J209" s="652" t="str">
        <f>X!BE209</f>
        <v/>
      </c>
      <c r="K209" s="653"/>
      <c r="L209" s="687" t="str">
        <f>X!BG209</f>
        <v/>
      </c>
      <c r="M209" s="480" t="str">
        <f>X!BH209</f>
        <v/>
      </c>
      <c r="N209" s="412" t="str">
        <f>X!BI209</f>
        <v/>
      </c>
      <c r="O209" s="652" t="str">
        <f>X!BJ209</f>
        <v/>
      </c>
      <c r="P209" s="653"/>
      <c r="Q209" s="717" t="str">
        <f>X!BL209</f>
        <v/>
      </c>
      <c r="R209" s="652" t="str">
        <f>X!BM209</f>
        <v/>
      </c>
    </row>
    <row r="210" spans="1:40" s="382" customFormat="1" ht="15.75" customHeight="1" thickTop="1" thickBot="1">
      <c r="A210" s="286"/>
      <c r="B210" s="286"/>
      <c r="C210" s="519"/>
      <c r="D210" s="438"/>
      <c r="E210" s="438"/>
      <c r="F210" s="441"/>
      <c r="G210" s="438"/>
      <c r="H210" s="487"/>
      <c r="I210" s="438"/>
      <c r="J210" s="487"/>
      <c r="K210" s="488"/>
      <c r="L210" s="438"/>
      <c r="M210" s="487"/>
      <c r="N210" s="438"/>
      <c r="O210" s="487"/>
      <c r="P210" s="488"/>
      <c r="Q210" s="719"/>
      <c r="R210" s="487"/>
      <c r="S210" s="459"/>
      <c r="T210" s="459"/>
      <c r="U210" s="459"/>
      <c r="V210" s="459"/>
      <c r="W210" s="459"/>
      <c r="X210" s="459"/>
      <c r="Y210" s="459"/>
      <c r="Z210" s="459"/>
      <c r="AA210" s="459"/>
      <c r="AB210" s="459"/>
      <c r="AC210" s="459"/>
      <c r="AD210" s="459"/>
      <c r="AE210" s="459"/>
      <c r="AF210" s="459"/>
      <c r="AG210" s="459"/>
      <c r="AH210" s="459"/>
      <c r="AI210" s="459"/>
      <c r="AJ210" s="459"/>
      <c r="AK210" s="459"/>
      <c r="AL210" s="459"/>
      <c r="AM210" s="459"/>
      <c r="AN210" s="459"/>
    </row>
    <row r="211" spans="1:40" s="361" customFormat="1" ht="15.75" customHeight="1" thickTop="1" thickBot="1">
      <c r="A211" s="498"/>
      <c r="B211" s="655"/>
      <c r="C211" s="518" t="str">
        <f>X!AX211</f>
        <v/>
      </c>
      <c r="D211" s="434" t="str">
        <f>X!AY211</f>
        <v/>
      </c>
      <c r="E211" s="682" t="str">
        <f>X!AZ211</f>
        <v/>
      </c>
      <c r="F211" s="88"/>
      <c r="G211" s="683" t="str">
        <f>X!BB211</f>
        <v/>
      </c>
      <c r="H211" s="478" t="str">
        <f>X!BC211</f>
        <v/>
      </c>
      <c r="I211" s="434" t="str">
        <f>X!BD211</f>
        <v/>
      </c>
      <c r="J211" s="650" t="str">
        <f>X!BE211</f>
        <v/>
      </c>
      <c r="K211" s="653"/>
      <c r="L211" s="683" t="str">
        <f>X!BG211</f>
        <v/>
      </c>
      <c r="M211" s="478" t="str">
        <f>X!BH211</f>
        <v/>
      </c>
      <c r="N211" s="434" t="str">
        <f>X!BI211</f>
        <v/>
      </c>
      <c r="O211" s="650" t="str">
        <f>X!BJ211</f>
        <v/>
      </c>
      <c r="P211" s="653"/>
      <c r="Q211" s="714" t="str">
        <f>X!BL211</f>
        <v/>
      </c>
      <c r="R211" s="650" t="str">
        <f>X!BM211</f>
        <v/>
      </c>
    </row>
    <row r="212" spans="1:40" s="361" customFormat="1" ht="15.75" customHeight="1">
      <c r="A212" s="197"/>
      <c r="B212" s="406"/>
      <c r="C212" s="404" t="str">
        <f>X!AX212</f>
        <v/>
      </c>
      <c r="D212" s="405" t="str">
        <f>X!AY212</f>
        <v/>
      </c>
      <c r="E212" s="684" t="str">
        <f>X!AZ212</f>
        <v/>
      </c>
      <c r="F212" s="88"/>
      <c r="G212" s="685" t="str">
        <f>X!BB212</f>
        <v/>
      </c>
      <c r="H212" s="479" t="str">
        <f>X!BC212</f>
        <v/>
      </c>
      <c r="I212" s="405" t="str">
        <f>X!BD212</f>
        <v/>
      </c>
      <c r="J212" s="651" t="str">
        <f>X!BE212</f>
        <v/>
      </c>
      <c r="K212" s="653"/>
      <c r="L212" s="685" t="str">
        <f>X!BG212</f>
        <v/>
      </c>
      <c r="M212" s="479" t="str">
        <f>X!BH212</f>
        <v/>
      </c>
      <c r="N212" s="405" t="str">
        <f>X!BI212</f>
        <v/>
      </c>
      <c r="O212" s="651" t="str">
        <f>X!BJ212</f>
        <v/>
      </c>
      <c r="P212" s="653"/>
      <c r="Q212" s="715" t="str">
        <f>X!BL212</f>
        <v/>
      </c>
      <c r="R212" s="651" t="str">
        <f>X!BM212</f>
        <v/>
      </c>
    </row>
    <row r="213" spans="1:40" s="361" customFormat="1" ht="15.75" customHeight="1">
      <c r="A213" s="175"/>
      <c r="B213" s="407"/>
      <c r="C213" s="87" t="str">
        <f>X!AX213</f>
        <v/>
      </c>
      <c r="D213" s="293" t="str">
        <f>X!AY213</f>
        <v/>
      </c>
      <c r="E213" s="627" t="str">
        <f>X!AZ213</f>
        <v/>
      </c>
      <c r="F213" s="88"/>
      <c r="G213" s="636" t="str">
        <f>X!BB213</f>
        <v/>
      </c>
      <c r="H213" s="337" t="str">
        <f>X!BC213</f>
        <v/>
      </c>
      <c r="I213" s="293" t="str">
        <f>X!BD213</f>
        <v/>
      </c>
      <c r="J213" s="622" t="str">
        <f>X!BE213</f>
        <v/>
      </c>
      <c r="K213" s="653"/>
      <c r="L213" s="636" t="str">
        <f>X!BG213</f>
        <v/>
      </c>
      <c r="M213" s="337" t="str">
        <f>X!BH213</f>
        <v/>
      </c>
      <c r="N213" s="293" t="str">
        <f>X!BI213</f>
        <v/>
      </c>
      <c r="O213" s="622" t="str">
        <f>X!BJ213</f>
        <v/>
      </c>
      <c r="P213" s="653"/>
      <c r="Q213" s="716" t="str">
        <f>X!BL213</f>
        <v/>
      </c>
      <c r="R213" s="622" t="str">
        <f>X!BM213</f>
        <v/>
      </c>
    </row>
    <row r="214" spans="1:40" s="361" customFormat="1" ht="15.75" customHeight="1">
      <c r="A214" s="175"/>
      <c r="B214" s="407"/>
      <c r="C214" s="404" t="str">
        <f>X!AX214</f>
        <v/>
      </c>
      <c r="D214" s="405" t="str">
        <f>X!AY214</f>
        <v/>
      </c>
      <c r="E214" s="684" t="str">
        <f>X!AZ214</f>
        <v/>
      </c>
      <c r="F214" s="88"/>
      <c r="G214" s="685" t="str">
        <f>X!BB214</f>
        <v/>
      </c>
      <c r="H214" s="479" t="str">
        <f>X!BC214</f>
        <v/>
      </c>
      <c r="I214" s="405" t="str">
        <f>X!BD214</f>
        <v/>
      </c>
      <c r="J214" s="651" t="str">
        <f>X!BE214</f>
        <v/>
      </c>
      <c r="K214" s="653"/>
      <c r="L214" s="685" t="str">
        <f>X!BG214</f>
        <v/>
      </c>
      <c r="M214" s="479" t="str">
        <f>X!BH214</f>
        <v/>
      </c>
      <c r="N214" s="405" t="str">
        <f>X!BI214</f>
        <v/>
      </c>
      <c r="O214" s="651" t="str">
        <f>X!BJ214</f>
        <v/>
      </c>
      <c r="P214" s="653"/>
      <c r="Q214" s="715" t="str">
        <f>X!BL214</f>
        <v/>
      </c>
      <c r="R214" s="651" t="str">
        <f>X!BM214</f>
        <v/>
      </c>
    </row>
    <row r="215" spans="1:40" s="361" customFormat="1" ht="15.75" customHeight="1">
      <c r="A215" s="175"/>
      <c r="B215" s="407"/>
      <c r="C215" s="87" t="str">
        <f>X!AX215</f>
        <v/>
      </c>
      <c r="D215" s="293" t="str">
        <f>X!AY215</f>
        <v/>
      </c>
      <c r="E215" s="627" t="str">
        <f>X!AZ215</f>
        <v/>
      </c>
      <c r="F215" s="88"/>
      <c r="G215" s="636" t="str">
        <f>X!BB215</f>
        <v/>
      </c>
      <c r="H215" s="337" t="str">
        <f>X!BC215</f>
        <v/>
      </c>
      <c r="I215" s="293" t="str">
        <f>X!BD215</f>
        <v/>
      </c>
      <c r="J215" s="622" t="str">
        <f>X!BE215</f>
        <v/>
      </c>
      <c r="K215" s="653"/>
      <c r="L215" s="636" t="str">
        <f>X!BG215</f>
        <v/>
      </c>
      <c r="M215" s="337" t="str">
        <f>X!BH215</f>
        <v/>
      </c>
      <c r="N215" s="293" t="str">
        <f>X!BI215</f>
        <v/>
      </c>
      <c r="O215" s="622" t="str">
        <f>X!BJ215</f>
        <v/>
      </c>
      <c r="P215" s="653"/>
      <c r="Q215" s="716" t="str">
        <f>X!BL215</f>
        <v/>
      </c>
      <c r="R215" s="622" t="str">
        <f>X!BM215</f>
        <v/>
      </c>
    </row>
    <row r="216" spans="1:40" s="361" customFormat="1" ht="15.75" customHeight="1" thickBot="1">
      <c r="A216" s="496"/>
      <c r="B216" s="410"/>
      <c r="C216" s="411" t="str">
        <f>X!AX216</f>
        <v/>
      </c>
      <c r="D216" s="412" t="str">
        <f>X!AY216</f>
        <v/>
      </c>
      <c r="E216" s="686" t="str">
        <f>X!AZ216</f>
        <v/>
      </c>
      <c r="F216" s="88"/>
      <c r="G216" s="687" t="str">
        <f>X!BB216</f>
        <v/>
      </c>
      <c r="H216" s="480" t="str">
        <f>X!BC216</f>
        <v/>
      </c>
      <c r="I216" s="412" t="str">
        <f>X!BD216</f>
        <v/>
      </c>
      <c r="J216" s="652" t="str">
        <f>X!BE216</f>
        <v/>
      </c>
      <c r="K216" s="653"/>
      <c r="L216" s="687" t="str">
        <f>X!BG216</f>
        <v/>
      </c>
      <c r="M216" s="480" t="str">
        <f>X!BH216</f>
        <v/>
      </c>
      <c r="N216" s="412" t="str">
        <f>X!BI216</f>
        <v/>
      </c>
      <c r="O216" s="652" t="str">
        <f>X!BJ216</f>
        <v/>
      </c>
      <c r="P216" s="653"/>
      <c r="Q216" s="717" t="str">
        <f>X!BL216</f>
        <v/>
      </c>
      <c r="R216" s="652" t="str">
        <f>X!BM216</f>
        <v/>
      </c>
    </row>
    <row r="217" spans="1:40" s="476" customFormat="1" ht="15.75" customHeight="1" thickTop="1" thickBot="1">
      <c r="A217" s="413"/>
      <c r="B217" s="413"/>
      <c r="C217" s="413"/>
      <c r="D217" s="437"/>
      <c r="E217" s="437"/>
      <c r="F217" s="441"/>
      <c r="G217" s="437"/>
      <c r="H217" s="481"/>
      <c r="I217" s="437"/>
      <c r="J217" s="481"/>
      <c r="K217" s="488"/>
      <c r="L217" s="437"/>
      <c r="M217" s="481"/>
      <c r="N217" s="437"/>
      <c r="O217" s="481"/>
      <c r="P217" s="488"/>
      <c r="Q217" s="718"/>
      <c r="R217" s="481"/>
      <c r="S217" s="490"/>
      <c r="T217" s="490"/>
      <c r="U217" s="490"/>
      <c r="V217" s="490"/>
      <c r="W217" s="490"/>
      <c r="X217" s="490"/>
      <c r="Y217" s="490"/>
      <c r="Z217" s="490"/>
      <c r="AA217" s="490"/>
      <c r="AB217" s="490"/>
      <c r="AC217" s="490"/>
      <c r="AD217" s="490"/>
      <c r="AE217" s="490"/>
      <c r="AF217" s="490"/>
      <c r="AG217" s="490"/>
      <c r="AH217" s="490"/>
      <c r="AI217" s="490"/>
      <c r="AJ217" s="490"/>
      <c r="AK217" s="490"/>
      <c r="AL217" s="490"/>
      <c r="AM217" s="490"/>
      <c r="AN217" s="490"/>
    </row>
    <row r="218" spans="1:40" s="364" customFormat="1" ht="19.5" hidden="1" customHeight="1" thickTop="1" thickBot="1">
      <c r="A218" s="356"/>
      <c r="B218" s="468"/>
      <c r="C218" s="513" t="str">
        <f>X!AX218</f>
        <v>CATEGORY</v>
      </c>
      <c r="D218" s="688">
        <f>X!AY218</f>
        <v>0</v>
      </c>
      <c r="E218" s="689">
        <f>X!AZ218</f>
        <v>0</v>
      </c>
      <c r="F218" s="690"/>
      <c r="G218" s="601">
        <f>X!BB218</f>
        <v>0</v>
      </c>
      <c r="H218" s="499">
        <f>X!BC218</f>
        <v>0</v>
      </c>
      <c r="I218" s="601">
        <f>X!BD218</f>
        <v>0</v>
      </c>
      <c r="J218" s="499">
        <f>X!BE218</f>
        <v>0</v>
      </c>
      <c r="K218" s="611"/>
      <c r="L218" s="601">
        <f>X!BG218</f>
        <v>0</v>
      </c>
      <c r="M218" s="499" t="str">
        <f>IF(X!BH218&gt;0.005,X!BH218,"")</f>
        <v/>
      </c>
      <c r="N218" s="601">
        <f>X!BI218</f>
        <v>0</v>
      </c>
      <c r="O218" s="499">
        <f>X!BJ218</f>
        <v>0</v>
      </c>
      <c r="P218" s="611"/>
      <c r="Q218" s="720">
        <f>X!BL218</f>
        <v>0</v>
      </c>
      <c r="R218" s="500">
        <f>X!BM218</f>
        <v>0</v>
      </c>
      <c r="S218" s="361"/>
      <c r="T218" s="361"/>
      <c r="U218" s="361"/>
      <c r="V218" s="361"/>
      <c r="W218" s="361"/>
      <c r="X218" s="361"/>
      <c r="Y218" s="361"/>
      <c r="Z218" s="361"/>
      <c r="AA218" s="361"/>
      <c r="AB218" s="361"/>
      <c r="AC218" s="361"/>
      <c r="AD218" s="361"/>
      <c r="AE218" s="361"/>
      <c r="AF218" s="361"/>
      <c r="AG218" s="361"/>
      <c r="AH218" s="361"/>
      <c r="AI218" s="361"/>
      <c r="AJ218" s="361"/>
      <c r="AK218" s="361"/>
      <c r="AL218" s="361"/>
      <c r="AM218" s="361"/>
      <c r="AN218" s="361"/>
    </row>
    <row r="219" spans="1:40" s="361" customFormat="1" ht="15.75" customHeight="1" thickTop="1" thickBot="1">
      <c r="A219" s="199"/>
      <c r="B219" s="656"/>
      <c r="C219" s="409" t="str">
        <f>X!AX219</f>
        <v/>
      </c>
      <c r="D219" s="434" t="str">
        <f>X!AY219</f>
        <v/>
      </c>
      <c r="E219" s="682" t="str">
        <f>X!AZ219</f>
        <v/>
      </c>
      <c r="F219" s="88"/>
      <c r="G219" s="683" t="str">
        <f>X!BB219</f>
        <v/>
      </c>
      <c r="H219" s="478" t="str">
        <f>X!BC219</f>
        <v/>
      </c>
      <c r="I219" s="434" t="str">
        <f>X!BD219</f>
        <v/>
      </c>
      <c r="J219" s="650" t="str">
        <f>X!BE219</f>
        <v/>
      </c>
      <c r="K219" s="653"/>
      <c r="L219" s="683" t="str">
        <f>X!BG219</f>
        <v/>
      </c>
      <c r="M219" s="478" t="str">
        <f>X!BH219</f>
        <v/>
      </c>
      <c r="N219" s="434" t="str">
        <f>X!BI219</f>
        <v/>
      </c>
      <c r="O219" s="650" t="str">
        <f>X!BJ219</f>
        <v/>
      </c>
      <c r="P219" s="653"/>
      <c r="Q219" s="714" t="str">
        <f>X!BL219</f>
        <v/>
      </c>
      <c r="R219" s="650" t="str">
        <f>X!BM219</f>
        <v/>
      </c>
    </row>
    <row r="220" spans="1:40" s="361" customFormat="1" ht="15.75" customHeight="1">
      <c r="A220" s="197"/>
      <c r="B220" s="406"/>
      <c r="C220" s="404" t="str">
        <f>X!AX220</f>
        <v/>
      </c>
      <c r="D220" s="405" t="str">
        <f>X!AY220</f>
        <v/>
      </c>
      <c r="E220" s="684" t="str">
        <f>X!AZ220</f>
        <v/>
      </c>
      <c r="F220" s="88"/>
      <c r="G220" s="685" t="str">
        <f>X!BB220</f>
        <v/>
      </c>
      <c r="H220" s="479" t="str">
        <f>X!BC220</f>
        <v/>
      </c>
      <c r="I220" s="405" t="str">
        <f>X!BD220</f>
        <v/>
      </c>
      <c r="J220" s="651" t="str">
        <f>X!BE220</f>
        <v/>
      </c>
      <c r="K220" s="653"/>
      <c r="L220" s="685" t="str">
        <f>X!BG220</f>
        <v/>
      </c>
      <c r="M220" s="479" t="str">
        <f>X!BH220</f>
        <v/>
      </c>
      <c r="N220" s="405" t="str">
        <f>X!BI220</f>
        <v/>
      </c>
      <c r="O220" s="651" t="str">
        <f>X!BJ220</f>
        <v/>
      </c>
      <c r="P220" s="653"/>
      <c r="Q220" s="715" t="str">
        <f>X!BL220</f>
        <v/>
      </c>
      <c r="R220" s="651" t="str">
        <f>X!BM220</f>
        <v/>
      </c>
    </row>
    <row r="221" spans="1:40" s="361" customFormat="1" ht="15.75" customHeight="1">
      <c r="A221" s="175"/>
      <c r="B221" s="407"/>
      <c r="C221" s="87" t="str">
        <f>X!AX221</f>
        <v/>
      </c>
      <c r="D221" s="293" t="str">
        <f>X!AY221</f>
        <v/>
      </c>
      <c r="E221" s="627" t="str">
        <f>X!AZ221</f>
        <v/>
      </c>
      <c r="F221" s="88"/>
      <c r="G221" s="636" t="str">
        <f>X!BB221</f>
        <v/>
      </c>
      <c r="H221" s="337" t="str">
        <f>X!BC221</f>
        <v/>
      </c>
      <c r="I221" s="293" t="str">
        <f>X!BD221</f>
        <v/>
      </c>
      <c r="J221" s="622" t="str">
        <f>X!BE221</f>
        <v/>
      </c>
      <c r="K221" s="653"/>
      <c r="L221" s="636" t="str">
        <f>X!BG221</f>
        <v/>
      </c>
      <c r="M221" s="337" t="str">
        <f>X!BH221</f>
        <v/>
      </c>
      <c r="N221" s="293" t="str">
        <f>X!BI221</f>
        <v/>
      </c>
      <c r="O221" s="622" t="str">
        <f>X!BJ221</f>
        <v/>
      </c>
      <c r="P221" s="653"/>
      <c r="Q221" s="716" t="str">
        <f>X!BL221</f>
        <v/>
      </c>
      <c r="R221" s="622" t="str">
        <f>X!BM221</f>
        <v/>
      </c>
    </row>
    <row r="222" spans="1:40" s="361" customFormat="1" ht="15.75" customHeight="1">
      <c r="A222" s="175"/>
      <c r="B222" s="407"/>
      <c r="C222" s="404" t="str">
        <f>X!AX222</f>
        <v/>
      </c>
      <c r="D222" s="405" t="str">
        <f>X!AY222</f>
        <v/>
      </c>
      <c r="E222" s="684" t="str">
        <f>X!AZ222</f>
        <v/>
      </c>
      <c r="F222" s="88"/>
      <c r="G222" s="685" t="str">
        <f>X!BB222</f>
        <v/>
      </c>
      <c r="H222" s="479" t="str">
        <f>X!BC222</f>
        <v/>
      </c>
      <c r="I222" s="405" t="str">
        <f>X!BD222</f>
        <v/>
      </c>
      <c r="J222" s="651" t="str">
        <f>X!BE222</f>
        <v/>
      </c>
      <c r="K222" s="653"/>
      <c r="L222" s="685" t="str">
        <f>X!BG222</f>
        <v/>
      </c>
      <c r="M222" s="479" t="str">
        <f>X!BH222</f>
        <v/>
      </c>
      <c r="N222" s="405" t="str">
        <f>X!BI222</f>
        <v/>
      </c>
      <c r="O222" s="651" t="str">
        <f>X!BJ222</f>
        <v/>
      </c>
      <c r="P222" s="653"/>
      <c r="Q222" s="715" t="str">
        <f>X!BL222</f>
        <v/>
      </c>
      <c r="R222" s="651" t="str">
        <f>X!BM222</f>
        <v/>
      </c>
    </row>
    <row r="223" spans="1:40" s="361" customFormat="1" ht="15.75" customHeight="1">
      <c r="A223" s="175"/>
      <c r="B223" s="407"/>
      <c r="C223" s="87" t="str">
        <f>X!AX223</f>
        <v/>
      </c>
      <c r="D223" s="293" t="str">
        <f>X!AY223</f>
        <v/>
      </c>
      <c r="E223" s="627" t="str">
        <f>X!AZ223</f>
        <v/>
      </c>
      <c r="F223" s="88"/>
      <c r="G223" s="636" t="str">
        <f>X!BB223</f>
        <v/>
      </c>
      <c r="H223" s="337" t="str">
        <f>X!BC223</f>
        <v/>
      </c>
      <c r="I223" s="293" t="str">
        <f>X!BD223</f>
        <v/>
      </c>
      <c r="J223" s="622" t="str">
        <f>X!BE223</f>
        <v/>
      </c>
      <c r="K223" s="653"/>
      <c r="L223" s="636" t="str">
        <f>X!BG223</f>
        <v/>
      </c>
      <c r="M223" s="337" t="str">
        <f>X!BH223</f>
        <v/>
      </c>
      <c r="N223" s="293" t="str">
        <f>X!BI223</f>
        <v/>
      </c>
      <c r="O223" s="622" t="str">
        <f>X!BJ223</f>
        <v/>
      </c>
      <c r="P223" s="653"/>
      <c r="Q223" s="716" t="str">
        <f>X!BL223</f>
        <v/>
      </c>
      <c r="R223" s="622" t="str">
        <f>X!BM223</f>
        <v/>
      </c>
    </row>
    <row r="224" spans="1:40" s="361" customFormat="1" ht="15.75" customHeight="1" thickBot="1">
      <c r="A224" s="496"/>
      <c r="B224" s="410"/>
      <c r="C224" s="411" t="str">
        <f>X!AX224</f>
        <v/>
      </c>
      <c r="D224" s="412" t="str">
        <f>X!AY224</f>
        <v/>
      </c>
      <c r="E224" s="686" t="str">
        <f>X!AZ224</f>
        <v/>
      </c>
      <c r="F224" s="88"/>
      <c r="G224" s="687" t="str">
        <f>X!BB224</f>
        <v/>
      </c>
      <c r="H224" s="480" t="str">
        <f>X!BC224</f>
        <v/>
      </c>
      <c r="I224" s="412" t="str">
        <f>X!BD224</f>
        <v/>
      </c>
      <c r="J224" s="652" t="str">
        <f>X!BE224</f>
        <v/>
      </c>
      <c r="K224" s="653"/>
      <c r="L224" s="687" t="str">
        <f>X!BG224</f>
        <v/>
      </c>
      <c r="M224" s="480" t="str">
        <f>X!BH224</f>
        <v/>
      </c>
      <c r="N224" s="412" t="str">
        <f>X!BI224</f>
        <v/>
      </c>
      <c r="O224" s="652" t="str">
        <f>X!BJ224</f>
        <v/>
      </c>
      <c r="P224" s="653"/>
      <c r="Q224" s="717" t="str">
        <f>X!BL224</f>
        <v/>
      </c>
      <c r="R224" s="652" t="str">
        <f>X!BM224</f>
        <v/>
      </c>
    </row>
    <row r="225" spans="1:40" s="476" customFormat="1" ht="15.75" customHeight="1" thickTop="1" thickBot="1">
      <c r="A225" s="413"/>
      <c r="B225" s="413"/>
      <c r="C225" s="413"/>
      <c r="D225" s="437"/>
      <c r="E225" s="437"/>
      <c r="F225" s="441"/>
      <c r="G225" s="437"/>
      <c r="H225" s="481"/>
      <c r="I225" s="437"/>
      <c r="J225" s="481"/>
      <c r="K225" s="488"/>
      <c r="L225" s="437"/>
      <c r="M225" s="481"/>
      <c r="N225" s="437"/>
      <c r="O225" s="481"/>
      <c r="P225" s="488"/>
      <c r="Q225" s="718"/>
      <c r="R225" s="481"/>
      <c r="S225" s="490"/>
      <c r="T225" s="490"/>
      <c r="U225" s="490"/>
      <c r="V225" s="490"/>
      <c r="W225" s="490"/>
      <c r="X225" s="490"/>
      <c r="Y225" s="490"/>
      <c r="Z225" s="490"/>
      <c r="AA225" s="490"/>
      <c r="AB225" s="490"/>
      <c r="AC225" s="490"/>
      <c r="AD225" s="490"/>
      <c r="AE225" s="490"/>
      <c r="AF225" s="490"/>
      <c r="AG225" s="490"/>
      <c r="AH225" s="490"/>
      <c r="AI225" s="490"/>
      <c r="AJ225" s="490"/>
      <c r="AK225" s="490"/>
      <c r="AL225" s="490"/>
      <c r="AM225" s="490"/>
      <c r="AN225" s="490"/>
    </row>
    <row r="226" spans="1:40" s="361" customFormat="1" ht="15.75" customHeight="1" thickTop="1" thickBot="1">
      <c r="A226" s="501"/>
      <c r="B226" s="657"/>
      <c r="C226" s="409" t="str">
        <f>X!AX226</f>
        <v/>
      </c>
      <c r="D226" s="434" t="str">
        <f>X!AY226</f>
        <v/>
      </c>
      <c r="E226" s="682" t="str">
        <f>X!AZ226</f>
        <v/>
      </c>
      <c r="F226" s="88"/>
      <c r="G226" s="683" t="str">
        <f>X!BB226</f>
        <v/>
      </c>
      <c r="H226" s="478" t="str">
        <f>X!BC226</f>
        <v/>
      </c>
      <c r="I226" s="434" t="str">
        <f>X!BD226</f>
        <v/>
      </c>
      <c r="J226" s="650" t="str">
        <f>X!BE226</f>
        <v/>
      </c>
      <c r="K226" s="653"/>
      <c r="L226" s="683" t="str">
        <f>X!BG226</f>
        <v/>
      </c>
      <c r="M226" s="478" t="str">
        <f>X!BH226</f>
        <v/>
      </c>
      <c r="N226" s="434" t="str">
        <f>X!BI226</f>
        <v/>
      </c>
      <c r="O226" s="650" t="str">
        <f>X!BJ226</f>
        <v/>
      </c>
      <c r="P226" s="653"/>
      <c r="Q226" s="714" t="str">
        <f>X!BL226</f>
        <v/>
      </c>
      <c r="R226" s="650" t="str">
        <f>X!BM226</f>
        <v/>
      </c>
    </row>
    <row r="227" spans="1:40" s="361" customFormat="1" ht="15.75" customHeight="1">
      <c r="A227" s="197"/>
      <c r="B227" s="406"/>
      <c r="C227" s="404" t="str">
        <f>X!AX227</f>
        <v/>
      </c>
      <c r="D227" s="405" t="str">
        <f>X!AY227</f>
        <v/>
      </c>
      <c r="E227" s="684" t="str">
        <f>X!AZ227</f>
        <v/>
      </c>
      <c r="F227" s="88"/>
      <c r="G227" s="685" t="str">
        <f>X!BB227</f>
        <v/>
      </c>
      <c r="H227" s="479" t="str">
        <f>X!BC227</f>
        <v/>
      </c>
      <c r="I227" s="405" t="str">
        <f>X!BD227</f>
        <v/>
      </c>
      <c r="J227" s="651" t="str">
        <f>X!BE227</f>
        <v/>
      </c>
      <c r="K227" s="653"/>
      <c r="L227" s="685" t="str">
        <f>X!BG227</f>
        <v/>
      </c>
      <c r="M227" s="479" t="str">
        <f>X!BH227</f>
        <v/>
      </c>
      <c r="N227" s="405" t="str">
        <f>X!BI227</f>
        <v/>
      </c>
      <c r="O227" s="651" t="str">
        <f>X!BJ227</f>
        <v/>
      </c>
      <c r="P227" s="653"/>
      <c r="Q227" s="715" t="str">
        <f>X!BL227</f>
        <v/>
      </c>
      <c r="R227" s="651" t="str">
        <f>X!BM227</f>
        <v/>
      </c>
    </row>
    <row r="228" spans="1:40" s="361" customFormat="1" ht="15.75" customHeight="1">
      <c r="A228" s="175"/>
      <c r="B228" s="407"/>
      <c r="C228" s="87" t="str">
        <f>X!AX228</f>
        <v/>
      </c>
      <c r="D228" s="293" t="str">
        <f>X!AY228</f>
        <v/>
      </c>
      <c r="E228" s="627" t="str">
        <f>X!AZ228</f>
        <v/>
      </c>
      <c r="F228" s="88"/>
      <c r="G228" s="636" t="str">
        <f>X!BB228</f>
        <v/>
      </c>
      <c r="H228" s="337" t="str">
        <f>X!BC228</f>
        <v/>
      </c>
      <c r="I228" s="293" t="str">
        <f>X!BD228</f>
        <v/>
      </c>
      <c r="J228" s="622" t="str">
        <f>X!BE228</f>
        <v/>
      </c>
      <c r="K228" s="653"/>
      <c r="L228" s="636" t="str">
        <f>X!BG228</f>
        <v/>
      </c>
      <c r="M228" s="337" t="str">
        <f>X!BH228</f>
        <v/>
      </c>
      <c r="N228" s="293" t="str">
        <f>X!BI228</f>
        <v/>
      </c>
      <c r="O228" s="622" t="str">
        <f>X!BJ228</f>
        <v/>
      </c>
      <c r="P228" s="653"/>
      <c r="Q228" s="716" t="str">
        <f>X!BL228</f>
        <v/>
      </c>
      <c r="R228" s="622" t="str">
        <f>X!BM228</f>
        <v/>
      </c>
    </row>
    <row r="229" spans="1:40" s="361" customFormat="1" ht="15.75" customHeight="1">
      <c r="A229" s="175"/>
      <c r="B229" s="407"/>
      <c r="C229" s="404" t="str">
        <f>X!AX229</f>
        <v/>
      </c>
      <c r="D229" s="405" t="str">
        <f>X!AY229</f>
        <v/>
      </c>
      <c r="E229" s="684" t="str">
        <f>X!AZ229</f>
        <v/>
      </c>
      <c r="F229" s="88"/>
      <c r="G229" s="685" t="str">
        <f>X!BB229</f>
        <v/>
      </c>
      <c r="H229" s="479" t="str">
        <f>X!BC229</f>
        <v/>
      </c>
      <c r="I229" s="405" t="str">
        <f>X!BD229</f>
        <v/>
      </c>
      <c r="J229" s="651" t="str">
        <f>X!BE229</f>
        <v/>
      </c>
      <c r="K229" s="653"/>
      <c r="L229" s="685" t="str">
        <f>X!BG229</f>
        <v/>
      </c>
      <c r="M229" s="479" t="str">
        <f>X!BH229</f>
        <v/>
      </c>
      <c r="N229" s="405" t="str">
        <f>X!BI229</f>
        <v/>
      </c>
      <c r="O229" s="651" t="str">
        <f>X!BJ229</f>
        <v/>
      </c>
      <c r="P229" s="653"/>
      <c r="Q229" s="715" t="str">
        <f>X!BL229</f>
        <v/>
      </c>
      <c r="R229" s="651" t="str">
        <f>X!BM229</f>
        <v/>
      </c>
    </row>
    <row r="230" spans="1:40" s="361" customFormat="1" ht="15.75" customHeight="1">
      <c r="A230" s="175"/>
      <c r="B230" s="407"/>
      <c r="C230" s="87" t="str">
        <f>X!AX230</f>
        <v/>
      </c>
      <c r="D230" s="293" t="str">
        <f>X!AY230</f>
        <v/>
      </c>
      <c r="E230" s="627" t="str">
        <f>X!AZ230</f>
        <v/>
      </c>
      <c r="F230" s="88"/>
      <c r="G230" s="636" t="str">
        <f>X!BB230</f>
        <v/>
      </c>
      <c r="H230" s="337" t="str">
        <f>X!BC230</f>
        <v/>
      </c>
      <c r="I230" s="293" t="str">
        <f>X!BD230</f>
        <v/>
      </c>
      <c r="J230" s="622" t="str">
        <f>X!BE230</f>
        <v/>
      </c>
      <c r="K230" s="653"/>
      <c r="L230" s="636" t="str">
        <f>X!BG230</f>
        <v/>
      </c>
      <c r="M230" s="337" t="str">
        <f>X!BH230</f>
        <v/>
      </c>
      <c r="N230" s="293" t="str">
        <f>X!BI230</f>
        <v/>
      </c>
      <c r="O230" s="622" t="str">
        <f>X!BJ230</f>
        <v/>
      </c>
      <c r="P230" s="653"/>
      <c r="Q230" s="716" t="str">
        <f>X!BL230</f>
        <v/>
      </c>
      <c r="R230" s="622" t="str">
        <f>X!BM230</f>
        <v/>
      </c>
    </row>
    <row r="231" spans="1:40" s="361" customFormat="1" ht="15.75" customHeight="1" thickBot="1">
      <c r="A231" s="496"/>
      <c r="B231" s="410"/>
      <c r="C231" s="411" t="str">
        <f>X!AX231</f>
        <v/>
      </c>
      <c r="D231" s="412" t="str">
        <f>X!AY231</f>
        <v/>
      </c>
      <c r="E231" s="686" t="str">
        <f>X!AZ231</f>
        <v/>
      </c>
      <c r="F231" s="88"/>
      <c r="G231" s="687" t="str">
        <f>X!BB231</f>
        <v/>
      </c>
      <c r="H231" s="480" t="str">
        <f>X!BC231</f>
        <v/>
      </c>
      <c r="I231" s="412" t="str">
        <f>X!BD231</f>
        <v/>
      </c>
      <c r="J231" s="652" t="str">
        <f>X!BE231</f>
        <v/>
      </c>
      <c r="K231" s="653"/>
      <c r="L231" s="687" t="str">
        <f>X!BG231</f>
        <v/>
      </c>
      <c r="M231" s="480" t="str">
        <f>X!BH231</f>
        <v/>
      </c>
      <c r="N231" s="412" t="str">
        <f>X!BI231</f>
        <v/>
      </c>
      <c r="O231" s="652" t="str">
        <f>X!BJ231</f>
        <v/>
      </c>
      <c r="P231" s="653"/>
      <c r="Q231" s="717" t="str">
        <f>X!BL231</f>
        <v/>
      </c>
      <c r="R231" s="652" t="str">
        <f>X!BM231</f>
        <v/>
      </c>
    </row>
    <row r="232" spans="1:40" s="476" customFormat="1" ht="15.75" customHeight="1" thickTop="1" thickBot="1">
      <c r="A232" s="413"/>
      <c r="B232" s="413"/>
      <c r="C232" s="413"/>
      <c r="D232" s="437"/>
      <c r="E232" s="437"/>
      <c r="F232" s="441"/>
      <c r="G232" s="437"/>
      <c r="H232" s="481"/>
      <c r="I232" s="437"/>
      <c r="J232" s="481"/>
      <c r="K232" s="488"/>
      <c r="L232" s="437"/>
      <c r="M232" s="481"/>
      <c r="N232" s="437"/>
      <c r="O232" s="481"/>
      <c r="P232" s="488"/>
      <c r="Q232" s="718"/>
      <c r="R232" s="481"/>
      <c r="S232" s="490"/>
      <c r="T232" s="490"/>
      <c r="U232" s="490"/>
      <c r="V232" s="490"/>
      <c r="W232" s="490"/>
      <c r="X232" s="490"/>
      <c r="Y232" s="490"/>
      <c r="Z232" s="490"/>
      <c r="AA232" s="490"/>
      <c r="AB232" s="490"/>
      <c r="AC232" s="490"/>
      <c r="AD232" s="490"/>
      <c r="AE232" s="490"/>
      <c r="AF232" s="490"/>
      <c r="AG232" s="490"/>
      <c r="AH232" s="490"/>
      <c r="AI232" s="490"/>
      <c r="AJ232" s="490"/>
      <c r="AK232" s="490"/>
      <c r="AL232" s="490"/>
      <c r="AM232" s="490"/>
      <c r="AN232" s="490"/>
    </row>
    <row r="233" spans="1:40" s="361" customFormat="1" ht="15.75" customHeight="1" thickTop="1" thickBot="1">
      <c r="A233" s="502"/>
      <c r="B233" s="658"/>
      <c r="C233" s="415" t="str">
        <f>X!AX233</f>
        <v/>
      </c>
      <c r="D233" s="435" t="str">
        <f>X!AY233</f>
        <v/>
      </c>
      <c r="E233" s="691" t="str">
        <f>X!AZ233</f>
        <v/>
      </c>
      <c r="F233" s="88"/>
      <c r="G233" s="692" t="str">
        <f>X!BB233</f>
        <v/>
      </c>
      <c r="H233" s="484" t="str">
        <f>X!BC233</f>
        <v/>
      </c>
      <c r="I233" s="435" t="str">
        <f>X!BD233</f>
        <v/>
      </c>
      <c r="J233" s="659" t="str">
        <f>X!BE233</f>
        <v/>
      </c>
      <c r="K233" s="653"/>
      <c r="L233" s="692" t="str">
        <f>X!BG233</f>
        <v/>
      </c>
      <c r="M233" s="484" t="str">
        <f>X!BH233</f>
        <v/>
      </c>
      <c r="N233" s="435" t="str">
        <f>X!BI233</f>
        <v/>
      </c>
      <c r="O233" s="659" t="str">
        <f>X!BJ233</f>
        <v/>
      </c>
      <c r="P233" s="653"/>
      <c r="Q233" s="721" t="str">
        <f>X!BL233</f>
        <v/>
      </c>
      <c r="R233" s="659" t="str">
        <f>X!BM233</f>
        <v/>
      </c>
    </row>
    <row r="234" spans="1:40" s="361" customFormat="1" ht="15.75" customHeight="1">
      <c r="A234" s="189"/>
      <c r="B234" s="419"/>
      <c r="C234" s="416" t="str">
        <f>X!AX234</f>
        <v/>
      </c>
      <c r="D234" s="414" t="str">
        <f>X!AY234</f>
        <v/>
      </c>
      <c r="E234" s="693" t="str">
        <f>X!AZ234</f>
        <v/>
      </c>
      <c r="F234" s="88"/>
      <c r="G234" s="694" t="str">
        <f>X!BB234</f>
        <v/>
      </c>
      <c r="H234" s="485" t="str">
        <f>X!BC234</f>
        <v/>
      </c>
      <c r="I234" s="414" t="str">
        <f>X!BD234</f>
        <v/>
      </c>
      <c r="J234" s="660" t="str">
        <f>X!BE234</f>
        <v/>
      </c>
      <c r="K234" s="653"/>
      <c r="L234" s="694" t="str">
        <f>X!BG234</f>
        <v/>
      </c>
      <c r="M234" s="485" t="str">
        <f>X!BH234</f>
        <v/>
      </c>
      <c r="N234" s="414" t="str">
        <f>X!BI234</f>
        <v/>
      </c>
      <c r="O234" s="660" t="str">
        <f>X!BJ234</f>
        <v/>
      </c>
      <c r="P234" s="653"/>
      <c r="Q234" s="722" t="str">
        <f>X!BL234</f>
        <v/>
      </c>
      <c r="R234" s="660" t="str">
        <f>X!BM234</f>
        <v/>
      </c>
    </row>
    <row r="235" spans="1:40" s="361" customFormat="1" ht="15.75" customHeight="1">
      <c r="A235" s="176"/>
      <c r="B235" s="420"/>
      <c r="C235" s="417" t="str">
        <f>X!AX235</f>
        <v/>
      </c>
      <c r="D235" s="293" t="str">
        <f>X!AY235</f>
        <v/>
      </c>
      <c r="E235" s="627" t="str">
        <f>X!AZ235</f>
        <v/>
      </c>
      <c r="F235" s="88"/>
      <c r="G235" s="636" t="str">
        <f>X!BB235</f>
        <v/>
      </c>
      <c r="H235" s="337" t="str">
        <f>X!BC235</f>
        <v/>
      </c>
      <c r="I235" s="293" t="str">
        <f>X!BD235</f>
        <v/>
      </c>
      <c r="J235" s="622" t="str">
        <f>X!BE235</f>
        <v/>
      </c>
      <c r="K235" s="653"/>
      <c r="L235" s="636" t="str">
        <f>X!BG235</f>
        <v/>
      </c>
      <c r="M235" s="337" t="str">
        <f>X!BH235</f>
        <v/>
      </c>
      <c r="N235" s="293" t="str">
        <f>X!BI235</f>
        <v/>
      </c>
      <c r="O235" s="622" t="str">
        <f>X!BJ235</f>
        <v/>
      </c>
      <c r="P235" s="653"/>
      <c r="Q235" s="716" t="str">
        <f>X!BL235</f>
        <v/>
      </c>
      <c r="R235" s="622" t="str">
        <f>X!BM235</f>
        <v/>
      </c>
    </row>
    <row r="236" spans="1:40" s="361" customFormat="1" ht="15.75" customHeight="1">
      <c r="A236" s="176"/>
      <c r="B236" s="420"/>
      <c r="C236" s="418" t="str">
        <f>X!AX236</f>
        <v/>
      </c>
      <c r="D236" s="405" t="str">
        <f>X!AY236</f>
        <v/>
      </c>
      <c r="E236" s="684" t="str">
        <f>X!AZ236</f>
        <v/>
      </c>
      <c r="F236" s="88"/>
      <c r="G236" s="685" t="str">
        <f>X!BB236</f>
        <v/>
      </c>
      <c r="H236" s="479" t="str">
        <f>X!BC236</f>
        <v/>
      </c>
      <c r="I236" s="405" t="str">
        <f>X!BD236</f>
        <v/>
      </c>
      <c r="J236" s="651" t="str">
        <f>X!BE236</f>
        <v/>
      </c>
      <c r="K236" s="653"/>
      <c r="L236" s="685" t="str">
        <f>X!BG236</f>
        <v/>
      </c>
      <c r="M236" s="479" t="str">
        <f>X!BH236</f>
        <v/>
      </c>
      <c r="N236" s="405" t="str">
        <f>X!BI236</f>
        <v/>
      </c>
      <c r="O236" s="651" t="str">
        <f>X!BJ236</f>
        <v/>
      </c>
      <c r="P236" s="653"/>
      <c r="Q236" s="715" t="str">
        <f>X!BL236</f>
        <v/>
      </c>
      <c r="R236" s="651" t="str">
        <f>X!BM236</f>
        <v/>
      </c>
    </row>
    <row r="237" spans="1:40" s="361" customFormat="1" ht="15.75" customHeight="1" thickBot="1">
      <c r="A237" s="503"/>
      <c r="B237" s="421"/>
      <c r="C237" s="426" t="str">
        <f>X!AX237</f>
        <v/>
      </c>
      <c r="D237" s="427" t="str">
        <f>X!AY237</f>
        <v/>
      </c>
      <c r="E237" s="695" t="str">
        <f>X!AZ237</f>
        <v/>
      </c>
      <c r="F237" s="88"/>
      <c r="G237" s="696" t="str">
        <f>X!BB237</f>
        <v/>
      </c>
      <c r="H237" s="486" t="str">
        <f>X!BC237</f>
        <v/>
      </c>
      <c r="I237" s="427" t="str">
        <f>X!BD237</f>
        <v/>
      </c>
      <c r="J237" s="661" t="str">
        <f>X!BE237</f>
        <v/>
      </c>
      <c r="K237" s="653"/>
      <c r="L237" s="696" t="str">
        <f>X!BG237</f>
        <v/>
      </c>
      <c r="M237" s="486" t="str">
        <f>X!BH237</f>
        <v/>
      </c>
      <c r="N237" s="427" t="str">
        <f>X!BI237</f>
        <v/>
      </c>
      <c r="O237" s="661" t="str">
        <f>X!BJ237</f>
        <v/>
      </c>
      <c r="P237" s="653"/>
      <c r="Q237" s="723" t="str">
        <f>X!BL237</f>
        <v/>
      </c>
      <c r="R237" s="661" t="str">
        <f>X!BM237</f>
        <v/>
      </c>
    </row>
    <row r="238" spans="1:40" s="476" customFormat="1" ht="15.75" customHeight="1" thickTop="1" thickBot="1">
      <c r="A238" s="413"/>
      <c r="B238" s="413"/>
      <c r="C238" s="413"/>
      <c r="D238" s="437"/>
      <c r="E238" s="437"/>
      <c r="F238" s="441"/>
      <c r="G238" s="437"/>
      <c r="H238" s="481"/>
      <c r="I238" s="437"/>
      <c r="J238" s="481"/>
      <c r="K238" s="488"/>
      <c r="L238" s="437"/>
      <c r="M238" s="481"/>
      <c r="N238" s="437"/>
      <c r="O238" s="481"/>
      <c r="P238" s="488"/>
      <c r="Q238" s="718"/>
      <c r="R238" s="481"/>
      <c r="S238" s="490"/>
      <c r="T238" s="490"/>
      <c r="U238" s="490"/>
      <c r="V238" s="490"/>
      <c r="W238" s="490"/>
      <c r="X238" s="490"/>
      <c r="Y238" s="490"/>
      <c r="Z238" s="490"/>
      <c r="AA238" s="490"/>
      <c r="AB238" s="490"/>
      <c r="AC238" s="490"/>
      <c r="AD238" s="490"/>
      <c r="AE238" s="490"/>
      <c r="AF238" s="490"/>
      <c r="AG238" s="490"/>
      <c r="AH238" s="490"/>
      <c r="AI238" s="490"/>
      <c r="AJ238" s="490"/>
      <c r="AK238" s="490"/>
      <c r="AL238" s="490"/>
      <c r="AM238" s="490"/>
      <c r="AN238" s="490"/>
    </row>
    <row r="239" spans="1:40" s="361" customFormat="1" ht="15.75" customHeight="1" thickTop="1" thickBot="1">
      <c r="A239" s="504"/>
      <c r="B239" s="654"/>
      <c r="C239" s="415" t="str">
        <f>X!AX239</f>
        <v/>
      </c>
      <c r="D239" s="435" t="str">
        <f>X!AY239</f>
        <v/>
      </c>
      <c r="E239" s="691" t="str">
        <f>X!AZ239</f>
        <v/>
      </c>
      <c r="F239" s="88"/>
      <c r="G239" s="692" t="str">
        <f>X!BB239</f>
        <v/>
      </c>
      <c r="H239" s="484" t="str">
        <f>X!BC239</f>
        <v/>
      </c>
      <c r="I239" s="435" t="str">
        <f>X!BD239</f>
        <v/>
      </c>
      <c r="J239" s="659" t="str">
        <f>X!BE239</f>
        <v/>
      </c>
      <c r="K239" s="653"/>
      <c r="L239" s="692" t="str">
        <f>X!BG239</f>
        <v/>
      </c>
      <c r="M239" s="484" t="str">
        <f>X!BH239</f>
        <v/>
      </c>
      <c r="N239" s="435" t="str">
        <f>X!BI239</f>
        <v/>
      </c>
      <c r="O239" s="659" t="str">
        <f>X!BJ239</f>
        <v/>
      </c>
      <c r="P239" s="653"/>
      <c r="Q239" s="721" t="str">
        <f>X!BL239</f>
        <v/>
      </c>
      <c r="R239" s="659" t="str">
        <f>X!BM239</f>
        <v/>
      </c>
    </row>
    <row r="240" spans="1:40" s="361" customFormat="1" ht="15.75" customHeight="1">
      <c r="A240" s="189"/>
      <c r="B240" s="419"/>
      <c r="C240" s="416" t="str">
        <f>X!AX240</f>
        <v/>
      </c>
      <c r="D240" s="414" t="str">
        <f>X!AY240</f>
        <v/>
      </c>
      <c r="E240" s="693" t="str">
        <f>X!AZ240</f>
        <v/>
      </c>
      <c r="F240" s="88"/>
      <c r="G240" s="694" t="str">
        <f>X!BB240</f>
        <v/>
      </c>
      <c r="H240" s="485" t="str">
        <f>X!BC240</f>
        <v/>
      </c>
      <c r="I240" s="414" t="str">
        <f>X!BD240</f>
        <v/>
      </c>
      <c r="J240" s="660" t="str">
        <f>X!BE240</f>
        <v/>
      </c>
      <c r="K240" s="653"/>
      <c r="L240" s="694" t="str">
        <f>X!BG240</f>
        <v/>
      </c>
      <c r="M240" s="485" t="str">
        <f>X!BH240</f>
        <v/>
      </c>
      <c r="N240" s="414" t="str">
        <f>X!BI240</f>
        <v/>
      </c>
      <c r="O240" s="660" t="str">
        <f>X!BJ240</f>
        <v/>
      </c>
      <c r="P240" s="653"/>
      <c r="Q240" s="722" t="str">
        <f>X!BL240</f>
        <v/>
      </c>
      <c r="R240" s="660" t="str">
        <f>X!BM240</f>
        <v/>
      </c>
    </row>
    <row r="241" spans="1:40" s="361" customFormat="1" ht="15.75" customHeight="1">
      <c r="A241" s="176"/>
      <c r="B241" s="420"/>
      <c r="C241" s="417" t="str">
        <f>X!AX241</f>
        <v/>
      </c>
      <c r="D241" s="293" t="str">
        <f>X!AY241</f>
        <v/>
      </c>
      <c r="E241" s="627" t="str">
        <f>X!AZ241</f>
        <v/>
      </c>
      <c r="F241" s="88"/>
      <c r="G241" s="636" t="str">
        <f>X!BB241</f>
        <v/>
      </c>
      <c r="H241" s="337" t="str">
        <f>X!BC241</f>
        <v/>
      </c>
      <c r="I241" s="293" t="str">
        <f>X!BD241</f>
        <v/>
      </c>
      <c r="J241" s="622" t="str">
        <f>X!BE241</f>
        <v/>
      </c>
      <c r="K241" s="653"/>
      <c r="L241" s="636" t="str">
        <f>X!BG241</f>
        <v/>
      </c>
      <c r="M241" s="337" t="str">
        <f>X!BH241</f>
        <v/>
      </c>
      <c r="N241" s="293" t="str">
        <f>X!BI241</f>
        <v/>
      </c>
      <c r="O241" s="622" t="str">
        <f>X!BJ241</f>
        <v/>
      </c>
      <c r="P241" s="653"/>
      <c r="Q241" s="716" t="str">
        <f>X!BL241</f>
        <v/>
      </c>
      <c r="R241" s="622" t="str">
        <f>X!BM241</f>
        <v/>
      </c>
    </row>
    <row r="242" spans="1:40" s="361" customFormat="1" ht="15.75" customHeight="1">
      <c r="A242" s="176"/>
      <c r="B242" s="420"/>
      <c r="C242" s="418" t="str">
        <f>X!AX242</f>
        <v/>
      </c>
      <c r="D242" s="405" t="str">
        <f>X!AY242</f>
        <v/>
      </c>
      <c r="E242" s="684" t="str">
        <f>X!AZ242</f>
        <v/>
      </c>
      <c r="F242" s="88"/>
      <c r="G242" s="685" t="str">
        <f>X!BB242</f>
        <v/>
      </c>
      <c r="H242" s="479" t="str">
        <f>X!BC242</f>
        <v/>
      </c>
      <c r="I242" s="405" t="str">
        <f>X!BD242</f>
        <v/>
      </c>
      <c r="J242" s="651" t="str">
        <f>X!BE242</f>
        <v/>
      </c>
      <c r="K242" s="653"/>
      <c r="L242" s="685" t="str">
        <f>X!BG242</f>
        <v/>
      </c>
      <c r="M242" s="479" t="str">
        <f>X!BH242</f>
        <v/>
      </c>
      <c r="N242" s="405" t="str">
        <f>X!BI242</f>
        <v/>
      </c>
      <c r="O242" s="651" t="str">
        <f>X!BJ242</f>
        <v/>
      </c>
      <c r="P242" s="653"/>
      <c r="Q242" s="715" t="str">
        <f>X!BL242</f>
        <v/>
      </c>
      <c r="R242" s="651" t="str">
        <f>X!BM242</f>
        <v/>
      </c>
    </row>
    <row r="243" spans="1:40" s="361" customFormat="1" ht="15.75" customHeight="1" thickBot="1">
      <c r="A243" s="503"/>
      <c r="B243" s="421"/>
      <c r="C243" s="426" t="str">
        <f>X!AX243</f>
        <v/>
      </c>
      <c r="D243" s="427" t="str">
        <f>X!AY243</f>
        <v/>
      </c>
      <c r="E243" s="695" t="str">
        <f>X!AZ243</f>
        <v/>
      </c>
      <c r="F243" s="88"/>
      <c r="G243" s="696" t="str">
        <f>X!BB243</f>
        <v/>
      </c>
      <c r="H243" s="486" t="str">
        <f>X!BC243</f>
        <v/>
      </c>
      <c r="I243" s="427" t="str">
        <f>X!BD243</f>
        <v/>
      </c>
      <c r="J243" s="661" t="str">
        <f>X!BE243</f>
        <v/>
      </c>
      <c r="K243" s="653"/>
      <c r="L243" s="696" t="str">
        <f>X!BG243</f>
        <v/>
      </c>
      <c r="M243" s="486" t="str">
        <f>X!BH243</f>
        <v/>
      </c>
      <c r="N243" s="427" t="str">
        <f>X!BI243</f>
        <v/>
      </c>
      <c r="O243" s="661" t="str">
        <f>X!BJ243</f>
        <v/>
      </c>
      <c r="P243" s="653"/>
      <c r="Q243" s="723" t="str">
        <f>X!BL243</f>
        <v/>
      </c>
      <c r="R243" s="661" t="str">
        <f>X!BM243</f>
        <v/>
      </c>
    </row>
    <row r="244" spans="1:40" s="381" customFormat="1" ht="15.75" customHeight="1" thickTop="1">
      <c r="A244" s="425"/>
      <c r="B244" s="425"/>
      <c r="C244" s="517"/>
      <c r="D244" s="439"/>
      <c r="E244" s="439"/>
      <c r="F244" s="441"/>
      <c r="G244" s="439"/>
      <c r="H244" s="512"/>
      <c r="I244" s="439"/>
      <c r="J244" s="512"/>
      <c r="K244" s="488"/>
      <c r="L244" s="439"/>
      <c r="M244" s="512"/>
      <c r="N244" s="439"/>
      <c r="O244" s="512"/>
      <c r="P244" s="488"/>
      <c r="Q244" s="724"/>
      <c r="R244" s="512"/>
      <c r="S244" s="452"/>
      <c r="T244" s="452"/>
      <c r="U244" s="452"/>
      <c r="V244" s="452"/>
      <c r="W244" s="452"/>
      <c r="X244" s="452"/>
      <c r="Y244" s="452"/>
      <c r="Z244" s="452"/>
      <c r="AA244" s="452"/>
      <c r="AB244" s="452"/>
      <c r="AC244" s="452"/>
      <c r="AD244" s="452"/>
      <c r="AE244" s="452"/>
      <c r="AF244" s="452"/>
      <c r="AG244" s="452"/>
      <c r="AH244" s="452"/>
      <c r="AI244" s="452"/>
      <c r="AJ244" s="452"/>
      <c r="AK244" s="452"/>
      <c r="AL244" s="452"/>
      <c r="AM244" s="452"/>
      <c r="AN244" s="452"/>
    </row>
    <row r="245" spans="1:40" s="366" customFormat="1" ht="15.75" customHeight="1">
      <c r="A245" s="285"/>
      <c r="B245" s="285"/>
      <c r="C245" s="285"/>
      <c r="D245" s="441"/>
      <c r="E245" s="441"/>
      <c r="F245" s="441"/>
      <c r="G245" s="441"/>
      <c r="H245" s="488"/>
      <c r="I245" s="441"/>
      <c r="J245" s="488"/>
      <c r="K245" s="488"/>
      <c r="L245" s="441"/>
      <c r="M245" s="488"/>
      <c r="N245" s="441"/>
      <c r="O245" s="488"/>
      <c r="P245" s="488"/>
      <c r="Q245" s="725"/>
      <c r="R245" s="488"/>
      <c r="S245" s="365"/>
      <c r="T245" s="365"/>
      <c r="U245" s="365"/>
      <c r="V245" s="365"/>
      <c r="W245" s="365"/>
      <c r="X245" s="365"/>
      <c r="Y245" s="365"/>
      <c r="Z245" s="365"/>
      <c r="AA245" s="365"/>
      <c r="AB245" s="365"/>
      <c r="AC245" s="365"/>
      <c r="AD245" s="365"/>
      <c r="AE245" s="365"/>
      <c r="AF245" s="365"/>
      <c r="AG245" s="365"/>
      <c r="AH245" s="365"/>
      <c r="AI245" s="365"/>
      <c r="AJ245" s="365"/>
      <c r="AK245" s="365"/>
      <c r="AL245" s="365"/>
      <c r="AM245" s="365"/>
      <c r="AN245" s="365"/>
    </row>
    <row r="246" spans="1:40" s="366" customFormat="1" ht="15.75" customHeight="1" thickBot="1">
      <c r="A246" s="285"/>
      <c r="B246" s="285"/>
      <c r="C246" s="285"/>
      <c r="D246" s="441"/>
      <c r="E246" s="441"/>
      <c r="F246" s="441"/>
      <c r="G246" s="441"/>
      <c r="H246" s="488"/>
      <c r="I246" s="441"/>
      <c r="J246" s="488"/>
      <c r="K246" s="488"/>
      <c r="L246" s="441"/>
      <c r="M246" s="488"/>
      <c r="N246" s="441"/>
      <c r="O246" s="488"/>
      <c r="P246" s="488"/>
      <c r="Q246" s="725"/>
      <c r="R246" s="488"/>
      <c r="S246" s="365"/>
      <c r="T246" s="365"/>
      <c r="U246" s="365"/>
      <c r="V246" s="365"/>
      <c r="W246" s="365"/>
      <c r="X246" s="365"/>
      <c r="Y246" s="365"/>
      <c r="Z246" s="365"/>
      <c r="AA246" s="365"/>
      <c r="AB246" s="365"/>
      <c r="AC246" s="365"/>
      <c r="AD246" s="365"/>
      <c r="AE246" s="365"/>
      <c r="AF246" s="365"/>
      <c r="AG246" s="365"/>
      <c r="AH246" s="365"/>
      <c r="AI246" s="365"/>
      <c r="AJ246" s="365"/>
      <c r="AK246" s="365"/>
      <c r="AL246" s="365"/>
      <c r="AM246" s="365"/>
      <c r="AN246" s="365"/>
    </row>
    <row r="247" spans="1:40" s="452" customFormat="1" ht="15.75" customHeight="1" thickTop="1" thickBot="1">
      <c r="A247" s="515"/>
      <c r="B247" s="422"/>
      <c r="C247" s="415" t="str">
        <f>X!AX247</f>
        <v/>
      </c>
      <c r="D247" s="435" t="str">
        <f>X!AY247</f>
        <v/>
      </c>
      <c r="E247" s="691" t="str">
        <f>X!AZ247</f>
        <v/>
      </c>
      <c r="F247" s="88"/>
      <c r="G247" s="692" t="str">
        <f>X!BB247</f>
        <v/>
      </c>
      <c r="H247" s="484" t="str">
        <f>X!BC247</f>
        <v/>
      </c>
      <c r="I247" s="435" t="str">
        <f>X!BD247</f>
        <v/>
      </c>
      <c r="J247" s="659" t="str">
        <f>X!BE247</f>
        <v/>
      </c>
      <c r="K247" s="653"/>
      <c r="L247" s="692" t="str">
        <f>X!BG247</f>
        <v/>
      </c>
      <c r="M247" s="484" t="str">
        <f>X!BH247</f>
        <v/>
      </c>
      <c r="N247" s="435" t="str">
        <f>X!BI247</f>
        <v/>
      </c>
      <c r="O247" s="659" t="str">
        <f>X!BJ247</f>
        <v/>
      </c>
      <c r="P247" s="653"/>
      <c r="Q247" s="721" t="str">
        <f>X!BL247</f>
        <v/>
      </c>
      <c r="R247" s="659" t="str">
        <f>X!BM247</f>
        <v/>
      </c>
    </row>
    <row r="248" spans="1:40" s="361" customFormat="1" ht="15.75" customHeight="1">
      <c r="A248" s="189"/>
      <c r="B248" s="419"/>
      <c r="C248" s="416" t="str">
        <f>X!AX248</f>
        <v/>
      </c>
      <c r="D248" s="414" t="str">
        <f>X!AY248</f>
        <v/>
      </c>
      <c r="E248" s="693" t="str">
        <f>X!AZ248</f>
        <v/>
      </c>
      <c r="F248" s="88"/>
      <c r="G248" s="694" t="str">
        <f>X!BB248</f>
        <v/>
      </c>
      <c r="H248" s="485" t="str">
        <f>X!BC248</f>
        <v/>
      </c>
      <c r="I248" s="414" t="str">
        <f>X!BD248</f>
        <v/>
      </c>
      <c r="J248" s="660" t="str">
        <f>X!BE248</f>
        <v/>
      </c>
      <c r="K248" s="653"/>
      <c r="L248" s="694" t="str">
        <f>X!BG248</f>
        <v/>
      </c>
      <c r="M248" s="485" t="str">
        <f>X!BH248</f>
        <v/>
      </c>
      <c r="N248" s="414" t="str">
        <f>X!BI248</f>
        <v/>
      </c>
      <c r="O248" s="660" t="str">
        <f>X!BJ248</f>
        <v/>
      </c>
      <c r="P248" s="653"/>
      <c r="Q248" s="722" t="str">
        <f>X!BL248</f>
        <v/>
      </c>
      <c r="R248" s="660" t="str">
        <f>X!BM248</f>
        <v/>
      </c>
    </row>
    <row r="249" spans="1:40" s="361" customFormat="1" ht="15.75" customHeight="1">
      <c r="A249" s="176"/>
      <c r="B249" s="420"/>
      <c r="C249" s="417" t="str">
        <f>X!AX249</f>
        <v/>
      </c>
      <c r="D249" s="293" t="str">
        <f>X!AY249</f>
        <v/>
      </c>
      <c r="E249" s="627" t="str">
        <f>X!AZ249</f>
        <v/>
      </c>
      <c r="F249" s="88"/>
      <c r="G249" s="636" t="str">
        <f>X!BB249</f>
        <v/>
      </c>
      <c r="H249" s="337" t="str">
        <f>X!BC249</f>
        <v/>
      </c>
      <c r="I249" s="293" t="str">
        <f>X!BD249</f>
        <v/>
      </c>
      <c r="J249" s="622" t="str">
        <f>X!BE249</f>
        <v/>
      </c>
      <c r="K249" s="653"/>
      <c r="L249" s="636" t="str">
        <f>X!BG249</f>
        <v/>
      </c>
      <c r="M249" s="337" t="str">
        <f>X!BH249</f>
        <v/>
      </c>
      <c r="N249" s="293" t="str">
        <f>X!BI249</f>
        <v/>
      </c>
      <c r="O249" s="622" t="str">
        <f>X!BJ249</f>
        <v/>
      </c>
      <c r="P249" s="653"/>
      <c r="Q249" s="716" t="str">
        <f>X!BL249</f>
        <v/>
      </c>
      <c r="R249" s="622" t="str">
        <f>X!BM249</f>
        <v/>
      </c>
    </row>
    <row r="250" spans="1:40" s="361" customFormat="1" ht="15.75" customHeight="1">
      <c r="A250" s="176"/>
      <c r="B250" s="420"/>
      <c r="C250" s="418" t="str">
        <f>X!AX250</f>
        <v/>
      </c>
      <c r="D250" s="405" t="str">
        <f>X!AY250</f>
        <v/>
      </c>
      <c r="E250" s="684" t="str">
        <f>X!AZ250</f>
        <v/>
      </c>
      <c r="F250" s="88"/>
      <c r="G250" s="685" t="str">
        <f>X!BB250</f>
        <v/>
      </c>
      <c r="H250" s="479" t="str">
        <f>X!BC250</f>
        <v/>
      </c>
      <c r="I250" s="405" t="str">
        <f>X!BD250</f>
        <v/>
      </c>
      <c r="J250" s="651" t="str">
        <f>X!BE250</f>
        <v/>
      </c>
      <c r="K250" s="653"/>
      <c r="L250" s="685" t="str">
        <f>X!BG250</f>
        <v/>
      </c>
      <c r="M250" s="479" t="str">
        <f>X!BH250</f>
        <v/>
      </c>
      <c r="N250" s="405" t="str">
        <f>X!BI250</f>
        <v/>
      </c>
      <c r="O250" s="651" t="str">
        <f>X!BJ250</f>
        <v/>
      </c>
      <c r="P250" s="653"/>
      <c r="Q250" s="715" t="str">
        <f>X!BL250</f>
        <v/>
      </c>
      <c r="R250" s="651" t="str">
        <f>X!BM250</f>
        <v/>
      </c>
    </row>
    <row r="251" spans="1:40" s="361" customFormat="1" ht="15.75" customHeight="1" thickBot="1">
      <c r="A251" s="188"/>
      <c r="B251" s="421"/>
      <c r="C251" s="426" t="str">
        <f>X!AX251</f>
        <v/>
      </c>
      <c r="D251" s="427" t="str">
        <f>X!AY251</f>
        <v/>
      </c>
      <c r="E251" s="695" t="str">
        <f>X!AZ251</f>
        <v/>
      </c>
      <c r="F251" s="88"/>
      <c r="G251" s="696" t="str">
        <f>X!BB251</f>
        <v/>
      </c>
      <c r="H251" s="486" t="str">
        <f>X!BC251</f>
        <v/>
      </c>
      <c r="I251" s="427" t="str">
        <f>X!BD251</f>
        <v/>
      </c>
      <c r="J251" s="661" t="str">
        <f>X!BE251</f>
        <v/>
      </c>
      <c r="K251" s="653"/>
      <c r="L251" s="696" t="str">
        <f>X!BG251</f>
        <v/>
      </c>
      <c r="M251" s="486" t="str">
        <f>X!BH251</f>
        <v/>
      </c>
      <c r="N251" s="427" t="str">
        <f>X!BI251</f>
        <v/>
      </c>
      <c r="O251" s="661" t="str">
        <f>X!BJ251</f>
        <v/>
      </c>
      <c r="P251" s="653"/>
      <c r="Q251" s="723" t="str">
        <f>X!BL251</f>
        <v/>
      </c>
      <c r="R251" s="661" t="str">
        <f>X!BM251</f>
        <v/>
      </c>
    </row>
    <row r="252" spans="1:40" s="364" customFormat="1" ht="19.5" hidden="1" customHeight="1" thickBot="1">
      <c r="A252" s="285"/>
      <c r="B252" s="505"/>
      <c r="C252" s="506" t="str">
        <f>X!AX252</f>
        <v>CATEGORY</v>
      </c>
      <c r="D252" s="602">
        <f>X!AY252</f>
        <v>0</v>
      </c>
      <c r="E252" s="603">
        <f>X!AZ252</f>
        <v>0</v>
      </c>
      <c r="F252" s="697"/>
      <c r="G252" s="603">
        <f>X!BB252</f>
        <v>0</v>
      </c>
      <c r="H252" s="507">
        <f>X!BC252</f>
        <v>0</v>
      </c>
      <c r="I252" s="603">
        <f>X!BD252</f>
        <v>0</v>
      </c>
      <c r="J252" s="507">
        <f>X!BE252</f>
        <v>0</v>
      </c>
      <c r="K252" s="612"/>
      <c r="L252" s="603">
        <f>X!BG252</f>
        <v>0</v>
      </c>
      <c r="M252" s="507" t="str">
        <f>IF(X!BH252&gt;0.005,X!BH252,"")</f>
        <v/>
      </c>
      <c r="N252" s="603">
        <f>X!BI252</f>
        <v>0</v>
      </c>
      <c r="O252" s="507">
        <f>X!BJ252</f>
        <v>0</v>
      </c>
      <c r="P252" s="612"/>
      <c r="Q252" s="726">
        <f>X!BL252</f>
        <v>0</v>
      </c>
      <c r="R252" s="508">
        <f>X!BM252</f>
        <v>0</v>
      </c>
      <c r="S252" s="361"/>
      <c r="T252" s="361"/>
      <c r="U252" s="361"/>
      <c r="V252" s="361"/>
      <c r="W252" s="361"/>
      <c r="X252" s="361"/>
      <c r="Y252" s="361"/>
      <c r="Z252" s="361"/>
      <c r="AA252" s="361"/>
      <c r="AB252" s="361"/>
      <c r="AC252" s="361"/>
      <c r="AD252" s="361"/>
      <c r="AE252" s="361"/>
      <c r="AF252" s="361"/>
      <c r="AG252" s="361"/>
      <c r="AH252" s="361"/>
      <c r="AI252" s="361"/>
      <c r="AJ252" s="361"/>
      <c r="AK252" s="361"/>
      <c r="AL252" s="361"/>
      <c r="AM252" s="361"/>
      <c r="AN252" s="361"/>
    </row>
    <row r="253" spans="1:40" s="476" customFormat="1" ht="15.75" customHeight="1" thickTop="1" thickBot="1">
      <c r="A253" s="413"/>
      <c r="B253" s="413"/>
      <c r="C253" s="413"/>
      <c r="D253" s="437"/>
      <c r="E253" s="437"/>
      <c r="F253" s="441"/>
      <c r="G253" s="437"/>
      <c r="H253" s="481"/>
      <c r="I253" s="437"/>
      <c r="J253" s="481"/>
      <c r="K253" s="488"/>
      <c r="L253" s="437"/>
      <c r="M253" s="481"/>
      <c r="N253" s="437"/>
      <c r="O253" s="481"/>
      <c r="P253" s="488"/>
      <c r="Q253" s="718"/>
      <c r="R253" s="481"/>
      <c r="S253" s="490"/>
      <c r="T253" s="490"/>
      <c r="U253" s="490"/>
      <c r="V253" s="490"/>
      <c r="W253" s="490"/>
      <c r="X253" s="490"/>
      <c r="Y253" s="490"/>
      <c r="Z253" s="490"/>
      <c r="AA253" s="490"/>
      <c r="AB253" s="490"/>
      <c r="AC253" s="490"/>
      <c r="AD253" s="490"/>
      <c r="AE253" s="490"/>
      <c r="AF253" s="490"/>
      <c r="AG253" s="490"/>
      <c r="AH253" s="490"/>
      <c r="AI253" s="490"/>
      <c r="AJ253" s="490"/>
      <c r="AK253" s="490"/>
      <c r="AL253" s="490"/>
      <c r="AM253" s="490"/>
      <c r="AN253" s="490"/>
    </row>
    <row r="254" spans="1:40" s="364" customFormat="1" ht="15.75" hidden="1" customHeight="1" thickBot="1">
      <c r="A254" s="285"/>
      <c r="B254" s="440"/>
      <c r="C254" s="285" t="str">
        <f>X!AX254</f>
        <v/>
      </c>
      <c r="D254" s="441">
        <f>X!AY254</f>
        <v>0</v>
      </c>
      <c r="E254" s="441">
        <f>X!AZ254</f>
        <v>0</v>
      </c>
      <c r="F254" s="441"/>
      <c r="G254" s="441">
        <f>X!BB254</f>
        <v>0</v>
      </c>
      <c r="H254" s="488">
        <f>X!BC254</f>
        <v>0</v>
      </c>
      <c r="I254" s="441">
        <f>X!BD254</f>
        <v>0</v>
      </c>
      <c r="J254" s="488">
        <f>X!BE254</f>
        <v>0</v>
      </c>
      <c r="K254" s="488"/>
      <c r="L254" s="441">
        <f>X!BG254</f>
        <v>0</v>
      </c>
      <c r="M254" s="488" t="str">
        <f>IF(X!BH254&gt;0.005,X!BH254,"")</f>
        <v/>
      </c>
      <c r="N254" s="441">
        <f>X!BI254</f>
        <v>0</v>
      </c>
      <c r="O254" s="488">
        <f>X!BJ254</f>
        <v>0</v>
      </c>
      <c r="P254" s="488"/>
      <c r="Q254" s="725">
        <f>X!BL254</f>
        <v>0</v>
      </c>
      <c r="R254" s="488">
        <f>X!BM254</f>
        <v>0</v>
      </c>
      <c r="S254" s="361"/>
      <c r="T254" s="361"/>
      <c r="U254" s="361"/>
      <c r="V254" s="361"/>
      <c r="W254" s="361"/>
      <c r="X254" s="361"/>
      <c r="Y254" s="361"/>
      <c r="Z254" s="361"/>
      <c r="AA254" s="361"/>
      <c r="AB254" s="361"/>
      <c r="AC254" s="361"/>
      <c r="AD254" s="361"/>
      <c r="AE254" s="361"/>
      <c r="AF254" s="361"/>
      <c r="AG254" s="361"/>
      <c r="AH254" s="361"/>
      <c r="AI254" s="361"/>
      <c r="AJ254" s="361"/>
      <c r="AK254" s="361"/>
      <c r="AL254" s="361"/>
      <c r="AM254" s="361"/>
      <c r="AN254" s="361"/>
    </row>
    <row r="255" spans="1:40" s="364" customFormat="1" ht="15.75" hidden="1" customHeight="1" thickBot="1">
      <c r="A255" s="285"/>
      <c r="B255" s="440"/>
      <c r="C255" s="285" t="str">
        <f>X!AX255</f>
        <v/>
      </c>
      <c r="D255" s="441">
        <f>X!AY255</f>
        <v>0</v>
      </c>
      <c r="E255" s="441">
        <f>X!AZ255</f>
        <v>0</v>
      </c>
      <c r="F255" s="441"/>
      <c r="G255" s="441">
        <f>X!BB255</f>
        <v>0</v>
      </c>
      <c r="H255" s="488">
        <f>X!BC255</f>
        <v>0</v>
      </c>
      <c r="I255" s="441">
        <f>X!BD255</f>
        <v>0</v>
      </c>
      <c r="J255" s="488">
        <f>X!BE255</f>
        <v>0</v>
      </c>
      <c r="K255" s="488"/>
      <c r="L255" s="441">
        <f>X!BG255</f>
        <v>0</v>
      </c>
      <c r="M255" s="488" t="str">
        <f>IF(X!BH255&gt;0.005,X!BH255,"")</f>
        <v/>
      </c>
      <c r="N255" s="441">
        <f>X!BI255</f>
        <v>0</v>
      </c>
      <c r="O255" s="488">
        <f>X!BJ255</f>
        <v>0</v>
      </c>
      <c r="P255" s="488"/>
      <c r="Q255" s="725">
        <f>X!BL255</f>
        <v>0</v>
      </c>
      <c r="R255" s="488">
        <f>X!BM255</f>
        <v>0</v>
      </c>
      <c r="S255" s="361"/>
      <c r="T255" s="361"/>
      <c r="U255" s="361"/>
      <c r="V255" s="361"/>
      <c r="W255" s="361"/>
      <c r="X255" s="361"/>
      <c r="Y255" s="361"/>
      <c r="Z255" s="361"/>
      <c r="AA255" s="361"/>
      <c r="AB255" s="361"/>
      <c r="AC255" s="361"/>
      <c r="AD255" s="361"/>
      <c r="AE255" s="361"/>
      <c r="AF255" s="361"/>
      <c r="AG255" s="361"/>
      <c r="AH255" s="361"/>
      <c r="AI255" s="361"/>
      <c r="AJ255" s="361"/>
      <c r="AK255" s="361"/>
      <c r="AL255" s="361"/>
      <c r="AM255" s="361"/>
      <c r="AN255" s="361"/>
    </row>
    <row r="256" spans="1:40" s="364" customFormat="1" ht="19.5" hidden="1" customHeight="1" thickTop="1" thickBot="1">
      <c r="A256" s="285"/>
      <c r="B256" s="395"/>
      <c r="C256" s="338" t="str">
        <f>X!AX256</f>
        <v>CATEGORY</v>
      </c>
      <c r="D256" s="604">
        <f>X!AY256</f>
        <v>0</v>
      </c>
      <c r="E256" s="605">
        <f>X!AZ256</f>
        <v>0</v>
      </c>
      <c r="F256" s="690"/>
      <c r="G256" s="605">
        <f>X!BB256</f>
        <v>0</v>
      </c>
      <c r="H256" s="482">
        <f>X!BC256</f>
        <v>0</v>
      </c>
      <c r="I256" s="605">
        <f>X!BD256</f>
        <v>0</v>
      </c>
      <c r="J256" s="482">
        <f>X!BE256</f>
        <v>0</v>
      </c>
      <c r="K256" s="611"/>
      <c r="L256" s="605">
        <f>X!BG256</f>
        <v>0</v>
      </c>
      <c r="M256" s="482" t="str">
        <f>IF(X!BH256&gt;0.005,X!BH256,"")</f>
        <v/>
      </c>
      <c r="N256" s="605">
        <f>X!BI256</f>
        <v>0</v>
      </c>
      <c r="O256" s="482">
        <f>X!BJ256</f>
        <v>0</v>
      </c>
      <c r="P256" s="611"/>
      <c r="Q256" s="727">
        <f>X!BL256</f>
        <v>0</v>
      </c>
      <c r="R256" s="483">
        <f>X!BM256</f>
        <v>0</v>
      </c>
      <c r="S256" s="361"/>
      <c r="T256" s="361"/>
      <c r="U256" s="361"/>
      <c r="V256" s="361"/>
      <c r="W256" s="361"/>
      <c r="X256" s="361"/>
      <c r="Y256" s="361"/>
      <c r="Z256" s="361"/>
      <c r="AA256" s="361"/>
      <c r="AB256" s="361"/>
      <c r="AC256" s="361"/>
      <c r="AD256" s="361"/>
      <c r="AE256" s="361"/>
      <c r="AF256" s="361"/>
      <c r="AG256" s="361"/>
      <c r="AH256" s="361"/>
      <c r="AI256" s="361"/>
      <c r="AJ256" s="361"/>
      <c r="AK256" s="361"/>
      <c r="AL256" s="361"/>
      <c r="AM256" s="361"/>
      <c r="AN256" s="361"/>
    </row>
    <row r="257" spans="1:40" s="361" customFormat="1" ht="15.75" customHeight="1" thickTop="1" thickBot="1">
      <c r="A257" s="192"/>
      <c r="B257" s="431"/>
      <c r="C257" s="432" t="str">
        <f>X!AX257</f>
        <v/>
      </c>
      <c r="D257" s="436" t="str">
        <f>X!AY257</f>
        <v/>
      </c>
      <c r="E257" s="698" t="str">
        <f>X!AZ257</f>
        <v/>
      </c>
      <c r="F257" s="88"/>
      <c r="G257" s="699" t="str">
        <f>X!BB257</f>
        <v/>
      </c>
      <c r="H257" s="489" t="str">
        <f>X!BC257</f>
        <v/>
      </c>
      <c r="I257" s="436" t="str">
        <f>X!BD257</f>
        <v/>
      </c>
      <c r="J257" s="662" t="str">
        <f>X!BE257</f>
        <v/>
      </c>
      <c r="K257" s="653"/>
      <c r="L257" s="699" t="str">
        <f>X!BG257</f>
        <v/>
      </c>
      <c r="M257" s="489" t="str">
        <f>X!BH257</f>
        <v/>
      </c>
      <c r="N257" s="436" t="str">
        <f>X!BI257</f>
        <v/>
      </c>
      <c r="O257" s="662" t="str">
        <f>X!BJ257</f>
        <v/>
      </c>
      <c r="P257" s="653"/>
      <c r="Q257" s="728" t="str">
        <f>X!BL257</f>
        <v/>
      </c>
      <c r="R257" s="662" t="str">
        <f>X!BM257</f>
        <v/>
      </c>
    </row>
    <row r="258" spans="1:40" s="361" customFormat="1" ht="15.75" customHeight="1">
      <c r="A258" s="191"/>
      <c r="B258" s="429"/>
      <c r="C258" s="428" t="str">
        <f>X!AX258</f>
        <v/>
      </c>
      <c r="D258" s="414" t="str">
        <f>X!AY258</f>
        <v/>
      </c>
      <c r="E258" s="693" t="str">
        <f>X!AZ258</f>
        <v/>
      </c>
      <c r="F258" s="88"/>
      <c r="G258" s="694" t="str">
        <f>X!BB258</f>
        <v/>
      </c>
      <c r="H258" s="485" t="str">
        <f>X!BC258</f>
        <v/>
      </c>
      <c r="I258" s="414" t="str">
        <f>X!BD258</f>
        <v/>
      </c>
      <c r="J258" s="660" t="str">
        <f>X!BE258</f>
        <v/>
      </c>
      <c r="K258" s="653"/>
      <c r="L258" s="694" t="str">
        <f>X!BG258</f>
        <v/>
      </c>
      <c r="M258" s="485" t="str">
        <f>X!BH258</f>
        <v/>
      </c>
      <c r="N258" s="414" t="str">
        <f>X!BI258</f>
        <v/>
      </c>
      <c r="O258" s="660" t="str">
        <f>X!BJ258</f>
        <v/>
      </c>
      <c r="P258" s="653"/>
      <c r="Q258" s="722" t="str">
        <f>X!BL258</f>
        <v/>
      </c>
      <c r="R258" s="660" t="str">
        <f>X!BM258</f>
        <v/>
      </c>
    </row>
    <row r="259" spans="1:40" s="361" customFormat="1" ht="15.75" customHeight="1">
      <c r="A259" s="183"/>
      <c r="B259" s="430"/>
      <c r="C259" s="87" t="str">
        <f>X!AX259</f>
        <v/>
      </c>
      <c r="D259" s="293" t="str">
        <f>X!AY259</f>
        <v/>
      </c>
      <c r="E259" s="627" t="str">
        <f>X!AZ259</f>
        <v/>
      </c>
      <c r="F259" s="88"/>
      <c r="G259" s="636" t="str">
        <f>X!BB259</f>
        <v/>
      </c>
      <c r="H259" s="337" t="str">
        <f>X!BC259</f>
        <v/>
      </c>
      <c r="I259" s="293" t="str">
        <f>X!BD259</f>
        <v/>
      </c>
      <c r="J259" s="622" t="str">
        <f>X!BE259</f>
        <v/>
      </c>
      <c r="K259" s="653"/>
      <c r="L259" s="636" t="str">
        <f>X!BG259</f>
        <v/>
      </c>
      <c r="M259" s="337" t="str">
        <f>X!BH259</f>
        <v/>
      </c>
      <c r="N259" s="293" t="str">
        <f>X!BI259</f>
        <v/>
      </c>
      <c r="O259" s="622" t="str">
        <f>X!BJ259</f>
        <v/>
      </c>
      <c r="P259" s="653"/>
      <c r="Q259" s="716" t="str">
        <f>X!BL259</f>
        <v/>
      </c>
      <c r="R259" s="622" t="str">
        <f>X!BM259</f>
        <v/>
      </c>
    </row>
    <row r="260" spans="1:40" s="361" customFormat="1" ht="15.75" customHeight="1">
      <c r="A260" s="183"/>
      <c r="B260" s="430"/>
      <c r="C260" s="404" t="str">
        <f>X!AX260</f>
        <v/>
      </c>
      <c r="D260" s="405" t="str">
        <f>X!AY260</f>
        <v/>
      </c>
      <c r="E260" s="684" t="str">
        <f>X!AZ260</f>
        <v/>
      </c>
      <c r="F260" s="88"/>
      <c r="G260" s="685" t="str">
        <f>X!BB260</f>
        <v/>
      </c>
      <c r="H260" s="479" t="str">
        <f>X!BC260</f>
        <v/>
      </c>
      <c r="I260" s="405" t="str">
        <f>X!BD260</f>
        <v/>
      </c>
      <c r="J260" s="651" t="str">
        <f>X!BE260</f>
        <v/>
      </c>
      <c r="K260" s="653"/>
      <c r="L260" s="685" t="str">
        <f>X!BG260</f>
        <v/>
      </c>
      <c r="M260" s="479" t="str">
        <f>X!BH260</f>
        <v/>
      </c>
      <c r="N260" s="405" t="str">
        <f>X!BI260</f>
        <v/>
      </c>
      <c r="O260" s="651" t="str">
        <f>X!BJ260</f>
        <v/>
      </c>
      <c r="P260" s="653"/>
      <c r="Q260" s="715" t="str">
        <f>X!BL260</f>
        <v/>
      </c>
      <c r="R260" s="651" t="str">
        <f>X!BM260</f>
        <v/>
      </c>
    </row>
    <row r="261" spans="1:40" s="361" customFormat="1" ht="15.75" customHeight="1">
      <c r="A261" s="183"/>
      <c r="B261" s="430"/>
      <c r="C261" s="87" t="str">
        <f>X!AX261</f>
        <v/>
      </c>
      <c r="D261" s="293" t="str">
        <f>X!AY261</f>
        <v/>
      </c>
      <c r="E261" s="627" t="str">
        <f>X!AZ261</f>
        <v/>
      </c>
      <c r="F261" s="88"/>
      <c r="G261" s="636" t="str">
        <f>X!BB261</f>
        <v/>
      </c>
      <c r="H261" s="337" t="str">
        <f>X!BC261</f>
        <v/>
      </c>
      <c r="I261" s="293" t="str">
        <f>X!BD261</f>
        <v/>
      </c>
      <c r="J261" s="622" t="str">
        <f>X!BE261</f>
        <v/>
      </c>
      <c r="K261" s="653"/>
      <c r="L261" s="636" t="str">
        <f>X!BG261</f>
        <v/>
      </c>
      <c r="M261" s="337" t="str">
        <f>X!BH261</f>
        <v/>
      </c>
      <c r="N261" s="293" t="str">
        <f>X!BI261</f>
        <v/>
      </c>
      <c r="O261" s="622" t="str">
        <f>X!BJ261</f>
        <v/>
      </c>
      <c r="P261" s="653"/>
      <c r="Q261" s="716" t="str">
        <f>X!BL261</f>
        <v/>
      </c>
      <c r="R261" s="622" t="str">
        <f>X!BM261</f>
        <v/>
      </c>
    </row>
    <row r="262" spans="1:40" s="361" customFormat="1" ht="15.75" customHeight="1" thickBot="1">
      <c r="A262" s="509"/>
      <c r="B262" s="433"/>
      <c r="C262" s="411" t="str">
        <f>X!AX262</f>
        <v/>
      </c>
      <c r="D262" s="412" t="str">
        <f>X!AY262</f>
        <v/>
      </c>
      <c r="E262" s="686" t="str">
        <f>X!AZ262</f>
        <v/>
      </c>
      <c r="F262" s="88"/>
      <c r="G262" s="687" t="str">
        <f>X!BB262</f>
        <v/>
      </c>
      <c r="H262" s="480" t="str">
        <f>X!BC262</f>
        <v/>
      </c>
      <c r="I262" s="412" t="str">
        <f>X!BD262</f>
        <v/>
      </c>
      <c r="J262" s="652" t="str">
        <f>X!BE262</f>
        <v/>
      </c>
      <c r="K262" s="653"/>
      <c r="L262" s="687" t="str">
        <f>X!BG262</f>
        <v/>
      </c>
      <c r="M262" s="480" t="str">
        <f>X!BH262</f>
        <v/>
      </c>
      <c r="N262" s="412" t="str">
        <f>X!BI262</f>
        <v/>
      </c>
      <c r="O262" s="652" t="str">
        <f>X!BJ262</f>
        <v/>
      </c>
      <c r="P262" s="653"/>
      <c r="Q262" s="717" t="str">
        <f>X!BL262</f>
        <v/>
      </c>
      <c r="R262" s="652" t="str">
        <f>X!BM262</f>
        <v/>
      </c>
    </row>
    <row r="263" spans="1:40" s="476" customFormat="1" ht="15.75" customHeight="1" thickTop="1" thickBot="1">
      <c r="A263" s="413"/>
      <c r="B263" s="413"/>
      <c r="C263" s="413"/>
      <c r="D263" s="437"/>
      <c r="E263" s="437"/>
      <c r="F263" s="441"/>
      <c r="G263" s="437"/>
      <c r="H263" s="481"/>
      <c r="I263" s="437"/>
      <c r="J263" s="481"/>
      <c r="K263" s="488"/>
      <c r="L263" s="437"/>
      <c r="M263" s="481"/>
      <c r="N263" s="437"/>
      <c r="O263" s="481"/>
      <c r="P263" s="488"/>
      <c r="Q263" s="718"/>
      <c r="R263" s="481"/>
      <c r="S263" s="490"/>
      <c r="T263" s="490"/>
      <c r="U263" s="490"/>
      <c r="V263" s="490"/>
      <c r="W263" s="490"/>
      <c r="X263" s="490"/>
      <c r="Y263" s="490"/>
      <c r="Z263" s="490"/>
      <c r="AA263" s="490"/>
      <c r="AB263" s="490"/>
      <c r="AC263" s="490"/>
      <c r="AD263" s="490"/>
      <c r="AE263" s="490"/>
      <c r="AF263" s="490"/>
      <c r="AG263" s="490"/>
      <c r="AH263" s="490"/>
      <c r="AI263" s="490"/>
      <c r="AJ263" s="490"/>
      <c r="AK263" s="490"/>
      <c r="AL263" s="490"/>
      <c r="AM263" s="490"/>
      <c r="AN263" s="490"/>
    </row>
    <row r="264" spans="1:40" s="361" customFormat="1" ht="15.75" customHeight="1" thickTop="1" thickBot="1">
      <c r="A264" s="510"/>
      <c r="B264" s="663"/>
      <c r="C264" s="432" t="str">
        <f>X!AX264</f>
        <v/>
      </c>
      <c r="D264" s="436" t="str">
        <f>X!AY264</f>
        <v/>
      </c>
      <c r="E264" s="698" t="str">
        <f>X!AZ264</f>
        <v/>
      </c>
      <c r="F264" s="88"/>
      <c r="G264" s="699" t="str">
        <f>X!BB264</f>
        <v/>
      </c>
      <c r="H264" s="489" t="str">
        <f>X!BC264</f>
        <v/>
      </c>
      <c r="I264" s="436" t="str">
        <f>X!BD264</f>
        <v/>
      </c>
      <c r="J264" s="662" t="str">
        <f>X!BE264</f>
        <v/>
      </c>
      <c r="K264" s="653"/>
      <c r="L264" s="699" t="str">
        <f>X!BG264</f>
        <v/>
      </c>
      <c r="M264" s="489" t="str">
        <f>X!BH264</f>
        <v/>
      </c>
      <c r="N264" s="436" t="str">
        <f>X!BI264</f>
        <v/>
      </c>
      <c r="O264" s="662" t="str">
        <f>X!BJ264</f>
        <v/>
      </c>
      <c r="P264" s="653"/>
      <c r="Q264" s="728" t="str">
        <f>X!BL264</f>
        <v/>
      </c>
      <c r="R264" s="662" t="str">
        <f>X!BM264</f>
        <v/>
      </c>
    </row>
    <row r="265" spans="1:40" s="361" customFormat="1" ht="15.75" customHeight="1">
      <c r="A265" s="191"/>
      <c r="B265" s="429"/>
      <c r="C265" s="428" t="str">
        <f>X!AX265</f>
        <v/>
      </c>
      <c r="D265" s="414" t="str">
        <f>X!AY265</f>
        <v/>
      </c>
      <c r="E265" s="693" t="str">
        <f>X!AZ265</f>
        <v/>
      </c>
      <c r="F265" s="88"/>
      <c r="G265" s="694" t="str">
        <f>X!BB265</f>
        <v/>
      </c>
      <c r="H265" s="485" t="str">
        <f>X!BC265</f>
        <v/>
      </c>
      <c r="I265" s="414" t="str">
        <f>X!BD265</f>
        <v/>
      </c>
      <c r="J265" s="660" t="str">
        <f>X!BE265</f>
        <v/>
      </c>
      <c r="K265" s="653"/>
      <c r="L265" s="694" t="str">
        <f>X!BG265</f>
        <v/>
      </c>
      <c r="M265" s="485" t="str">
        <f>X!BH265</f>
        <v/>
      </c>
      <c r="N265" s="414" t="str">
        <f>X!BI265</f>
        <v/>
      </c>
      <c r="O265" s="660" t="str">
        <f>X!BJ265</f>
        <v/>
      </c>
      <c r="P265" s="653"/>
      <c r="Q265" s="722" t="str">
        <f>X!BL265</f>
        <v/>
      </c>
      <c r="R265" s="660" t="str">
        <f>X!BM265</f>
        <v/>
      </c>
    </row>
    <row r="266" spans="1:40" s="361" customFormat="1" ht="15.75" customHeight="1">
      <c r="A266" s="183"/>
      <c r="B266" s="430"/>
      <c r="C266" s="87" t="str">
        <f>X!AX266</f>
        <v/>
      </c>
      <c r="D266" s="293" t="str">
        <f>X!AY266</f>
        <v/>
      </c>
      <c r="E266" s="627" t="str">
        <f>X!AZ266</f>
        <v/>
      </c>
      <c r="F266" s="88"/>
      <c r="G266" s="636" t="str">
        <f>X!BB266</f>
        <v/>
      </c>
      <c r="H266" s="337" t="str">
        <f>X!BC266</f>
        <v/>
      </c>
      <c r="I266" s="293" t="str">
        <f>X!BD266</f>
        <v/>
      </c>
      <c r="J266" s="622" t="str">
        <f>X!BE266</f>
        <v/>
      </c>
      <c r="K266" s="653"/>
      <c r="L266" s="636" t="str">
        <f>X!BG266</f>
        <v/>
      </c>
      <c r="M266" s="337" t="str">
        <f>X!BH266</f>
        <v/>
      </c>
      <c r="N266" s="293" t="str">
        <f>X!BI266</f>
        <v/>
      </c>
      <c r="O266" s="622" t="str">
        <f>X!BJ266</f>
        <v/>
      </c>
      <c r="P266" s="653"/>
      <c r="Q266" s="716" t="str">
        <f>X!BL266</f>
        <v/>
      </c>
      <c r="R266" s="622" t="str">
        <f>X!BM266</f>
        <v/>
      </c>
    </row>
    <row r="267" spans="1:40" s="361" customFormat="1" ht="15.75" customHeight="1">
      <c r="A267" s="183"/>
      <c r="B267" s="430"/>
      <c r="C267" s="404" t="str">
        <f>X!AX267</f>
        <v/>
      </c>
      <c r="D267" s="405" t="str">
        <f>X!AY267</f>
        <v/>
      </c>
      <c r="E267" s="684" t="str">
        <f>X!AZ267</f>
        <v/>
      </c>
      <c r="F267" s="88"/>
      <c r="G267" s="685" t="str">
        <f>X!BB267</f>
        <v/>
      </c>
      <c r="H267" s="479" t="str">
        <f>X!BC267</f>
        <v/>
      </c>
      <c r="I267" s="405" t="str">
        <f>X!BD267</f>
        <v/>
      </c>
      <c r="J267" s="651" t="str">
        <f>X!BE267</f>
        <v/>
      </c>
      <c r="K267" s="653"/>
      <c r="L267" s="685" t="str">
        <f>X!BG267</f>
        <v/>
      </c>
      <c r="M267" s="479" t="str">
        <f>X!BH267</f>
        <v/>
      </c>
      <c r="N267" s="405" t="str">
        <f>X!BI267</f>
        <v/>
      </c>
      <c r="O267" s="651" t="str">
        <f>X!BJ267</f>
        <v/>
      </c>
      <c r="P267" s="653"/>
      <c r="Q267" s="715" t="str">
        <f>X!BL267</f>
        <v/>
      </c>
      <c r="R267" s="651" t="str">
        <f>X!BM267</f>
        <v/>
      </c>
    </row>
    <row r="268" spans="1:40" s="361" customFormat="1" ht="15.75" customHeight="1">
      <c r="A268" s="183"/>
      <c r="B268" s="430"/>
      <c r="C268" s="87" t="str">
        <f>X!AX268</f>
        <v/>
      </c>
      <c r="D268" s="293" t="str">
        <f>X!AY268</f>
        <v/>
      </c>
      <c r="E268" s="627" t="str">
        <f>X!AZ268</f>
        <v/>
      </c>
      <c r="F268" s="88"/>
      <c r="G268" s="636" t="str">
        <f>X!BB268</f>
        <v/>
      </c>
      <c r="H268" s="337" t="str">
        <f>X!BC268</f>
        <v/>
      </c>
      <c r="I268" s="293" t="str">
        <f>X!BD268</f>
        <v/>
      </c>
      <c r="J268" s="622" t="str">
        <f>X!BE268</f>
        <v/>
      </c>
      <c r="K268" s="653"/>
      <c r="L268" s="636" t="str">
        <f>X!BG268</f>
        <v/>
      </c>
      <c r="M268" s="337" t="str">
        <f>X!BH268</f>
        <v/>
      </c>
      <c r="N268" s="293" t="str">
        <f>X!BI268</f>
        <v/>
      </c>
      <c r="O268" s="622" t="str">
        <f>X!BJ268</f>
        <v/>
      </c>
      <c r="P268" s="653"/>
      <c r="Q268" s="716" t="str">
        <f>X!BL268</f>
        <v/>
      </c>
      <c r="R268" s="622" t="str">
        <f>X!BM268</f>
        <v/>
      </c>
    </row>
    <row r="269" spans="1:40" s="361" customFormat="1" ht="15.75" customHeight="1" thickBot="1">
      <c r="A269" s="509"/>
      <c r="B269" s="433"/>
      <c r="C269" s="411" t="str">
        <f>X!AX269</f>
        <v/>
      </c>
      <c r="D269" s="412" t="str">
        <f>X!AY269</f>
        <v/>
      </c>
      <c r="E269" s="686" t="str">
        <f>X!AZ269</f>
        <v/>
      </c>
      <c r="F269" s="88"/>
      <c r="G269" s="687" t="str">
        <f>X!BB269</f>
        <v/>
      </c>
      <c r="H269" s="480" t="str">
        <f>X!BC269</f>
        <v/>
      </c>
      <c r="I269" s="412" t="str">
        <f>X!BD269</f>
        <v/>
      </c>
      <c r="J269" s="652" t="str">
        <f>X!BE269</f>
        <v/>
      </c>
      <c r="K269" s="653"/>
      <c r="L269" s="687" t="str">
        <f>X!BG269</f>
        <v/>
      </c>
      <c r="M269" s="480" t="str">
        <f>X!BH269</f>
        <v/>
      </c>
      <c r="N269" s="412" t="str">
        <f>X!BI269</f>
        <v/>
      </c>
      <c r="O269" s="652" t="str">
        <f>X!BJ269</f>
        <v/>
      </c>
      <c r="P269" s="653"/>
      <c r="Q269" s="717" t="str">
        <f>X!BL269</f>
        <v/>
      </c>
      <c r="R269" s="652" t="str">
        <f>X!BM269</f>
        <v/>
      </c>
    </row>
    <row r="270" spans="1:40" s="476" customFormat="1" ht="15.75" customHeight="1" thickTop="1" thickBot="1">
      <c r="A270" s="413"/>
      <c r="B270" s="413"/>
      <c r="C270" s="413"/>
      <c r="D270" s="437"/>
      <c r="E270" s="437"/>
      <c r="F270" s="441"/>
      <c r="G270" s="437"/>
      <c r="H270" s="481"/>
      <c r="I270" s="437"/>
      <c r="J270" s="481"/>
      <c r="K270" s="488"/>
      <c r="L270" s="437"/>
      <c r="M270" s="481"/>
      <c r="N270" s="437"/>
      <c r="O270" s="481"/>
      <c r="P270" s="488"/>
      <c r="Q270" s="718"/>
      <c r="R270" s="481"/>
      <c r="S270" s="490"/>
      <c r="T270" s="490"/>
      <c r="U270" s="490"/>
      <c r="V270" s="490"/>
      <c r="W270" s="490"/>
      <c r="X270" s="490"/>
      <c r="Y270" s="490"/>
      <c r="Z270" s="490"/>
      <c r="AA270" s="490"/>
      <c r="AB270" s="490"/>
      <c r="AC270" s="490"/>
      <c r="AD270" s="490"/>
      <c r="AE270" s="490"/>
      <c r="AF270" s="490"/>
      <c r="AG270" s="490"/>
      <c r="AH270" s="490"/>
      <c r="AI270" s="490"/>
      <c r="AJ270" s="490"/>
      <c r="AK270" s="490"/>
      <c r="AL270" s="490"/>
      <c r="AM270" s="490"/>
      <c r="AN270" s="490"/>
    </row>
    <row r="271" spans="1:40" s="361" customFormat="1" ht="15.75" customHeight="1" thickTop="1" thickBot="1">
      <c r="A271" s="511"/>
      <c r="B271" s="664"/>
      <c r="C271" s="432" t="str">
        <f>X!AX271</f>
        <v/>
      </c>
      <c r="D271" s="436" t="str">
        <f>X!AY271</f>
        <v/>
      </c>
      <c r="E271" s="698" t="str">
        <f>X!AZ271</f>
        <v/>
      </c>
      <c r="F271" s="88"/>
      <c r="G271" s="699" t="str">
        <f>X!BB271</f>
        <v/>
      </c>
      <c r="H271" s="489" t="str">
        <f>X!BC271</f>
        <v/>
      </c>
      <c r="I271" s="436" t="str">
        <f>X!BD271</f>
        <v/>
      </c>
      <c r="J271" s="662" t="str">
        <f>X!BE271</f>
        <v/>
      </c>
      <c r="K271" s="653"/>
      <c r="L271" s="699" t="str">
        <f>X!BG271</f>
        <v/>
      </c>
      <c r="M271" s="489" t="str">
        <f>X!BH271</f>
        <v/>
      </c>
      <c r="N271" s="436" t="str">
        <f>X!BI271</f>
        <v/>
      </c>
      <c r="O271" s="662" t="str">
        <f>X!BJ271</f>
        <v/>
      </c>
      <c r="P271" s="653"/>
      <c r="Q271" s="728" t="str">
        <f>X!BL271</f>
        <v/>
      </c>
      <c r="R271" s="662" t="str">
        <f>X!BM271</f>
        <v/>
      </c>
    </row>
    <row r="272" spans="1:40" s="361" customFormat="1" ht="15.75" customHeight="1">
      <c r="A272" s="191"/>
      <c r="B272" s="429"/>
      <c r="C272" s="428" t="str">
        <f>X!AX272</f>
        <v/>
      </c>
      <c r="D272" s="414" t="str">
        <f>X!AY272</f>
        <v/>
      </c>
      <c r="E272" s="693" t="str">
        <f>X!AZ272</f>
        <v/>
      </c>
      <c r="F272" s="88"/>
      <c r="G272" s="694" t="str">
        <f>X!BB272</f>
        <v/>
      </c>
      <c r="H272" s="485" t="str">
        <f>X!BC272</f>
        <v/>
      </c>
      <c r="I272" s="414" t="str">
        <f>X!BD272</f>
        <v/>
      </c>
      <c r="J272" s="660" t="str">
        <f>X!BE272</f>
        <v/>
      </c>
      <c r="K272" s="653"/>
      <c r="L272" s="694" t="str">
        <f>X!BG272</f>
        <v/>
      </c>
      <c r="M272" s="485" t="str">
        <f>X!BH272</f>
        <v/>
      </c>
      <c r="N272" s="414" t="str">
        <f>X!BI272</f>
        <v/>
      </c>
      <c r="O272" s="660" t="str">
        <f>X!BJ272</f>
        <v/>
      </c>
      <c r="P272" s="653"/>
      <c r="Q272" s="722" t="str">
        <f>X!BL272</f>
        <v/>
      </c>
      <c r="R272" s="660" t="str">
        <f>X!BM272</f>
        <v/>
      </c>
    </row>
    <row r="273" spans="1:29" s="361" customFormat="1" ht="15.75" customHeight="1">
      <c r="A273" s="183"/>
      <c r="B273" s="430"/>
      <c r="C273" s="87" t="str">
        <f>X!AX273</f>
        <v/>
      </c>
      <c r="D273" s="293" t="str">
        <f>X!AY273</f>
        <v/>
      </c>
      <c r="E273" s="627" t="str">
        <f>X!AZ273</f>
        <v/>
      </c>
      <c r="F273" s="88"/>
      <c r="G273" s="636" t="str">
        <f>X!BB273</f>
        <v/>
      </c>
      <c r="H273" s="337" t="str">
        <f>X!BC273</f>
        <v/>
      </c>
      <c r="I273" s="293" t="str">
        <f>X!BD273</f>
        <v/>
      </c>
      <c r="J273" s="622" t="str">
        <f>X!BE273</f>
        <v/>
      </c>
      <c r="K273" s="653"/>
      <c r="L273" s="636" t="str">
        <f>X!BG273</f>
        <v/>
      </c>
      <c r="M273" s="337" t="str">
        <f>X!BH273</f>
        <v/>
      </c>
      <c r="N273" s="293" t="str">
        <f>X!BI273</f>
        <v/>
      </c>
      <c r="O273" s="622" t="str">
        <f>X!BJ273</f>
        <v/>
      </c>
      <c r="P273" s="653"/>
      <c r="Q273" s="716" t="str">
        <f>X!BL273</f>
        <v/>
      </c>
      <c r="R273" s="622" t="str">
        <f>X!BM273</f>
        <v/>
      </c>
    </row>
    <row r="274" spans="1:29" s="361" customFormat="1" ht="15.75" customHeight="1">
      <c r="A274" s="183"/>
      <c r="B274" s="430"/>
      <c r="C274" s="404" t="str">
        <f>X!AX274</f>
        <v/>
      </c>
      <c r="D274" s="405" t="str">
        <f>X!AY274</f>
        <v/>
      </c>
      <c r="E274" s="684" t="str">
        <f>X!AZ274</f>
        <v/>
      </c>
      <c r="F274" s="88"/>
      <c r="G274" s="685" t="str">
        <f>X!BB274</f>
        <v/>
      </c>
      <c r="H274" s="479" t="str">
        <f>X!BC274</f>
        <v/>
      </c>
      <c r="I274" s="405" t="str">
        <f>X!BD274</f>
        <v/>
      </c>
      <c r="J274" s="651" t="str">
        <f>X!BE274</f>
        <v/>
      </c>
      <c r="K274" s="653"/>
      <c r="L274" s="685" t="str">
        <f>X!BG274</f>
        <v/>
      </c>
      <c r="M274" s="479" t="str">
        <f>X!BH274</f>
        <v/>
      </c>
      <c r="N274" s="405" t="str">
        <f>X!BI274</f>
        <v/>
      </c>
      <c r="O274" s="651" t="str">
        <f>X!BJ274</f>
        <v/>
      </c>
      <c r="P274" s="653"/>
      <c r="Q274" s="715" t="str">
        <f>X!BL274</f>
        <v/>
      </c>
      <c r="R274" s="651" t="str">
        <f>X!BM274</f>
        <v/>
      </c>
    </row>
    <row r="275" spans="1:29" s="361" customFormat="1" ht="15.75" customHeight="1">
      <c r="A275" s="183"/>
      <c r="B275" s="430"/>
      <c r="C275" s="87" t="str">
        <f>X!AX275</f>
        <v/>
      </c>
      <c r="D275" s="293" t="str">
        <f>X!AY275</f>
        <v/>
      </c>
      <c r="E275" s="627" t="str">
        <f>X!AZ275</f>
        <v/>
      </c>
      <c r="F275" s="88"/>
      <c r="G275" s="636" t="str">
        <f>X!BB275</f>
        <v/>
      </c>
      <c r="H275" s="337" t="str">
        <f>X!BC275</f>
        <v/>
      </c>
      <c r="I275" s="293" t="str">
        <f>X!BD275</f>
        <v/>
      </c>
      <c r="J275" s="622" t="str">
        <f>X!BE275</f>
        <v/>
      </c>
      <c r="K275" s="653"/>
      <c r="L275" s="636" t="str">
        <f>X!BG275</f>
        <v/>
      </c>
      <c r="M275" s="337" t="str">
        <f>X!BH275</f>
        <v/>
      </c>
      <c r="N275" s="293" t="str">
        <f>X!BI275</f>
        <v/>
      </c>
      <c r="O275" s="622" t="str">
        <f>X!BJ275</f>
        <v/>
      </c>
      <c r="P275" s="653"/>
      <c r="Q275" s="716" t="str">
        <f>X!BL275</f>
        <v/>
      </c>
      <c r="R275" s="622" t="str">
        <f>X!BM275</f>
        <v/>
      </c>
    </row>
    <row r="276" spans="1:29" s="459" customFormat="1" ht="15.75" customHeight="1" thickBot="1">
      <c r="A276" s="284"/>
      <c r="B276" s="433"/>
      <c r="C276" s="411" t="str">
        <f>X!AX276</f>
        <v/>
      </c>
      <c r="D276" s="412" t="str">
        <f>X!AY276</f>
        <v/>
      </c>
      <c r="E276" s="686" t="str">
        <f>X!AZ276</f>
        <v/>
      </c>
      <c r="F276" s="88"/>
      <c r="G276" s="687" t="str">
        <f>X!BB276</f>
        <v/>
      </c>
      <c r="H276" s="480" t="str">
        <f>X!BC276</f>
        <v/>
      </c>
      <c r="I276" s="412" t="str">
        <f>X!BD276</f>
        <v/>
      </c>
      <c r="J276" s="652" t="str">
        <f>X!BE276</f>
        <v/>
      </c>
      <c r="K276" s="653"/>
      <c r="L276" s="687" t="str">
        <f>X!BG276</f>
        <v/>
      </c>
      <c r="M276" s="480" t="str">
        <f>X!BH276</f>
        <v/>
      </c>
      <c r="N276" s="412" t="str">
        <f>X!BI276</f>
        <v/>
      </c>
      <c r="O276" s="652" t="str">
        <f>X!BJ276</f>
        <v/>
      </c>
      <c r="P276" s="653"/>
      <c r="Q276" s="717" t="str">
        <f>X!BL276</f>
        <v/>
      </c>
      <c r="R276" s="652" t="str">
        <f>X!BM276</f>
        <v/>
      </c>
    </row>
    <row r="277" spans="1:29" s="516" customFormat="1" ht="15.75" customHeight="1" thickTop="1">
      <c r="C277" s="520"/>
      <c r="D277" s="441"/>
      <c r="E277" s="441"/>
      <c r="F277" s="441"/>
      <c r="G277" s="441"/>
      <c r="I277" s="441"/>
      <c r="L277" s="441"/>
      <c r="M277" s="441"/>
      <c r="N277" s="701" t="s">
        <v>73</v>
      </c>
      <c r="Q277" s="729"/>
      <c r="S277" s="423"/>
      <c r="T277" s="423"/>
      <c r="U277" s="423"/>
      <c r="V277" s="423"/>
      <c r="W277" s="423"/>
      <c r="X277" s="423"/>
      <c r="Y277" s="423"/>
      <c r="Z277" s="423"/>
      <c r="AA277" s="423"/>
      <c r="AB277" s="423"/>
      <c r="AC277" s="423"/>
    </row>
    <row r="278" spans="1:29" s="361" customFormat="1" ht="15.75" customHeight="1">
      <c r="A278" s="365"/>
      <c r="F278" s="365"/>
      <c r="K278" s="365"/>
      <c r="P278" s="365"/>
    </row>
    <row r="279" spans="1:29" s="361" customFormat="1" ht="15.75" customHeight="1">
      <c r="A279" s="365"/>
      <c r="F279" s="365"/>
      <c r="K279" s="365"/>
      <c r="P279" s="365"/>
    </row>
    <row r="280" spans="1:29" s="361" customFormat="1" ht="15.75" customHeight="1">
      <c r="A280" s="365"/>
      <c r="F280" s="365"/>
      <c r="K280" s="365"/>
      <c r="P280" s="365"/>
    </row>
    <row r="281" spans="1:29" s="361" customFormat="1" ht="15.75" customHeight="1">
      <c r="A281" s="365"/>
      <c r="F281" s="365"/>
      <c r="K281" s="365"/>
      <c r="P281" s="365"/>
    </row>
    <row r="282" spans="1:29" s="361" customFormat="1" ht="15.75" customHeight="1">
      <c r="A282" s="365"/>
      <c r="F282" s="365"/>
      <c r="K282" s="365"/>
      <c r="P282" s="365"/>
    </row>
    <row r="283" spans="1:29" s="361" customFormat="1" ht="15.75" customHeight="1">
      <c r="A283" s="365"/>
      <c r="F283" s="365"/>
      <c r="K283" s="365"/>
      <c r="P283" s="365"/>
    </row>
    <row r="284" spans="1:29" s="361" customFormat="1" ht="15.75" customHeight="1">
      <c r="F284" s="365"/>
      <c r="K284" s="365"/>
      <c r="P284" s="365"/>
    </row>
    <row r="285" spans="1:29" s="361" customFormat="1" ht="15.75" customHeight="1">
      <c r="F285" s="365"/>
      <c r="K285" s="365"/>
      <c r="P285" s="365"/>
    </row>
    <row r="286" spans="1:29" s="361" customFormat="1" ht="15.75" customHeight="1">
      <c r="F286" s="365"/>
      <c r="K286" s="365"/>
      <c r="P286" s="365"/>
    </row>
    <row r="287" spans="1:29" s="361" customFormat="1" ht="15.75" customHeight="1">
      <c r="F287" s="365"/>
      <c r="K287" s="365"/>
      <c r="P287" s="365"/>
    </row>
    <row r="288" spans="1:29" s="361" customFormat="1" ht="15.75" customHeight="1">
      <c r="F288" s="365"/>
      <c r="K288" s="365"/>
      <c r="P288" s="365"/>
    </row>
    <row r="289" spans="6:16" s="361" customFormat="1" ht="15.75" customHeight="1">
      <c r="F289" s="365"/>
      <c r="K289" s="365"/>
      <c r="P289" s="365"/>
    </row>
    <row r="290" spans="6:16" s="361" customFormat="1" ht="15.75" customHeight="1">
      <c r="F290" s="365"/>
      <c r="K290" s="365"/>
      <c r="P290" s="365"/>
    </row>
    <row r="291" spans="6:16" s="361" customFormat="1" ht="15.75" customHeight="1">
      <c r="F291" s="365"/>
      <c r="K291" s="365"/>
      <c r="P291" s="365"/>
    </row>
    <row r="292" spans="6:16" s="361" customFormat="1" ht="15.75" customHeight="1">
      <c r="F292" s="365"/>
      <c r="K292" s="365"/>
      <c r="P292" s="365"/>
    </row>
    <row r="293" spans="6:16" s="361" customFormat="1" ht="15.75" customHeight="1">
      <c r="F293" s="365"/>
      <c r="K293" s="365"/>
      <c r="P293" s="365"/>
    </row>
    <row r="294" spans="6:16" s="361" customFormat="1" ht="15.75" customHeight="1">
      <c r="F294" s="365"/>
      <c r="K294" s="365"/>
      <c r="P294" s="365"/>
    </row>
    <row r="295" spans="6:16" s="361" customFormat="1" ht="15.75" customHeight="1">
      <c r="F295" s="365"/>
      <c r="K295" s="365"/>
      <c r="P295" s="365"/>
    </row>
    <row r="296" spans="6:16" s="361" customFormat="1" ht="15.75" customHeight="1">
      <c r="F296" s="365"/>
      <c r="K296" s="365"/>
      <c r="P296" s="365"/>
    </row>
    <row r="297" spans="6:16" s="361" customFormat="1" ht="15.75" customHeight="1">
      <c r="F297" s="365"/>
      <c r="K297" s="365"/>
      <c r="P297" s="365"/>
    </row>
    <row r="298" spans="6:16" s="361" customFormat="1" ht="15.75" customHeight="1">
      <c r="F298" s="365"/>
      <c r="K298" s="365"/>
      <c r="P298" s="365"/>
    </row>
    <row r="299" spans="6:16" s="361" customFormat="1" ht="15.75" customHeight="1">
      <c r="F299" s="365"/>
      <c r="K299" s="365"/>
      <c r="P299" s="365"/>
    </row>
    <row r="300" spans="6:16" s="361" customFormat="1" ht="15.75" customHeight="1">
      <c r="F300" s="365"/>
      <c r="K300" s="365"/>
      <c r="P300" s="365"/>
    </row>
    <row r="301" spans="6:16" s="361" customFormat="1" ht="15.75" customHeight="1">
      <c r="F301" s="365"/>
      <c r="K301" s="365"/>
      <c r="P301" s="365"/>
    </row>
    <row r="302" spans="6:16" s="361" customFormat="1" ht="15.75" customHeight="1">
      <c r="F302" s="365"/>
      <c r="K302" s="365"/>
      <c r="P302" s="365"/>
    </row>
    <row r="303" spans="6:16" s="361" customFormat="1" ht="15.75" customHeight="1">
      <c r="F303" s="365"/>
      <c r="K303" s="365"/>
      <c r="P303" s="365"/>
    </row>
    <row r="304" spans="6:16" s="361" customFormat="1" ht="15.75" customHeight="1">
      <c r="F304" s="365"/>
      <c r="K304" s="365"/>
      <c r="P304" s="365"/>
    </row>
    <row r="305" spans="6:16" s="361" customFormat="1" ht="15.75" customHeight="1">
      <c r="F305" s="365"/>
      <c r="K305" s="365"/>
      <c r="P305" s="365"/>
    </row>
    <row r="306" spans="6:16" s="361" customFormat="1" ht="15.75" customHeight="1">
      <c r="F306" s="365"/>
      <c r="K306" s="365"/>
      <c r="P306" s="365"/>
    </row>
    <row r="307" spans="6:16" s="361" customFormat="1" ht="15.75" customHeight="1">
      <c r="F307" s="365"/>
      <c r="K307" s="365"/>
      <c r="P307" s="365"/>
    </row>
    <row r="308" spans="6:16" s="361" customFormat="1" ht="15.75" customHeight="1">
      <c r="F308" s="365"/>
      <c r="K308" s="365"/>
      <c r="P308" s="365"/>
    </row>
    <row r="309" spans="6:16" s="361" customFormat="1" ht="15.75" customHeight="1">
      <c r="F309" s="365"/>
      <c r="K309" s="365"/>
      <c r="P309" s="365"/>
    </row>
    <row r="310" spans="6:16" s="361" customFormat="1" ht="15.75" customHeight="1">
      <c r="F310" s="365"/>
      <c r="K310" s="365"/>
      <c r="P310" s="365"/>
    </row>
    <row r="311" spans="6:16" s="361" customFormat="1" ht="15.75" customHeight="1">
      <c r="F311" s="365"/>
      <c r="K311" s="365"/>
      <c r="P311" s="365"/>
    </row>
    <row r="312" spans="6:16" s="361" customFormat="1" ht="15.75" customHeight="1">
      <c r="F312" s="365"/>
      <c r="K312" s="365"/>
      <c r="P312" s="365"/>
    </row>
    <row r="313" spans="6:16" s="361" customFormat="1" ht="15.75" customHeight="1">
      <c r="F313" s="365"/>
      <c r="K313" s="365"/>
      <c r="P313" s="365"/>
    </row>
    <row r="314" spans="6:16" s="361" customFormat="1" ht="15.75" customHeight="1">
      <c r="F314" s="365"/>
      <c r="K314" s="365"/>
      <c r="P314" s="365"/>
    </row>
    <row r="315" spans="6:16" s="361" customFormat="1" ht="15.75" customHeight="1">
      <c r="F315" s="365"/>
      <c r="K315" s="365"/>
      <c r="P315" s="365"/>
    </row>
    <row r="316" spans="6:16" s="361" customFormat="1" ht="15.75" customHeight="1">
      <c r="F316" s="365"/>
      <c r="K316" s="365"/>
      <c r="P316" s="365"/>
    </row>
    <row r="317" spans="6:16" s="361" customFormat="1" ht="15.75" customHeight="1">
      <c r="F317" s="365"/>
      <c r="K317" s="365"/>
      <c r="P317" s="365"/>
    </row>
    <row r="318" spans="6:16" s="361" customFormat="1" ht="15.75" customHeight="1">
      <c r="F318" s="365"/>
      <c r="K318" s="365"/>
      <c r="P318" s="365"/>
    </row>
    <row r="319" spans="6:16" s="361" customFormat="1" ht="15.75" customHeight="1">
      <c r="F319" s="365"/>
      <c r="K319" s="365"/>
      <c r="P319" s="365"/>
    </row>
    <row r="320" spans="6:16" s="361" customFormat="1" ht="15.75" customHeight="1">
      <c r="F320" s="365"/>
      <c r="K320" s="365"/>
      <c r="P320" s="365"/>
    </row>
    <row r="321" spans="6:16" s="361" customFormat="1" ht="15.75" customHeight="1">
      <c r="F321" s="365"/>
      <c r="K321" s="365"/>
      <c r="P321" s="365"/>
    </row>
    <row r="322" spans="6:16" s="361" customFormat="1" ht="15.75" customHeight="1">
      <c r="F322" s="365"/>
      <c r="K322" s="365"/>
      <c r="P322" s="365"/>
    </row>
    <row r="323" spans="6:16" s="361" customFormat="1" ht="15.75" customHeight="1">
      <c r="F323" s="365"/>
      <c r="K323" s="365"/>
      <c r="P323" s="365"/>
    </row>
    <row r="324" spans="6:16" s="361" customFormat="1" ht="15.75" customHeight="1">
      <c r="F324" s="365"/>
      <c r="K324" s="365"/>
      <c r="P324" s="365"/>
    </row>
    <row r="325" spans="6:16" s="361" customFormat="1" ht="15.75" customHeight="1">
      <c r="F325" s="365"/>
      <c r="K325" s="365"/>
      <c r="P325" s="365"/>
    </row>
    <row r="326" spans="6:16" s="361" customFormat="1" ht="15.75" customHeight="1">
      <c r="F326" s="365"/>
      <c r="K326" s="365"/>
      <c r="P326" s="365"/>
    </row>
    <row r="327" spans="6:16" s="361" customFormat="1" ht="15.75" customHeight="1">
      <c r="F327" s="365"/>
      <c r="K327" s="365"/>
      <c r="P327" s="365"/>
    </row>
    <row r="328" spans="6:16" s="361" customFormat="1" ht="15.75" customHeight="1">
      <c r="F328" s="365"/>
      <c r="K328" s="365"/>
      <c r="P328" s="365"/>
    </row>
    <row r="329" spans="6:16" s="361" customFormat="1" ht="15.75" customHeight="1">
      <c r="F329" s="365"/>
      <c r="K329" s="365"/>
      <c r="P329" s="365"/>
    </row>
    <row r="330" spans="6:16" s="361" customFormat="1" ht="15.75" customHeight="1">
      <c r="F330" s="365"/>
      <c r="K330" s="365"/>
      <c r="P330" s="365"/>
    </row>
    <row r="331" spans="6:16" s="361" customFormat="1" ht="15.75" customHeight="1">
      <c r="F331" s="365"/>
      <c r="K331" s="365"/>
      <c r="P331" s="365"/>
    </row>
    <row r="332" spans="6:16" s="361" customFormat="1" ht="15.75" customHeight="1">
      <c r="F332" s="365"/>
      <c r="K332" s="365"/>
      <c r="P332" s="365"/>
    </row>
    <row r="333" spans="6:16" s="361" customFormat="1" ht="15.75" customHeight="1">
      <c r="F333" s="365"/>
      <c r="K333" s="365"/>
      <c r="P333" s="365"/>
    </row>
    <row r="334" spans="6:16" s="361" customFormat="1" ht="15.75" customHeight="1">
      <c r="F334" s="365"/>
      <c r="K334" s="365"/>
      <c r="P334" s="365"/>
    </row>
    <row r="335" spans="6:16" s="361" customFormat="1" ht="15.75" customHeight="1">
      <c r="F335" s="365"/>
      <c r="K335" s="365"/>
      <c r="P335" s="365"/>
    </row>
    <row r="336" spans="6:16" s="361" customFormat="1" ht="15.75" customHeight="1">
      <c r="F336" s="365"/>
      <c r="K336" s="365"/>
      <c r="P336" s="365"/>
    </row>
    <row r="337" spans="6:16" s="361" customFormat="1" ht="15.75" customHeight="1">
      <c r="F337" s="365"/>
      <c r="K337" s="365"/>
      <c r="P337" s="365"/>
    </row>
    <row r="338" spans="6:16" s="361" customFormat="1" ht="15.75" customHeight="1">
      <c r="F338" s="365"/>
      <c r="K338" s="365"/>
      <c r="P338" s="365"/>
    </row>
    <row r="339" spans="6:16" s="361" customFormat="1" ht="15.75" customHeight="1">
      <c r="F339" s="365"/>
      <c r="K339" s="365"/>
      <c r="P339" s="365"/>
    </row>
    <row r="340" spans="6:16" s="361" customFormat="1" ht="15.75" customHeight="1">
      <c r="F340" s="365"/>
      <c r="K340" s="365"/>
      <c r="P340" s="365"/>
    </row>
    <row r="341" spans="6:16" s="361" customFormat="1" ht="15.75" customHeight="1">
      <c r="F341" s="365"/>
      <c r="K341" s="365"/>
      <c r="P341" s="365"/>
    </row>
    <row r="342" spans="6:16" s="361" customFormat="1" ht="15.75" customHeight="1">
      <c r="F342" s="365"/>
      <c r="K342" s="365"/>
      <c r="P342" s="365"/>
    </row>
    <row r="343" spans="6:16" s="361" customFormat="1" ht="15.75" customHeight="1">
      <c r="F343" s="365"/>
      <c r="K343" s="365"/>
      <c r="P343" s="365"/>
    </row>
    <row r="344" spans="6:16" s="361" customFormat="1" ht="15.75" customHeight="1">
      <c r="F344" s="365"/>
      <c r="K344" s="365"/>
      <c r="P344" s="365"/>
    </row>
    <row r="345" spans="6:16" s="361" customFormat="1" ht="15.75" customHeight="1">
      <c r="F345" s="365"/>
      <c r="K345" s="365"/>
      <c r="P345" s="365"/>
    </row>
    <row r="346" spans="6:16" s="361" customFormat="1" ht="15.75" customHeight="1">
      <c r="F346" s="365"/>
      <c r="K346" s="365"/>
      <c r="P346" s="365"/>
    </row>
    <row r="347" spans="6:16" s="361" customFormat="1" ht="15.75" customHeight="1">
      <c r="F347" s="365"/>
      <c r="K347" s="365"/>
      <c r="P347" s="365"/>
    </row>
    <row r="348" spans="6:16" s="361" customFormat="1" ht="15.75" customHeight="1">
      <c r="F348" s="365"/>
      <c r="K348" s="365"/>
      <c r="P348" s="365"/>
    </row>
    <row r="349" spans="6:16" s="361" customFormat="1" ht="15.75" customHeight="1">
      <c r="F349" s="365"/>
      <c r="K349" s="365"/>
      <c r="P349" s="365"/>
    </row>
    <row r="350" spans="6:16" s="361" customFormat="1" ht="15.75" customHeight="1">
      <c r="F350" s="365"/>
      <c r="K350" s="365"/>
      <c r="P350" s="365"/>
    </row>
    <row r="351" spans="6:16" s="361" customFormat="1" ht="15.75" customHeight="1">
      <c r="F351" s="365"/>
      <c r="K351" s="365"/>
      <c r="P351" s="365"/>
    </row>
    <row r="352" spans="6:16" s="361" customFormat="1" ht="15.75" customHeight="1">
      <c r="F352" s="365"/>
      <c r="K352" s="365"/>
      <c r="P352" s="365"/>
    </row>
    <row r="353" spans="1:16" s="289" customFormat="1" ht="15.75" customHeight="1">
      <c r="F353" s="294"/>
      <c r="K353" s="294"/>
      <c r="P353" s="294"/>
    </row>
    <row r="354" spans="1:16" s="289" customFormat="1" ht="15.75" customHeight="1">
      <c r="F354" s="294"/>
      <c r="K354" s="294"/>
      <c r="P354" s="294"/>
    </row>
    <row r="355" spans="1:16" s="289" customFormat="1" ht="15.75" customHeight="1">
      <c r="F355" s="294"/>
      <c r="K355" s="294"/>
      <c r="P355" s="294"/>
    </row>
    <row r="356" spans="1:16" s="289" customFormat="1" ht="15.75" customHeight="1">
      <c r="F356" s="294"/>
      <c r="K356" s="294"/>
      <c r="P356" s="294"/>
    </row>
    <row r="357" spans="1:16" s="289" customFormat="1" ht="15.75" customHeight="1">
      <c r="F357" s="294"/>
      <c r="K357" s="294"/>
      <c r="P357" s="294"/>
    </row>
    <row r="358" spans="1:16" s="289" customFormat="1" ht="15.75" customHeight="1">
      <c r="F358" s="294"/>
      <c r="K358" s="294"/>
      <c r="P358" s="294"/>
    </row>
    <row r="359" spans="1:16" s="289" customFormat="1" ht="15.75" customHeight="1">
      <c r="F359" s="294"/>
      <c r="K359" s="294"/>
      <c r="P359" s="294"/>
    </row>
    <row r="360" spans="1:16" s="289" customFormat="1" ht="15.75" customHeight="1">
      <c r="F360" s="294"/>
      <c r="K360" s="294"/>
      <c r="P360" s="294"/>
    </row>
    <row r="361" spans="1:16" s="289" customFormat="1" ht="15.75" customHeight="1">
      <c r="F361" s="294"/>
      <c r="K361" s="294"/>
      <c r="P361" s="294"/>
    </row>
    <row r="362" spans="1:16" s="289" customFormat="1" ht="15.75" customHeight="1">
      <c r="F362" s="294"/>
      <c r="K362" s="294"/>
      <c r="P362" s="294"/>
    </row>
    <row r="363" spans="1:16" s="289" customFormat="1" ht="15.75" customHeight="1">
      <c r="F363" s="294"/>
      <c r="K363" s="294"/>
      <c r="P363" s="294"/>
    </row>
    <row r="364" spans="1:16" s="289" customFormat="1" ht="15.75" customHeight="1">
      <c r="F364" s="294"/>
      <c r="K364" s="294"/>
      <c r="P364" s="294"/>
    </row>
    <row r="365" spans="1:16" s="289" customFormat="1" ht="15.75" customHeight="1">
      <c r="F365" s="294"/>
      <c r="K365" s="294"/>
      <c r="P365" s="294"/>
    </row>
    <row r="366" spans="1:16" s="289" customFormat="1" ht="15.75" customHeight="1">
      <c r="F366" s="294"/>
      <c r="K366" s="294"/>
      <c r="P366" s="294"/>
    </row>
    <row r="367" spans="1:16" s="289" customFormat="1" ht="15.75" customHeight="1">
      <c r="F367" s="294"/>
      <c r="K367" s="294"/>
      <c r="P367" s="294"/>
    </row>
    <row r="368" spans="1:16" s="289" customFormat="1" ht="15.75" customHeight="1">
      <c r="A368" s="294"/>
      <c r="F368" s="294"/>
      <c r="K368" s="294"/>
      <c r="P368" s="294"/>
    </row>
    <row r="369" spans="1:16" s="289" customFormat="1" ht="15.75" customHeight="1">
      <c r="A369" s="294"/>
      <c r="F369" s="294"/>
      <c r="K369" s="294"/>
      <c r="P369" s="294"/>
    </row>
    <row r="370" spans="1:16" s="289" customFormat="1" ht="15.75" customHeight="1">
      <c r="A370" s="294"/>
      <c r="F370" s="294"/>
      <c r="K370" s="294"/>
      <c r="P370" s="294"/>
    </row>
    <row r="371" spans="1:16" s="289" customFormat="1" ht="15.75" customHeight="1">
      <c r="A371" s="294"/>
      <c r="F371" s="294"/>
      <c r="K371" s="294"/>
      <c r="P371" s="294"/>
    </row>
    <row r="372" spans="1:16" s="289" customFormat="1" ht="15.75" customHeight="1">
      <c r="A372" s="294"/>
      <c r="F372" s="294"/>
      <c r="K372" s="294"/>
      <c r="P372" s="294"/>
    </row>
    <row r="373" spans="1:16" s="289" customFormat="1" ht="15.75" customHeight="1">
      <c r="A373" s="294"/>
      <c r="F373" s="294"/>
      <c r="K373" s="294"/>
      <c r="P373" s="294"/>
    </row>
    <row r="374" spans="1:16" s="289" customFormat="1" ht="15.75" customHeight="1">
      <c r="A374" s="294"/>
      <c r="F374" s="294"/>
      <c r="K374" s="294"/>
      <c r="P374" s="294"/>
    </row>
    <row r="375" spans="1:16" s="289" customFormat="1" ht="15.75" customHeight="1">
      <c r="A375" s="294"/>
      <c r="F375" s="294"/>
      <c r="K375" s="294"/>
      <c r="P375" s="294"/>
    </row>
    <row r="376" spans="1:16" s="289" customFormat="1" ht="15.75" customHeight="1">
      <c r="A376" s="294"/>
      <c r="F376" s="294"/>
      <c r="K376" s="294"/>
      <c r="P376" s="294"/>
    </row>
    <row r="377" spans="1:16" s="289" customFormat="1" ht="15.75" customHeight="1">
      <c r="A377" s="294"/>
      <c r="F377" s="294"/>
      <c r="K377" s="294"/>
      <c r="P377" s="294"/>
    </row>
    <row r="378" spans="1:16" s="289" customFormat="1" ht="15.75" customHeight="1">
      <c r="A378" s="294"/>
      <c r="F378" s="294"/>
      <c r="K378" s="294"/>
      <c r="P378" s="294"/>
    </row>
    <row r="379" spans="1:16" s="289" customFormat="1" ht="15.75" customHeight="1">
      <c r="A379" s="294"/>
      <c r="F379" s="294"/>
      <c r="K379" s="294"/>
      <c r="P379" s="294"/>
    </row>
    <row r="380" spans="1:16" s="289" customFormat="1" ht="15.75" customHeight="1">
      <c r="A380" s="294"/>
      <c r="F380" s="294"/>
      <c r="K380" s="294"/>
      <c r="P380" s="294"/>
    </row>
    <row r="381" spans="1:16" s="289" customFormat="1" ht="15.75" customHeight="1">
      <c r="A381" s="294"/>
      <c r="F381" s="294"/>
      <c r="K381" s="294"/>
      <c r="P381" s="294"/>
    </row>
    <row r="382" spans="1:16" s="289" customFormat="1" ht="15.75" customHeight="1">
      <c r="A382" s="294"/>
      <c r="F382" s="294"/>
      <c r="K382" s="294"/>
      <c r="P382" s="294"/>
    </row>
    <row r="383" spans="1:16" s="289" customFormat="1" ht="15.75" customHeight="1">
      <c r="A383" s="294"/>
      <c r="F383" s="294"/>
      <c r="K383" s="294"/>
      <c r="P383" s="294"/>
    </row>
    <row r="384" spans="1:16" s="289" customFormat="1" ht="15.75" customHeight="1">
      <c r="A384" s="294"/>
      <c r="F384" s="294"/>
      <c r="K384" s="294"/>
      <c r="P384" s="294"/>
    </row>
    <row r="385" spans="1:16" s="289" customFormat="1" ht="15.75" customHeight="1">
      <c r="A385" s="294"/>
      <c r="F385" s="294"/>
      <c r="K385" s="294"/>
      <c r="P385" s="294"/>
    </row>
    <row r="386" spans="1:16" s="289" customFormat="1" ht="15.75" customHeight="1">
      <c r="A386" s="294"/>
      <c r="F386" s="294"/>
      <c r="K386" s="294"/>
      <c r="P386" s="294"/>
    </row>
    <row r="387" spans="1:16" s="289" customFormat="1" ht="15.75" customHeight="1">
      <c r="A387" s="294"/>
      <c r="F387" s="294"/>
      <c r="K387" s="294"/>
      <c r="P387" s="294"/>
    </row>
    <row r="388" spans="1:16" s="289" customFormat="1" ht="15.75" customHeight="1">
      <c r="A388" s="294"/>
      <c r="F388" s="294"/>
      <c r="K388" s="294"/>
      <c r="P388" s="294"/>
    </row>
    <row r="389" spans="1:16" s="289" customFormat="1" ht="15.75" customHeight="1">
      <c r="A389" s="294"/>
      <c r="F389" s="294"/>
      <c r="K389" s="294"/>
      <c r="P389" s="294"/>
    </row>
    <row r="390" spans="1:16" s="289" customFormat="1" ht="15.75" customHeight="1">
      <c r="A390" s="294"/>
      <c r="F390" s="294"/>
      <c r="K390" s="294"/>
      <c r="P390" s="294"/>
    </row>
    <row r="391" spans="1:16" s="289" customFormat="1" ht="15.75" customHeight="1">
      <c r="A391" s="294"/>
      <c r="F391" s="294"/>
      <c r="K391" s="294"/>
      <c r="P391" s="294"/>
    </row>
    <row r="392" spans="1:16" s="289" customFormat="1" ht="15.75" customHeight="1">
      <c r="A392" s="294"/>
      <c r="F392" s="294"/>
      <c r="K392" s="294"/>
      <c r="P392" s="294"/>
    </row>
    <row r="393" spans="1:16" s="289" customFormat="1" ht="15.75" customHeight="1">
      <c r="A393" s="294"/>
      <c r="F393" s="294"/>
      <c r="K393" s="294"/>
      <c r="P393" s="294"/>
    </row>
    <row r="394" spans="1:16" s="289" customFormat="1" ht="15.75" customHeight="1">
      <c r="A394" s="294"/>
      <c r="F394" s="294"/>
      <c r="K394" s="294"/>
      <c r="P394" s="294"/>
    </row>
    <row r="395" spans="1:16" s="289" customFormat="1" ht="15.75" customHeight="1">
      <c r="A395" s="294"/>
      <c r="F395" s="294"/>
      <c r="K395" s="294"/>
      <c r="P395" s="294"/>
    </row>
    <row r="396" spans="1:16" s="289" customFormat="1" ht="15.75" customHeight="1">
      <c r="A396" s="294"/>
      <c r="F396" s="294"/>
      <c r="K396" s="294"/>
      <c r="P396" s="294"/>
    </row>
    <row r="397" spans="1:16" s="289" customFormat="1" ht="15.75" customHeight="1">
      <c r="A397" s="294"/>
      <c r="F397" s="294"/>
      <c r="K397" s="294"/>
      <c r="P397" s="294"/>
    </row>
    <row r="398" spans="1:16" s="289" customFormat="1" ht="15.75" customHeight="1">
      <c r="A398" s="294"/>
      <c r="F398" s="294"/>
      <c r="K398" s="294"/>
      <c r="P398" s="294"/>
    </row>
    <row r="399" spans="1:16" s="289" customFormat="1" ht="15.75" customHeight="1">
      <c r="A399" s="294"/>
      <c r="F399" s="294"/>
      <c r="K399" s="294"/>
      <c r="P399" s="294"/>
    </row>
    <row r="400" spans="1:16" s="289" customFormat="1" ht="15.75" customHeight="1">
      <c r="A400" s="294"/>
      <c r="F400" s="294"/>
      <c r="K400" s="294"/>
      <c r="P400" s="294"/>
    </row>
    <row r="401" spans="1:16" s="289" customFormat="1" ht="15.75" customHeight="1">
      <c r="A401" s="294"/>
      <c r="F401" s="294"/>
      <c r="K401" s="294"/>
      <c r="P401" s="294"/>
    </row>
    <row r="402" spans="1:16" s="289" customFormat="1" ht="15.75" customHeight="1">
      <c r="A402" s="294"/>
      <c r="F402" s="294"/>
      <c r="K402" s="294"/>
      <c r="P402" s="294"/>
    </row>
    <row r="403" spans="1:16" s="289" customFormat="1" ht="15.75" customHeight="1">
      <c r="A403" s="294"/>
      <c r="F403" s="294"/>
      <c r="K403" s="294"/>
      <c r="P403" s="294"/>
    </row>
    <row r="404" spans="1:16" s="289" customFormat="1" ht="15.75" customHeight="1">
      <c r="A404" s="294"/>
      <c r="F404" s="294"/>
      <c r="K404" s="294"/>
      <c r="P404" s="294"/>
    </row>
    <row r="405" spans="1:16" s="289" customFormat="1" ht="15.75" customHeight="1">
      <c r="A405" s="294"/>
      <c r="F405" s="294"/>
      <c r="K405" s="294"/>
      <c r="P405" s="294"/>
    </row>
    <row r="406" spans="1:16" s="289" customFormat="1" ht="15.75" customHeight="1">
      <c r="A406" s="294"/>
      <c r="F406" s="294"/>
      <c r="K406" s="294"/>
      <c r="P406" s="294"/>
    </row>
    <row r="407" spans="1:16" s="289" customFormat="1" ht="15.75" customHeight="1">
      <c r="A407" s="294"/>
      <c r="F407" s="294"/>
      <c r="K407" s="294"/>
      <c r="P407" s="294"/>
    </row>
    <row r="408" spans="1:16" s="289" customFormat="1" ht="15.75" customHeight="1">
      <c r="A408" s="294"/>
      <c r="F408" s="294"/>
      <c r="K408" s="294"/>
      <c r="P408" s="294"/>
    </row>
    <row r="409" spans="1:16" s="289" customFormat="1" ht="15.75" customHeight="1">
      <c r="A409" s="294"/>
      <c r="F409" s="294"/>
      <c r="K409" s="294"/>
      <c r="P409" s="294"/>
    </row>
    <row r="410" spans="1:16" s="289" customFormat="1" ht="15.75" customHeight="1">
      <c r="A410" s="294"/>
      <c r="F410" s="294"/>
      <c r="K410" s="294"/>
      <c r="P410" s="294"/>
    </row>
    <row r="411" spans="1:16" s="289" customFormat="1" ht="15.75" customHeight="1">
      <c r="A411" s="294"/>
      <c r="F411" s="294"/>
      <c r="K411" s="294"/>
      <c r="P411" s="294"/>
    </row>
    <row r="412" spans="1:16" s="289" customFormat="1" ht="15.75" customHeight="1">
      <c r="A412" s="294"/>
      <c r="F412" s="294"/>
      <c r="K412" s="294"/>
      <c r="P412" s="294"/>
    </row>
    <row r="413" spans="1:16" s="289" customFormat="1" ht="15.75" customHeight="1">
      <c r="A413" s="294"/>
      <c r="F413" s="294"/>
      <c r="K413" s="294"/>
      <c r="P413" s="294"/>
    </row>
    <row r="414" spans="1:16" s="289" customFormat="1" ht="15.75" customHeight="1">
      <c r="A414" s="294"/>
      <c r="F414" s="294"/>
      <c r="K414" s="294"/>
      <c r="P414" s="294"/>
    </row>
    <row r="415" spans="1:16" s="289" customFormat="1" ht="15.75" customHeight="1">
      <c r="A415" s="294"/>
      <c r="F415" s="294"/>
      <c r="K415" s="294"/>
      <c r="P415" s="294"/>
    </row>
    <row r="416" spans="1:16" s="289" customFormat="1" ht="15.75" customHeight="1">
      <c r="A416" s="294"/>
      <c r="F416" s="294"/>
      <c r="K416" s="294"/>
      <c r="P416" s="294"/>
    </row>
    <row r="417" spans="1:16" s="289" customFormat="1" ht="15.75" customHeight="1">
      <c r="A417" s="294"/>
      <c r="F417" s="294"/>
      <c r="K417" s="294"/>
      <c r="P417" s="294"/>
    </row>
    <row r="418" spans="1:16" s="289" customFormat="1" ht="15.75" customHeight="1">
      <c r="A418" s="294"/>
      <c r="F418" s="294"/>
      <c r="K418" s="294"/>
      <c r="P418" s="294"/>
    </row>
    <row r="419" spans="1:16" s="289" customFormat="1" ht="15.75" customHeight="1">
      <c r="A419" s="294"/>
      <c r="F419" s="294"/>
      <c r="K419" s="294"/>
      <c r="P419" s="294"/>
    </row>
    <row r="420" spans="1:16" s="289" customFormat="1" ht="15.75" customHeight="1">
      <c r="A420" s="294"/>
      <c r="F420" s="294"/>
      <c r="K420" s="294"/>
      <c r="P420" s="294"/>
    </row>
    <row r="421" spans="1:16" s="289" customFormat="1" ht="15.75" customHeight="1">
      <c r="A421" s="294"/>
      <c r="F421" s="294"/>
      <c r="K421" s="294"/>
      <c r="P421" s="294"/>
    </row>
    <row r="422" spans="1:16" s="289" customFormat="1" ht="15.75" customHeight="1">
      <c r="A422" s="294"/>
      <c r="F422" s="294"/>
      <c r="K422" s="294"/>
      <c r="P422" s="294"/>
    </row>
    <row r="423" spans="1:16" s="289" customFormat="1" ht="15.75" customHeight="1">
      <c r="A423" s="294"/>
      <c r="F423" s="294"/>
      <c r="K423" s="294"/>
      <c r="P423" s="294"/>
    </row>
    <row r="424" spans="1:16" s="289" customFormat="1" ht="15.75" customHeight="1">
      <c r="A424" s="294"/>
      <c r="F424" s="294"/>
      <c r="K424" s="294"/>
      <c r="P424" s="294"/>
    </row>
    <row r="425" spans="1:16" s="289" customFormat="1" ht="15.75" customHeight="1">
      <c r="A425" s="294"/>
      <c r="F425" s="294"/>
      <c r="K425" s="294"/>
      <c r="P425" s="294"/>
    </row>
    <row r="426" spans="1:16" s="289" customFormat="1" ht="15.75" customHeight="1">
      <c r="A426" s="294"/>
      <c r="F426" s="294"/>
      <c r="K426" s="294"/>
      <c r="P426" s="294"/>
    </row>
    <row r="427" spans="1:16" s="289" customFormat="1" ht="15.75" customHeight="1">
      <c r="A427" s="294"/>
      <c r="F427" s="294"/>
      <c r="K427" s="294"/>
      <c r="P427" s="294"/>
    </row>
    <row r="428" spans="1:16" s="289" customFormat="1" ht="15.75" customHeight="1">
      <c r="A428" s="294"/>
      <c r="F428" s="294"/>
      <c r="K428" s="294"/>
      <c r="P428" s="294"/>
    </row>
    <row r="429" spans="1:16" s="289" customFormat="1" ht="15.75" customHeight="1">
      <c r="A429" s="294"/>
      <c r="F429" s="294"/>
      <c r="K429" s="294"/>
      <c r="P429" s="294"/>
    </row>
    <row r="430" spans="1:16" s="289" customFormat="1" ht="15.75" customHeight="1">
      <c r="A430" s="294"/>
      <c r="F430" s="294"/>
      <c r="K430" s="294"/>
      <c r="P430" s="294"/>
    </row>
    <row r="431" spans="1:16" s="289" customFormat="1" ht="15.75" customHeight="1">
      <c r="A431" s="294"/>
      <c r="F431" s="294"/>
      <c r="K431" s="294"/>
      <c r="P431" s="294"/>
    </row>
    <row r="432" spans="1:16" s="289" customFormat="1" ht="15.75" customHeight="1">
      <c r="A432" s="294"/>
      <c r="F432" s="294"/>
      <c r="K432" s="294"/>
      <c r="P432" s="294"/>
    </row>
    <row r="433" spans="1:16" s="289" customFormat="1" ht="15.75" customHeight="1">
      <c r="A433" s="294"/>
      <c r="F433" s="294"/>
      <c r="K433" s="294"/>
      <c r="P433" s="294"/>
    </row>
    <row r="434" spans="1:16" s="289" customFormat="1" ht="15.75" customHeight="1">
      <c r="A434" s="294"/>
      <c r="F434" s="294"/>
      <c r="K434" s="294"/>
      <c r="P434" s="294"/>
    </row>
    <row r="435" spans="1:16" s="289" customFormat="1" ht="15.75" customHeight="1">
      <c r="A435" s="294"/>
      <c r="F435" s="294"/>
      <c r="K435" s="294"/>
      <c r="P435" s="294"/>
    </row>
    <row r="436" spans="1:16" s="289" customFormat="1" ht="15.75" customHeight="1">
      <c r="A436" s="294"/>
      <c r="F436" s="294"/>
      <c r="K436" s="294"/>
      <c r="P436" s="294"/>
    </row>
    <row r="437" spans="1:16" s="289" customFormat="1" ht="15.75" customHeight="1">
      <c r="A437" s="294"/>
      <c r="F437" s="294"/>
      <c r="K437" s="294"/>
      <c r="P437" s="294"/>
    </row>
    <row r="438" spans="1:16" s="289" customFormat="1" ht="15.75" customHeight="1">
      <c r="A438" s="294"/>
      <c r="F438" s="294"/>
      <c r="K438" s="294"/>
      <c r="P438" s="294"/>
    </row>
    <row r="439" spans="1:16" s="289" customFormat="1" ht="15.75" customHeight="1">
      <c r="A439" s="294"/>
      <c r="F439" s="294"/>
      <c r="K439" s="294"/>
      <c r="P439" s="294"/>
    </row>
    <row r="440" spans="1:16" s="289" customFormat="1" ht="15.75" customHeight="1">
      <c r="A440" s="294"/>
      <c r="F440" s="294"/>
      <c r="K440" s="294"/>
      <c r="P440" s="294"/>
    </row>
    <row r="441" spans="1:16" s="289" customFormat="1" ht="15.75" customHeight="1">
      <c r="A441" s="294"/>
      <c r="F441" s="294"/>
      <c r="K441" s="294"/>
      <c r="P441" s="294"/>
    </row>
    <row r="442" spans="1:16" s="289" customFormat="1" ht="15.75" customHeight="1">
      <c r="A442" s="294"/>
      <c r="F442" s="294"/>
      <c r="K442" s="294"/>
      <c r="P442" s="294"/>
    </row>
    <row r="443" spans="1:16" s="289" customFormat="1" ht="15.75" customHeight="1">
      <c r="A443" s="294"/>
      <c r="F443" s="294"/>
      <c r="K443" s="294"/>
      <c r="P443" s="294"/>
    </row>
    <row r="444" spans="1:16" s="289" customFormat="1" ht="15.75" customHeight="1">
      <c r="A444" s="294"/>
      <c r="F444" s="294"/>
      <c r="K444" s="294"/>
      <c r="P444" s="294"/>
    </row>
    <row r="445" spans="1:16" s="289" customFormat="1" ht="15.75" customHeight="1">
      <c r="A445" s="294"/>
      <c r="F445" s="294"/>
      <c r="K445" s="294"/>
      <c r="P445" s="294"/>
    </row>
    <row r="446" spans="1:16" s="289" customFormat="1" ht="15.75" customHeight="1">
      <c r="A446" s="294"/>
      <c r="F446" s="294"/>
      <c r="K446" s="294"/>
      <c r="P446" s="294"/>
    </row>
    <row r="447" spans="1:16" s="289" customFormat="1" ht="15.75" customHeight="1">
      <c r="A447" s="294"/>
      <c r="F447" s="294"/>
      <c r="K447" s="294"/>
      <c r="P447" s="294"/>
    </row>
    <row r="448" spans="1:16" s="289" customFormat="1" ht="15.75" customHeight="1">
      <c r="A448" s="294"/>
      <c r="F448" s="294"/>
      <c r="K448" s="294"/>
      <c r="P448" s="294"/>
    </row>
    <row r="449" spans="1:16" s="289" customFormat="1" ht="15.75" customHeight="1">
      <c r="A449" s="294"/>
      <c r="F449" s="294"/>
      <c r="K449" s="294"/>
      <c r="P449" s="294"/>
    </row>
    <row r="450" spans="1:16" s="289" customFormat="1" ht="15.75" customHeight="1">
      <c r="A450" s="294"/>
      <c r="F450" s="294"/>
      <c r="K450" s="294"/>
      <c r="P450" s="294"/>
    </row>
    <row r="451" spans="1:16" s="289" customFormat="1" ht="15.75" customHeight="1">
      <c r="A451" s="294"/>
      <c r="F451" s="294"/>
      <c r="K451" s="294"/>
      <c r="P451" s="294"/>
    </row>
    <row r="452" spans="1:16" s="289" customFormat="1" ht="15.75" customHeight="1">
      <c r="A452" s="294"/>
      <c r="F452" s="294"/>
      <c r="K452" s="294"/>
      <c r="P452" s="294"/>
    </row>
    <row r="453" spans="1:16" s="289" customFormat="1" ht="15.75" customHeight="1">
      <c r="A453" s="294"/>
      <c r="F453" s="294"/>
      <c r="K453" s="294"/>
      <c r="P453" s="294"/>
    </row>
    <row r="454" spans="1:16" s="289" customFormat="1" ht="15.75" customHeight="1">
      <c r="A454" s="294"/>
      <c r="F454" s="294"/>
      <c r="K454" s="294"/>
      <c r="P454" s="294"/>
    </row>
    <row r="455" spans="1:16" s="289" customFormat="1" ht="15.75" customHeight="1">
      <c r="A455" s="294"/>
      <c r="F455" s="294"/>
      <c r="K455" s="294"/>
      <c r="P455" s="294"/>
    </row>
    <row r="456" spans="1:16" s="289" customFormat="1" ht="15.75" customHeight="1">
      <c r="A456" s="294"/>
      <c r="F456" s="294"/>
      <c r="K456" s="294"/>
      <c r="P456" s="294"/>
    </row>
    <row r="457" spans="1:16" s="289" customFormat="1" ht="15.75" customHeight="1">
      <c r="A457" s="294"/>
      <c r="F457" s="294"/>
      <c r="K457" s="294"/>
      <c r="P457" s="294"/>
    </row>
    <row r="458" spans="1:16" s="289" customFormat="1" ht="15.75" customHeight="1">
      <c r="A458" s="294"/>
      <c r="F458" s="294"/>
      <c r="K458" s="294"/>
      <c r="P458" s="294"/>
    </row>
    <row r="459" spans="1:16" s="289" customFormat="1" ht="15.75" customHeight="1">
      <c r="A459" s="294"/>
      <c r="F459" s="294"/>
      <c r="K459" s="294"/>
      <c r="P459" s="294"/>
    </row>
    <row r="460" spans="1:16" s="289" customFormat="1" ht="15.75" customHeight="1">
      <c r="A460" s="294"/>
      <c r="F460" s="294"/>
      <c r="K460" s="294"/>
      <c r="P460" s="294"/>
    </row>
    <row r="461" spans="1:16" s="289" customFormat="1" ht="15.75" customHeight="1">
      <c r="A461" s="294"/>
      <c r="F461" s="294"/>
      <c r="K461" s="294"/>
      <c r="P461" s="294"/>
    </row>
    <row r="462" spans="1:16" s="289" customFormat="1" ht="15.75" customHeight="1">
      <c r="A462" s="294"/>
      <c r="F462" s="294"/>
      <c r="K462" s="294"/>
      <c r="P462" s="294"/>
    </row>
    <row r="463" spans="1:16" s="289" customFormat="1" ht="15.75" customHeight="1">
      <c r="A463" s="294"/>
      <c r="F463" s="294"/>
      <c r="K463" s="294"/>
      <c r="P463" s="294"/>
    </row>
    <row r="464" spans="1:16" s="289" customFormat="1" ht="15.75" customHeight="1">
      <c r="A464" s="294"/>
      <c r="F464" s="294"/>
      <c r="K464" s="294"/>
      <c r="P464" s="294"/>
    </row>
    <row r="465" spans="1:16" s="289" customFormat="1" ht="15.75" customHeight="1">
      <c r="A465" s="294"/>
      <c r="F465" s="294"/>
      <c r="K465" s="294"/>
      <c r="P465" s="294"/>
    </row>
    <row r="466" spans="1:16" s="289" customFormat="1" ht="15.75" customHeight="1">
      <c r="A466" s="294"/>
      <c r="F466" s="294"/>
      <c r="K466" s="294"/>
      <c r="P466" s="294"/>
    </row>
    <row r="467" spans="1:16" s="289" customFormat="1" ht="15.75" customHeight="1">
      <c r="A467" s="294"/>
      <c r="F467" s="294"/>
      <c r="K467" s="294"/>
      <c r="P467" s="294"/>
    </row>
    <row r="468" spans="1:16" s="289" customFormat="1" ht="15.75" customHeight="1">
      <c r="A468" s="294"/>
      <c r="F468" s="294"/>
      <c r="K468" s="294"/>
      <c r="P468" s="294"/>
    </row>
    <row r="469" spans="1:16" s="289" customFormat="1" ht="15.75" customHeight="1">
      <c r="A469" s="294"/>
      <c r="F469" s="294"/>
      <c r="K469" s="294"/>
      <c r="P469" s="294"/>
    </row>
    <row r="470" spans="1:16" s="289" customFormat="1" ht="15.75" customHeight="1">
      <c r="A470" s="294"/>
      <c r="F470" s="294"/>
      <c r="K470" s="294"/>
      <c r="P470" s="294"/>
    </row>
    <row r="471" spans="1:16" s="289" customFormat="1" ht="15.75" customHeight="1">
      <c r="A471" s="294"/>
      <c r="F471" s="294"/>
      <c r="K471" s="294"/>
      <c r="P471" s="294"/>
    </row>
    <row r="472" spans="1:16" s="289" customFormat="1" ht="15.75" customHeight="1">
      <c r="A472" s="294"/>
      <c r="F472" s="294"/>
      <c r="K472" s="294"/>
      <c r="P472" s="294"/>
    </row>
    <row r="473" spans="1:16" s="289" customFormat="1" ht="15.75" customHeight="1">
      <c r="A473" s="294"/>
      <c r="F473" s="294"/>
      <c r="K473" s="294"/>
      <c r="P473" s="294"/>
    </row>
    <row r="474" spans="1:16" s="289" customFormat="1" ht="15.75" customHeight="1">
      <c r="A474" s="294"/>
      <c r="F474" s="294"/>
      <c r="K474" s="294"/>
      <c r="P474" s="294"/>
    </row>
    <row r="475" spans="1:16" s="289" customFormat="1" ht="15.75" customHeight="1">
      <c r="A475" s="294"/>
      <c r="F475" s="294"/>
      <c r="K475" s="294"/>
      <c r="P475" s="294"/>
    </row>
    <row r="476" spans="1:16" s="289" customFormat="1" ht="15.75" customHeight="1">
      <c r="A476" s="294"/>
      <c r="F476" s="294"/>
      <c r="K476" s="294"/>
      <c r="P476" s="294"/>
    </row>
    <row r="477" spans="1:16" s="289" customFormat="1" ht="15.75" customHeight="1">
      <c r="A477" s="294"/>
      <c r="F477" s="294"/>
      <c r="K477" s="294"/>
      <c r="P477" s="294"/>
    </row>
    <row r="478" spans="1:16" s="289" customFormat="1" ht="15.75" customHeight="1">
      <c r="A478" s="294"/>
      <c r="F478" s="294"/>
      <c r="K478" s="294"/>
      <c r="P478" s="294"/>
    </row>
    <row r="479" spans="1:16" s="289" customFormat="1" ht="15.75" customHeight="1">
      <c r="A479" s="294"/>
      <c r="F479" s="294"/>
      <c r="K479" s="294"/>
      <c r="P479" s="294"/>
    </row>
    <row r="480" spans="1:16" s="289" customFormat="1" ht="15.75" customHeight="1">
      <c r="A480" s="294"/>
      <c r="F480" s="294"/>
      <c r="K480" s="294"/>
      <c r="P480" s="294"/>
    </row>
    <row r="481" spans="1:16" s="289" customFormat="1" ht="15.75" customHeight="1">
      <c r="A481" s="294"/>
      <c r="F481" s="294"/>
      <c r="K481" s="294"/>
      <c r="P481" s="294"/>
    </row>
    <row r="482" spans="1:16" s="289" customFormat="1" ht="15.75" customHeight="1">
      <c r="A482" s="294"/>
      <c r="F482" s="294"/>
      <c r="K482" s="294"/>
      <c r="P482" s="294"/>
    </row>
    <row r="483" spans="1:16" s="289" customFormat="1" ht="15.75" customHeight="1">
      <c r="A483" s="294"/>
      <c r="F483" s="294"/>
      <c r="K483" s="294"/>
      <c r="P483" s="294"/>
    </row>
    <row r="484" spans="1:16" s="289" customFormat="1" ht="15.75" customHeight="1">
      <c r="A484" s="294"/>
      <c r="F484" s="294"/>
      <c r="K484" s="294"/>
      <c r="P484" s="294"/>
    </row>
    <row r="485" spans="1:16" s="289" customFormat="1" ht="15.75" customHeight="1">
      <c r="A485" s="294"/>
      <c r="F485" s="294"/>
      <c r="K485" s="294"/>
      <c r="P485" s="294"/>
    </row>
    <row r="486" spans="1:16" s="289" customFormat="1" ht="15.75" customHeight="1">
      <c r="A486" s="294"/>
      <c r="F486" s="294"/>
      <c r="K486" s="294"/>
      <c r="P486" s="294"/>
    </row>
    <row r="487" spans="1:16" s="289" customFormat="1" ht="15.75" customHeight="1">
      <c r="A487" s="294"/>
      <c r="F487" s="294"/>
      <c r="K487" s="294"/>
      <c r="P487" s="294"/>
    </row>
    <row r="488" spans="1:16" s="289" customFormat="1" ht="15.75" customHeight="1">
      <c r="A488" s="294"/>
      <c r="F488" s="294"/>
      <c r="K488" s="294"/>
      <c r="P488" s="294"/>
    </row>
    <row r="489" spans="1:16" s="289" customFormat="1" ht="15.75" customHeight="1">
      <c r="A489" s="294"/>
      <c r="F489" s="294"/>
      <c r="K489" s="294"/>
      <c r="P489" s="294"/>
    </row>
    <row r="490" spans="1:16" s="289" customFormat="1" ht="15.75" customHeight="1">
      <c r="A490" s="294"/>
      <c r="F490" s="294"/>
      <c r="K490" s="294"/>
      <c r="P490" s="294"/>
    </row>
    <row r="491" spans="1:16" s="289" customFormat="1" ht="15.75" customHeight="1">
      <c r="A491" s="294"/>
      <c r="F491" s="294"/>
      <c r="K491" s="294"/>
      <c r="P491" s="294"/>
    </row>
    <row r="492" spans="1:16" s="289" customFormat="1" ht="15.75" customHeight="1">
      <c r="A492" s="294"/>
      <c r="F492" s="294"/>
      <c r="K492" s="294"/>
      <c r="P492" s="294"/>
    </row>
    <row r="493" spans="1:16" s="289" customFormat="1" ht="15.75" customHeight="1">
      <c r="A493" s="294"/>
      <c r="F493" s="294"/>
      <c r="K493" s="294"/>
      <c r="P493" s="294"/>
    </row>
    <row r="494" spans="1:16" s="289" customFormat="1" ht="15.75" customHeight="1">
      <c r="A494" s="294"/>
      <c r="F494" s="294"/>
      <c r="K494" s="294"/>
      <c r="P494" s="294"/>
    </row>
    <row r="495" spans="1:16" s="289" customFormat="1" ht="15.75" customHeight="1">
      <c r="A495" s="294"/>
      <c r="F495" s="294"/>
      <c r="K495" s="294"/>
      <c r="P495" s="294"/>
    </row>
    <row r="496" spans="1:16" s="289" customFormat="1" ht="15.75" customHeight="1">
      <c r="A496" s="294"/>
      <c r="F496" s="294"/>
      <c r="K496" s="294"/>
      <c r="P496" s="294"/>
    </row>
    <row r="497" spans="1:16" s="289" customFormat="1" ht="15.75" customHeight="1">
      <c r="A497" s="294"/>
      <c r="F497" s="294"/>
      <c r="K497" s="294"/>
      <c r="P497" s="294"/>
    </row>
    <row r="498" spans="1:16" s="289" customFormat="1" ht="15.75" customHeight="1">
      <c r="A498" s="294"/>
      <c r="F498" s="294"/>
      <c r="K498" s="294"/>
      <c r="P498" s="294"/>
    </row>
    <row r="499" spans="1:16" s="289" customFormat="1" ht="15.75" customHeight="1">
      <c r="A499" s="294"/>
      <c r="F499" s="294"/>
      <c r="K499" s="294"/>
      <c r="P499" s="294"/>
    </row>
    <row r="500" spans="1:16" s="289" customFormat="1" ht="15.75" customHeight="1">
      <c r="A500" s="294"/>
      <c r="F500" s="294"/>
      <c r="K500" s="294"/>
      <c r="P500" s="294"/>
    </row>
    <row r="501" spans="1:16" s="289" customFormat="1" ht="15.75" customHeight="1">
      <c r="A501" s="294"/>
      <c r="F501" s="294"/>
      <c r="K501" s="294"/>
      <c r="P501" s="294"/>
    </row>
    <row r="502" spans="1:16" s="289" customFormat="1" ht="15.75" customHeight="1">
      <c r="A502" s="294"/>
      <c r="F502" s="294"/>
      <c r="K502" s="294"/>
      <c r="P502" s="294"/>
    </row>
    <row r="503" spans="1:16" s="289" customFormat="1" ht="15.75" customHeight="1">
      <c r="A503" s="294"/>
      <c r="F503" s="294"/>
      <c r="K503" s="294"/>
      <c r="P503" s="294"/>
    </row>
    <row r="504" spans="1:16" s="289" customFormat="1" ht="15.75" customHeight="1">
      <c r="A504" s="294"/>
      <c r="F504" s="294"/>
      <c r="K504" s="294"/>
      <c r="P504" s="294"/>
    </row>
    <row r="505" spans="1:16" s="289" customFormat="1" ht="15.75" customHeight="1">
      <c r="A505" s="294"/>
      <c r="F505" s="294"/>
      <c r="K505" s="294"/>
      <c r="P505" s="294"/>
    </row>
    <row r="506" spans="1:16" s="289" customFormat="1" ht="15.75" customHeight="1">
      <c r="A506" s="294"/>
      <c r="F506" s="294"/>
      <c r="K506" s="294"/>
      <c r="P506" s="294"/>
    </row>
    <row r="507" spans="1:16" s="289" customFormat="1" ht="15.75" customHeight="1">
      <c r="A507" s="294"/>
      <c r="F507" s="294"/>
      <c r="K507" s="294"/>
      <c r="P507" s="294"/>
    </row>
    <row r="508" spans="1:16" s="289" customFormat="1" ht="15.75" customHeight="1">
      <c r="A508" s="294"/>
      <c r="F508" s="294"/>
      <c r="K508" s="294"/>
      <c r="P508" s="294"/>
    </row>
    <row r="509" spans="1:16" s="289" customFormat="1" ht="15.75" customHeight="1">
      <c r="A509" s="294"/>
      <c r="F509" s="294"/>
      <c r="K509" s="294"/>
      <c r="P509" s="294"/>
    </row>
    <row r="510" spans="1:16" s="289" customFormat="1" ht="15.75" customHeight="1">
      <c r="A510" s="294"/>
      <c r="F510" s="294"/>
      <c r="K510" s="294"/>
      <c r="P510" s="294"/>
    </row>
    <row r="511" spans="1:16" s="289" customFormat="1" ht="15.75" customHeight="1">
      <c r="A511" s="294"/>
      <c r="F511" s="294"/>
      <c r="K511" s="294"/>
      <c r="P511" s="294"/>
    </row>
    <row r="512" spans="1:16" s="289" customFormat="1" ht="15.75" customHeight="1">
      <c r="A512" s="294"/>
      <c r="F512" s="294"/>
      <c r="K512" s="294"/>
      <c r="P512" s="294"/>
    </row>
    <row r="513" spans="1:16" s="289" customFormat="1" ht="15.75" customHeight="1">
      <c r="A513" s="294"/>
      <c r="F513" s="294"/>
      <c r="K513" s="294"/>
      <c r="P513" s="294"/>
    </row>
    <row r="514" spans="1:16" s="289" customFormat="1" ht="15.75" customHeight="1">
      <c r="A514" s="294"/>
      <c r="F514" s="294"/>
      <c r="K514" s="294"/>
      <c r="P514" s="294"/>
    </row>
    <row r="515" spans="1:16" s="289" customFormat="1" ht="15.75" customHeight="1">
      <c r="A515" s="294"/>
      <c r="F515" s="294"/>
      <c r="K515" s="294"/>
      <c r="P515" s="294"/>
    </row>
    <row r="516" spans="1:16" s="289" customFormat="1" ht="15.75" customHeight="1">
      <c r="A516" s="294"/>
      <c r="F516" s="294"/>
      <c r="K516" s="294"/>
      <c r="P516" s="294"/>
    </row>
    <row r="517" spans="1:16" s="289" customFormat="1" ht="15.75" customHeight="1">
      <c r="A517" s="294"/>
      <c r="F517" s="294"/>
      <c r="K517" s="294"/>
      <c r="P517" s="294"/>
    </row>
    <row r="518" spans="1:16" s="289" customFormat="1" ht="15.75" customHeight="1">
      <c r="A518" s="294"/>
      <c r="F518" s="294"/>
      <c r="K518" s="294"/>
      <c r="P518" s="294"/>
    </row>
    <row r="519" spans="1:16" s="289" customFormat="1" ht="15.75" customHeight="1">
      <c r="A519" s="294"/>
      <c r="F519" s="294"/>
      <c r="K519" s="294"/>
      <c r="P519" s="294"/>
    </row>
    <row r="520" spans="1:16" s="289" customFormat="1" ht="15.75" customHeight="1">
      <c r="A520" s="294"/>
      <c r="F520" s="294"/>
      <c r="K520" s="294"/>
      <c r="P520" s="294"/>
    </row>
    <row r="521" spans="1:16" s="289" customFormat="1" ht="15.75" customHeight="1">
      <c r="A521" s="294"/>
      <c r="F521" s="294"/>
      <c r="K521" s="294"/>
      <c r="P521" s="294"/>
    </row>
    <row r="522" spans="1:16" s="289" customFormat="1" ht="15.75" customHeight="1">
      <c r="A522" s="294"/>
      <c r="F522" s="294"/>
      <c r="K522" s="294"/>
      <c r="P522" s="294"/>
    </row>
    <row r="523" spans="1:16" s="289" customFormat="1" ht="15.75" customHeight="1">
      <c r="A523" s="294"/>
      <c r="F523" s="294"/>
      <c r="K523" s="294"/>
      <c r="P523" s="294"/>
    </row>
    <row r="524" spans="1:16" s="289" customFormat="1" ht="15.75" customHeight="1">
      <c r="A524" s="294"/>
      <c r="F524" s="294"/>
      <c r="K524" s="294"/>
      <c r="P524" s="294"/>
    </row>
    <row r="525" spans="1:16" s="289" customFormat="1" ht="15.75" customHeight="1">
      <c r="A525" s="294"/>
      <c r="F525" s="294"/>
      <c r="K525" s="294"/>
      <c r="P525" s="294"/>
    </row>
    <row r="526" spans="1:16" s="289" customFormat="1" ht="15.75" customHeight="1">
      <c r="A526" s="294"/>
      <c r="F526" s="294"/>
      <c r="K526" s="294"/>
      <c r="P526" s="294"/>
    </row>
    <row r="527" spans="1:16" s="289" customFormat="1" ht="15.75" customHeight="1">
      <c r="A527" s="294"/>
      <c r="F527" s="294"/>
      <c r="K527" s="294"/>
      <c r="P527" s="294"/>
    </row>
    <row r="528" spans="1:16" s="289" customFormat="1" ht="15.75" customHeight="1">
      <c r="A528" s="294"/>
      <c r="F528" s="294"/>
      <c r="K528" s="294"/>
      <c r="P528" s="294"/>
    </row>
    <row r="529" spans="1:16" s="289" customFormat="1" ht="15.75" customHeight="1">
      <c r="A529" s="294"/>
      <c r="F529" s="294"/>
      <c r="K529" s="294"/>
      <c r="P529" s="294"/>
    </row>
    <row r="530" spans="1:16" s="289" customFormat="1" ht="15.75" customHeight="1">
      <c r="A530" s="294"/>
      <c r="F530" s="294"/>
      <c r="K530" s="294"/>
      <c r="P530" s="294"/>
    </row>
    <row r="531" spans="1:16" s="289" customFormat="1" ht="15.75" customHeight="1">
      <c r="A531" s="294"/>
      <c r="F531" s="294"/>
      <c r="K531" s="294"/>
      <c r="P531" s="294"/>
    </row>
    <row r="532" spans="1:16" s="289" customFormat="1" ht="15.75" customHeight="1">
      <c r="A532" s="294"/>
      <c r="F532" s="294"/>
      <c r="K532" s="294"/>
      <c r="P532" s="294"/>
    </row>
    <row r="533" spans="1:16" s="289" customFormat="1" ht="15.75" customHeight="1">
      <c r="A533" s="294"/>
      <c r="F533" s="294"/>
      <c r="K533" s="294"/>
      <c r="P533" s="294"/>
    </row>
    <row r="534" spans="1:16" s="289" customFormat="1" ht="15.75" customHeight="1">
      <c r="A534" s="294"/>
      <c r="F534" s="294"/>
      <c r="K534" s="294"/>
      <c r="P534" s="294"/>
    </row>
    <row r="535" spans="1:16" s="289" customFormat="1" ht="15.75" customHeight="1">
      <c r="A535" s="294"/>
      <c r="F535" s="294"/>
      <c r="K535" s="294"/>
      <c r="P535" s="294"/>
    </row>
    <row r="536" spans="1:16" s="289" customFormat="1" ht="15.75" customHeight="1">
      <c r="A536" s="294"/>
      <c r="F536" s="294"/>
      <c r="K536" s="294"/>
      <c r="P536" s="294"/>
    </row>
    <row r="537" spans="1:16" s="289" customFormat="1" ht="15.75" customHeight="1">
      <c r="A537" s="294"/>
      <c r="F537" s="294"/>
      <c r="K537" s="294"/>
      <c r="P537" s="294"/>
    </row>
    <row r="538" spans="1:16" s="289" customFormat="1" ht="15.75" customHeight="1">
      <c r="A538" s="294"/>
      <c r="F538" s="294"/>
      <c r="K538" s="294"/>
      <c r="P538" s="294"/>
    </row>
    <row r="539" spans="1:16" s="289" customFormat="1" ht="15.75" customHeight="1">
      <c r="A539" s="294"/>
      <c r="F539" s="294"/>
      <c r="K539" s="294"/>
      <c r="P539" s="294"/>
    </row>
    <row r="540" spans="1:16" s="289" customFormat="1" ht="15.75" customHeight="1">
      <c r="A540" s="294"/>
      <c r="F540" s="294"/>
      <c r="K540" s="294"/>
      <c r="P540" s="294"/>
    </row>
    <row r="541" spans="1:16" s="289" customFormat="1" ht="15.75" customHeight="1">
      <c r="A541" s="294"/>
      <c r="F541" s="294"/>
      <c r="K541" s="294"/>
      <c r="P541" s="294"/>
    </row>
    <row r="542" spans="1:16" s="289" customFormat="1" ht="15.75" customHeight="1">
      <c r="A542" s="294"/>
      <c r="F542" s="294"/>
      <c r="K542" s="294"/>
      <c r="P542" s="294"/>
    </row>
    <row r="543" spans="1:16" s="289" customFormat="1" ht="15.75" customHeight="1">
      <c r="A543" s="294"/>
      <c r="F543" s="294"/>
      <c r="K543" s="294"/>
      <c r="P543" s="294"/>
    </row>
    <row r="544" spans="1:16" s="289" customFormat="1" ht="15.75" customHeight="1">
      <c r="A544" s="294"/>
      <c r="F544" s="294"/>
      <c r="K544" s="294"/>
      <c r="P544" s="294"/>
    </row>
    <row r="545" spans="1:16" s="289" customFormat="1" ht="15.75" customHeight="1">
      <c r="A545" s="294"/>
      <c r="F545" s="294"/>
      <c r="K545" s="294"/>
      <c r="P545" s="294"/>
    </row>
    <row r="546" spans="1:16" s="289" customFormat="1" ht="15.75" customHeight="1">
      <c r="A546" s="294"/>
      <c r="F546" s="294"/>
      <c r="K546" s="294"/>
      <c r="P546" s="294"/>
    </row>
    <row r="547" spans="1:16" ht="15.75" customHeight="1"/>
    <row r="548" spans="1:16" ht="15.75" customHeight="1"/>
    <row r="549" spans="1:16" ht="15.75" customHeight="1"/>
    <row r="550" spans="1:16" ht="15.75" customHeight="1"/>
    <row r="551" spans="1:16" ht="15.75" customHeight="1"/>
    <row r="552" spans="1:16" ht="15.75" customHeight="1"/>
    <row r="553" spans="1:16" ht="15.75" customHeight="1"/>
    <row r="554" spans="1:16" ht="15.75" customHeight="1"/>
    <row r="555" spans="1:16" ht="15.75" customHeight="1"/>
    <row r="556" spans="1:16" ht="15.75" customHeight="1"/>
    <row r="557" spans="1:16" ht="15.75" customHeight="1"/>
    <row r="558" spans="1:16" ht="15.75" customHeight="1"/>
    <row r="559" spans="1:16" ht="15.75" customHeight="1"/>
    <row r="560" spans="1:16"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sheetData>
  <sheetProtection password="DFE9" sheet="1" formatCells="0"/>
  <mergeCells count="6">
    <mergeCell ref="T4:T15"/>
    <mergeCell ref="T16:T24"/>
    <mergeCell ref="D1:E1"/>
    <mergeCell ref="H1:J1"/>
    <mergeCell ref="L1:O1"/>
    <mergeCell ref="Q1:R1"/>
  </mergeCells>
  <printOptions horizontalCentered="1"/>
  <pageMargins left="0.59055118110236227" right="0.59055118110236227" top="0.59055118110236227" bottom="0.78740157480314965" header="0.51181102362204722" footer="0.51181102362204722"/>
  <pageSetup scale="90" orientation="landscape" horizontalDpi="300" verticalDpi="0" r:id="rId1"/>
  <headerFooter alignWithMargins="0">
    <oddFooter>&amp;LFinances Spreadsheet Budgets &amp; Projections (by Minh Tan, digitalcitizen.ca)&amp;C&amp;D&amp;RPage &amp;P of 5</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140"/>
  <sheetViews>
    <sheetView tabSelected="1" zoomScale="130" zoomScaleNormal="130" workbookViewId="0">
      <pane xSplit="1" ySplit="2" topLeftCell="B3" activePane="bottomRight" state="frozen"/>
      <selection pane="topRight" activeCell="B1" sqref="B1"/>
      <selection pane="bottomLeft" activeCell="A3" sqref="A3"/>
      <selection pane="bottomRight" activeCell="H90" sqref="H90"/>
    </sheetView>
  </sheetViews>
  <sheetFormatPr defaultRowHeight="18" customHeight="1"/>
  <cols>
    <col min="1" max="1" width="5.85546875" style="187" customWidth="1"/>
    <col min="2" max="2" width="26" style="172" customWidth="1"/>
    <col min="3" max="4" width="29.7109375" style="172" customWidth="1"/>
    <col min="5" max="5" width="29" style="172" customWidth="1"/>
    <col min="6" max="6" width="1.85546875" style="172" customWidth="1"/>
    <col min="7" max="7" width="5.85546875" style="172" customWidth="1"/>
    <col min="8" max="8" width="26" style="172" customWidth="1"/>
    <col min="9" max="9" width="3.5703125" style="172" customWidth="1"/>
    <col min="10" max="16384" width="9.140625" style="172"/>
  </cols>
  <sheetData>
    <row r="1" spans="1:11" s="359" customFormat="1" ht="16.5" customHeight="1" thickTop="1" thickBot="1">
      <c r="A1" s="2002" t="s">
        <v>45</v>
      </c>
      <c r="B1" s="2003"/>
      <c r="C1" s="2003"/>
      <c r="D1" s="2003"/>
      <c r="E1" s="2004"/>
      <c r="F1" s="574"/>
      <c r="G1" s="1995" t="s">
        <v>47</v>
      </c>
      <c r="H1" s="1996"/>
      <c r="I1" s="578"/>
    </row>
    <row r="2" spans="1:11" ht="21" customHeight="1" thickTop="1" thickBot="1">
      <c r="A2" s="572" t="s">
        <v>23</v>
      </c>
      <c r="B2" s="573" t="s">
        <v>38</v>
      </c>
      <c r="C2" s="1999" t="s">
        <v>22</v>
      </c>
      <c r="D2" s="2000"/>
      <c r="E2" s="2001"/>
      <c r="F2" s="541"/>
      <c r="G2" s="357" t="s">
        <v>23</v>
      </c>
      <c r="H2" s="358" t="s">
        <v>24</v>
      </c>
      <c r="I2" s="579"/>
      <c r="J2" s="173"/>
      <c r="K2" s="173"/>
    </row>
    <row r="3" spans="1:11" ht="18" customHeight="1" thickBot="1">
      <c r="A3" s="571"/>
      <c r="B3" s="181"/>
      <c r="C3" s="1927"/>
      <c r="D3" s="1927"/>
      <c r="E3" s="1928"/>
      <c r="F3" s="285"/>
      <c r="G3" s="285"/>
      <c r="H3" s="285"/>
      <c r="I3" s="581"/>
    </row>
    <row r="4" spans="1:11" ht="18" customHeight="1" thickBot="1">
      <c r="A4" s="262"/>
      <c r="B4" s="174"/>
      <c r="C4" s="1914"/>
      <c r="D4" s="1914"/>
      <c r="E4" s="1915"/>
      <c r="F4" s="285"/>
      <c r="G4" s="202" t="str">
        <f>IF(A48&lt;&gt;"",A48,"")</f>
        <v/>
      </c>
      <c r="H4" s="350" t="str">
        <f>IF(B48&lt;&gt;"",B48,"")</f>
        <v/>
      </c>
      <c r="I4" s="1980" t="s">
        <v>41</v>
      </c>
    </row>
    <row r="5" spans="1:11" ht="18" customHeight="1">
      <c r="A5" s="262"/>
      <c r="B5" s="174"/>
      <c r="C5" s="1914"/>
      <c r="D5" s="1914"/>
      <c r="E5" s="1915"/>
      <c r="F5" s="285"/>
      <c r="G5" s="585"/>
      <c r="H5" s="351" t="str">
        <f t="shared" ref="H5:H10" si="0">IF(ISERROR(VLOOKUP(G5,$A$3:$B$47,2,FALSE)),"",VLOOKUP(G5,$A$3:$B$47,2,FALSE))</f>
        <v/>
      </c>
      <c r="I5" s="1981"/>
    </row>
    <row r="6" spans="1:11" ht="18" customHeight="1">
      <c r="A6" s="262"/>
      <c r="B6" s="174"/>
      <c r="C6" s="1914"/>
      <c r="D6" s="1914"/>
      <c r="E6" s="1915"/>
      <c r="F6" s="285"/>
      <c r="G6" s="586"/>
      <c r="H6" s="352" t="str">
        <f t="shared" si="0"/>
        <v/>
      </c>
      <c r="I6" s="1981"/>
    </row>
    <row r="7" spans="1:11" ht="18" customHeight="1">
      <c r="A7" s="262"/>
      <c r="B7" s="174"/>
      <c r="C7" s="1914"/>
      <c r="D7" s="1914"/>
      <c r="E7" s="1915"/>
      <c r="F7" s="285"/>
      <c r="G7" s="586"/>
      <c r="H7" s="352" t="str">
        <f t="shared" si="0"/>
        <v/>
      </c>
      <c r="I7" s="1981"/>
    </row>
    <row r="8" spans="1:11" ht="18" customHeight="1">
      <c r="A8" s="262"/>
      <c r="B8" s="174"/>
      <c r="C8" s="1914"/>
      <c r="D8" s="1914"/>
      <c r="E8" s="1915"/>
      <c r="F8" s="285"/>
      <c r="G8" s="586"/>
      <c r="H8" s="352" t="str">
        <f t="shared" si="0"/>
        <v/>
      </c>
      <c r="I8" s="1981"/>
    </row>
    <row r="9" spans="1:11" ht="18" customHeight="1" thickBot="1">
      <c r="A9" s="262"/>
      <c r="B9" s="174"/>
      <c r="C9" s="1931"/>
      <c r="D9" s="1914"/>
      <c r="E9" s="1915"/>
      <c r="F9" s="285"/>
      <c r="G9" s="587"/>
      <c r="H9" s="353" t="str">
        <f t="shared" si="0"/>
        <v/>
      </c>
      <c r="I9" s="1981"/>
    </row>
    <row r="10" spans="1:11" ht="18" customHeight="1" thickBot="1">
      <c r="A10" s="262"/>
      <c r="B10" s="174"/>
      <c r="C10" s="1931"/>
      <c r="D10" s="1914"/>
      <c r="E10" s="1915"/>
      <c r="F10" s="285"/>
      <c r="G10" s="542"/>
      <c r="H10" s="285" t="str">
        <f t="shared" si="0"/>
        <v/>
      </c>
      <c r="I10" s="1981"/>
    </row>
    <row r="11" spans="1:11" ht="18" customHeight="1" thickBot="1">
      <c r="A11" s="262"/>
      <c r="B11" s="174"/>
      <c r="C11" s="1931"/>
      <c r="D11" s="1912"/>
      <c r="E11" s="1913"/>
      <c r="F11" s="285"/>
      <c r="G11" s="201" t="str">
        <f>IF(A49&lt;&gt;"",A49,"")</f>
        <v/>
      </c>
      <c r="H11" s="350" t="str">
        <f>IF(B49&lt;&gt;"",B49,"")</f>
        <v/>
      </c>
      <c r="I11" s="1981"/>
    </row>
    <row r="12" spans="1:11" ht="18" customHeight="1">
      <c r="A12" s="262"/>
      <c r="B12" s="174"/>
      <c r="C12" s="1931"/>
      <c r="D12" s="1912"/>
      <c r="E12" s="1913"/>
      <c r="F12" s="285"/>
      <c r="G12" s="585"/>
      <c r="H12" s="351" t="str">
        <f>IF(ISERROR(VLOOKUP(G12,$A$3:$B$47,2,FALSE)),"",VLOOKUP(G12,$A$3:$B$47,2,FALSE))</f>
        <v/>
      </c>
      <c r="I12" s="1981"/>
    </row>
    <row r="13" spans="1:11" ht="18" customHeight="1">
      <c r="A13" s="262"/>
      <c r="B13" s="174"/>
      <c r="C13" s="1931"/>
      <c r="D13" s="1912"/>
      <c r="E13" s="1913"/>
      <c r="F13" s="285"/>
      <c r="G13" s="586"/>
      <c r="H13" s="352" t="str">
        <f>IF(ISERROR(VLOOKUP(G13,$A$3:$B$47,2,FALSE)),"",VLOOKUP(G13,$A$3:$B$47,2,FALSE))</f>
        <v/>
      </c>
      <c r="I13" s="1981"/>
    </row>
    <row r="14" spans="1:11" ht="18" customHeight="1">
      <c r="A14" s="262"/>
      <c r="B14" s="174"/>
      <c r="C14" s="1931"/>
      <c r="D14" s="1912"/>
      <c r="E14" s="1913"/>
      <c r="F14" s="285"/>
      <c r="G14" s="586"/>
      <c r="H14" s="352" t="str">
        <f>IF(ISERROR(VLOOKUP(G14,$A$3:$B$47,2,FALSE)),"",VLOOKUP(G14,$A$3:$B$47,2,FALSE))</f>
        <v/>
      </c>
      <c r="I14" s="1981"/>
    </row>
    <row r="15" spans="1:11" ht="18" customHeight="1">
      <c r="A15" s="262"/>
      <c r="B15" s="174"/>
      <c r="C15" s="1931"/>
      <c r="D15" s="1912"/>
      <c r="E15" s="1913"/>
      <c r="F15" s="285"/>
      <c r="G15" s="586"/>
      <c r="H15" s="352" t="str">
        <f>IF(ISERROR(VLOOKUP(G15,$A$3:$B$47,2,FALSE)),"",VLOOKUP(G15,$A$3:$B$47,2,FALSE))</f>
        <v/>
      </c>
      <c r="I15" s="1981"/>
    </row>
    <row r="16" spans="1:11" ht="18" customHeight="1" thickBot="1">
      <c r="A16" s="262"/>
      <c r="B16" s="174"/>
      <c r="C16" s="1931"/>
      <c r="D16" s="1912"/>
      <c r="E16" s="1913"/>
      <c r="F16" s="285"/>
      <c r="G16" s="587"/>
      <c r="H16" s="353" t="str">
        <f>IF(ISERROR(VLOOKUP(G16,$A$3:$B$47,2,FALSE)),"",VLOOKUP(G16,$A$3:$B$47,2,FALSE))</f>
        <v/>
      </c>
      <c r="I16" s="1981"/>
    </row>
    <row r="17" spans="1:9" ht="18" customHeight="1" thickBot="1">
      <c r="A17" s="262"/>
      <c r="B17" s="174"/>
      <c r="C17" s="1931"/>
      <c r="D17" s="1912"/>
      <c r="E17" s="1913"/>
      <c r="F17" s="285"/>
      <c r="G17" s="543"/>
      <c r="H17" s="543"/>
      <c r="I17" s="1981"/>
    </row>
    <row r="18" spans="1:9" ht="18" customHeight="1" thickBot="1">
      <c r="A18" s="262"/>
      <c r="B18" s="174"/>
      <c r="C18" s="1931"/>
      <c r="D18" s="1912"/>
      <c r="E18" s="1913"/>
      <c r="F18" s="285"/>
      <c r="G18" s="200" t="str">
        <f>IF(A50&lt;&gt;"",A50,"")</f>
        <v/>
      </c>
      <c r="H18" s="350" t="str">
        <f>IF(B50&lt;&gt;"",B50,"")</f>
        <v/>
      </c>
      <c r="I18" s="1981"/>
    </row>
    <row r="19" spans="1:9" ht="18" customHeight="1">
      <c r="A19" s="262"/>
      <c r="B19" s="174"/>
      <c r="C19" s="1931"/>
      <c r="D19" s="1912"/>
      <c r="E19" s="1913"/>
      <c r="F19" s="285"/>
      <c r="G19" s="585"/>
      <c r="H19" s="351" t="str">
        <f>IF(ISERROR(VLOOKUP(G19,$A$3:$B$47,2,FALSE)),"",VLOOKUP(G19,$A$3:$B$47,2,FALSE))</f>
        <v/>
      </c>
      <c r="I19" s="1981"/>
    </row>
    <row r="20" spans="1:9" ht="18" customHeight="1">
      <c r="A20" s="262"/>
      <c r="B20" s="174"/>
      <c r="C20" s="1931"/>
      <c r="D20" s="1912"/>
      <c r="E20" s="1913"/>
      <c r="F20" s="285"/>
      <c r="G20" s="586"/>
      <c r="H20" s="352" t="str">
        <f>IF(ISERROR(VLOOKUP(G20,$A$3:$B$47,2,FALSE)),"",VLOOKUP(G20,$A$3:$B$47,2,FALSE))</f>
        <v/>
      </c>
      <c r="I20" s="1981"/>
    </row>
    <row r="21" spans="1:9" ht="18" customHeight="1">
      <c r="A21" s="262"/>
      <c r="B21" s="174"/>
      <c r="C21" s="1931"/>
      <c r="D21" s="1912"/>
      <c r="E21" s="1913"/>
      <c r="F21" s="285"/>
      <c r="G21" s="586"/>
      <c r="H21" s="352" t="str">
        <f>IF(ISERROR(VLOOKUP(G21,$A$3:$B$47,2,FALSE)),"",VLOOKUP(G21,$A$3:$B$47,2,FALSE))</f>
        <v/>
      </c>
      <c r="I21" s="1981"/>
    </row>
    <row r="22" spans="1:9" ht="18" customHeight="1">
      <c r="A22" s="262"/>
      <c r="B22" s="174"/>
      <c r="C22" s="1931"/>
      <c r="D22" s="1912"/>
      <c r="E22" s="1913"/>
      <c r="F22" s="285"/>
      <c r="G22" s="586"/>
      <c r="H22" s="352" t="str">
        <f>IF(ISERROR(VLOOKUP(G22,$A$3:$B$47,2,FALSE)),"",VLOOKUP(G22,$A$3:$B$47,2,FALSE))</f>
        <v/>
      </c>
      <c r="I22" s="1981" t="s">
        <v>41</v>
      </c>
    </row>
    <row r="23" spans="1:9" ht="18" customHeight="1" thickBot="1">
      <c r="A23" s="262"/>
      <c r="B23" s="174"/>
      <c r="C23" s="1931"/>
      <c r="D23" s="1912"/>
      <c r="E23" s="1913"/>
      <c r="F23" s="285"/>
      <c r="G23" s="587"/>
      <c r="H23" s="353" t="str">
        <f>IF(ISERROR(VLOOKUP(G23,$A$3:$B$47,2,FALSE)),"",VLOOKUP(G23,$A$3:$B$47,2,FALSE))</f>
        <v/>
      </c>
      <c r="I23" s="1981"/>
    </row>
    <row r="24" spans="1:9" ht="18" customHeight="1" thickBot="1">
      <c r="A24" s="262"/>
      <c r="B24" s="174"/>
      <c r="C24" s="1931"/>
      <c r="D24" s="1912"/>
      <c r="E24" s="1913"/>
      <c r="F24" s="285"/>
      <c r="G24" s="542"/>
      <c r="H24" s="285"/>
      <c r="I24" s="1981"/>
    </row>
    <row r="25" spans="1:9" ht="18" customHeight="1" thickBot="1">
      <c r="A25" s="262"/>
      <c r="B25" s="174"/>
      <c r="C25" s="1930"/>
      <c r="D25" s="1912"/>
      <c r="E25" s="1913"/>
      <c r="F25" s="285"/>
      <c r="G25" s="199"/>
      <c r="H25" s="350" t="str">
        <f>IF(B51&lt;&gt;"",B51,"")</f>
        <v/>
      </c>
      <c r="I25" s="1981"/>
    </row>
    <row r="26" spans="1:9" ht="18" customHeight="1">
      <c r="A26" s="262"/>
      <c r="B26" s="174"/>
      <c r="C26" s="1930"/>
      <c r="D26" s="1912"/>
      <c r="E26" s="1913"/>
      <c r="F26" s="285"/>
      <c r="G26" s="585"/>
      <c r="H26" s="351" t="str">
        <f>IF(ISERROR(VLOOKUP(G26,$A$3:$B$47,2,FALSE)),"",VLOOKUP(G26,$A$3:$B$47,2,FALSE))</f>
        <v/>
      </c>
      <c r="I26" s="1981"/>
    </row>
    <row r="27" spans="1:9" ht="18" customHeight="1">
      <c r="A27" s="262"/>
      <c r="B27" s="174"/>
      <c r="C27" s="1930"/>
      <c r="D27" s="1912"/>
      <c r="E27" s="1913"/>
      <c r="F27" s="285"/>
      <c r="G27" s="586"/>
      <c r="H27" s="352" t="str">
        <f>IF(ISERROR(VLOOKUP(G27,$A$3:$B$47,2,FALSE)),"",VLOOKUP(G27,$A$3:$B$47,2,FALSE))</f>
        <v/>
      </c>
      <c r="I27" s="1981"/>
    </row>
    <row r="28" spans="1:9" ht="18" customHeight="1">
      <c r="A28" s="262"/>
      <c r="B28" s="174"/>
      <c r="C28" s="1930"/>
      <c r="D28" s="1912"/>
      <c r="E28" s="1913"/>
      <c r="F28" s="285"/>
      <c r="G28" s="586"/>
      <c r="H28" s="352" t="str">
        <f>IF(ISERROR(VLOOKUP(G28,$A$3:$B$47,2,FALSE)),"",VLOOKUP(G28,$A$3:$B$47,2,FALSE))</f>
        <v/>
      </c>
      <c r="I28" s="1981"/>
    </row>
    <row r="29" spans="1:9" ht="18" customHeight="1">
      <c r="A29" s="262"/>
      <c r="B29" s="174"/>
      <c r="C29" s="1930"/>
      <c r="D29" s="1912"/>
      <c r="E29" s="1913"/>
      <c r="F29" s="285"/>
      <c r="G29" s="586"/>
      <c r="H29" s="352" t="str">
        <f>IF(ISERROR(VLOOKUP(G29,$A$3:$B$47,2,FALSE)),"",VLOOKUP(G29,$A$3:$B$47,2,FALSE))</f>
        <v/>
      </c>
      <c r="I29" s="1981"/>
    </row>
    <row r="30" spans="1:9" ht="18" customHeight="1" thickBot="1">
      <c r="A30" s="262"/>
      <c r="B30" s="174"/>
      <c r="C30" s="1930"/>
      <c r="D30" s="1912"/>
      <c r="E30" s="1913"/>
      <c r="F30" s="285"/>
      <c r="G30" s="587"/>
      <c r="H30" s="353" t="str">
        <f>IF(ISERROR(VLOOKUP(G30,$A$3:$B$47,2,FALSE)),"",VLOOKUP(G30,$A$3:$B$47,2,FALSE))</f>
        <v/>
      </c>
      <c r="I30" s="1981"/>
    </row>
    <row r="31" spans="1:9" ht="18" customHeight="1">
      <c r="A31" s="262"/>
      <c r="B31" s="174"/>
      <c r="C31" s="1930"/>
      <c r="D31" s="1912"/>
      <c r="E31" s="1913"/>
      <c r="F31" s="285"/>
      <c r="G31" s="285"/>
      <c r="H31" s="285"/>
      <c r="I31" s="1981"/>
    </row>
    <row r="32" spans="1:9" ht="18" customHeight="1">
      <c r="A32" s="262"/>
      <c r="B32" s="174"/>
      <c r="C32" s="1930"/>
      <c r="D32" s="1912"/>
      <c r="E32" s="1913"/>
      <c r="F32" s="285"/>
      <c r="G32" s="285"/>
      <c r="H32" s="540"/>
      <c r="I32" s="1981"/>
    </row>
    <row r="33" spans="1:9" ht="18" customHeight="1">
      <c r="A33" s="262"/>
      <c r="B33" s="174"/>
      <c r="C33" s="1930"/>
      <c r="D33" s="1912"/>
      <c r="E33" s="1913"/>
      <c r="F33" s="285"/>
      <c r="G33" s="540"/>
      <c r="H33" s="540"/>
      <c r="I33" s="1981"/>
    </row>
    <row r="34" spans="1:9" ht="18" customHeight="1" thickBot="1">
      <c r="A34" s="262"/>
      <c r="B34" s="174"/>
      <c r="C34" s="1930"/>
      <c r="D34" s="1912"/>
      <c r="E34" s="1913"/>
      <c r="F34" s="285"/>
      <c r="G34" s="540"/>
      <c r="H34" s="540"/>
      <c r="I34" s="1981"/>
    </row>
    <row r="35" spans="1:9" ht="18" customHeight="1" thickBot="1">
      <c r="A35" s="262"/>
      <c r="B35" s="174"/>
      <c r="C35" s="1930"/>
      <c r="D35" s="1912"/>
      <c r="E35" s="1913"/>
      <c r="F35" s="285"/>
      <c r="G35" s="198" t="str">
        <f>IF(A52&lt;&gt;"",A52,"")</f>
        <v/>
      </c>
      <c r="H35" s="350" t="str">
        <f>IF(B52&lt;&gt;"",B52,"")</f>
        <v/>
      </c>
      <c r="I35" s="1981"/>
    </row>
    <row r="36" spans="1:9" ht="18" customHeight="1">
      <c r="A36" s="262"/>
      <c r="B36" s="174"/>
      <c r="C36" s="1930"/>
      <c r="D36" s="1912"/>
      <c r="E36" s="1913"/>
      <c r="F36" s="285"/>
      <c r="G36" s="585"/>
      <c r="H36" s="351" t="str">
        <f>IF(ISERROR(VLOOKUP(G36,$A$3:$B$47,2,FALSE)),"",VLOOKUP(G36,$A$3:$B$47,2,FALSE))</f>
        <v/>
      </c>
      <c r="I36" s="1981"/>
    </row>
    <row r="37" spans="1:9" ht="18" customHeight="1">
      <c r="A37" s="262"/>
      <c r="B37" s="174"/>
      <c r="C37" s="1930"/>
      <c r="D37" s="1912"/>
      <c r="E37" s="1913"/>
      <c r="F37" s="285"/>
      <c r="G37" s="586"/>
      <c r="H37" s="352" t="str">
        <f>IF(ISERROR(VLOOKUP(G37,$A$3:$B$47,2,FALSE)),"",VLOOKUP(G37,$A$3:$B$47,2,FALSE))</f>
        <v/>
      </c>
      <c r="I37" s="1981"/>
    </row>
    <row r="38" spans="1:9" ht="18" customHeight="1">
      <c r="A38" s="262"/>
      <c r="B38" s="174"/>
      <c r="C38" s="1930"/>
      <c r="D38" s="1912"/>
      <c r="E38" s="1913"/>
      <c r="F38" s="285"/>
      <c r="G38" s="586"/>
      <c r="H38" s="352" t="str">
        <f>IF(ISERROR(VLOOKUP(G38,$A$3:$B$47,2,FALSE)),"",VLOOKUP(G38,$A$3:$B$47,2,FALSE))</f>
        <v/>
      </c>
      <c r="I38" s="1981"/>
    </row>
    <row r="39" spans="1:9" ht="18" customHeight="1">
      <c r="A39" s="262"/>
      <c r="B39" s="174"/>
      <c r="C39" s="1930"/>
      <c r="D39" s="1912"/>
      <c r="E39" s="1913"/>
      <c r="F39" s="285"/>
      <c r="G39" s="586"/>
      <c r="H39" s="352" t="str">
        <f>IF(ISERROR(VLOOKUP(G39,$A$3:$B$47,2,FALSE)),"",VLOOKUP(G39,$A$3:$B$47,2,FALSE))</f>
        <v/>
      </c>
      <c r="I39" s="1981"/>
    </row>
    <row r="40" spans="1:9" ht="18" customHeight="1" thickBot="1">
      <c r="A40" s="262"/>
      <c r="B40" s="174"/>
      <c r="C40" s="1930"/>
      <c r="D40" s="1912"/>
      <c r="E40" s="1913"/>
      <c r="F40" s="285"/>
      <c r="G40" s="587"/>
      <c r="H40" s="353" t="str">
        <f>IF(ISERROR(VLOOKUP(G40,$A$3:$B$47,2,FALSE)),"",VLOOKUP(G40,$A$3:$B$47,2,FALSE))</f>
        <v/>
      </c>
      <c r="I40" s="1982"/>
    </row>
    <row r="41" spans="1:9" ht="18" customHeight="1" thickBot="1">
      <c r="A41" s="262"/>
      <c r="B41" s="174"/>
      <c r="C41" s="1930"/>
      <c r="D41" s="1912"/>
      <c r="E41" s="1913"/>
      <c r="F41" s="285"/>
      <c r="G41" s="285"/>
      <c r="H41" s="285"/>
      <c r="I41" s="582"/>
    </row>
    <row r="42" spans="1:9" ht="18" customHeight="1" thickBot="1">
      <c r="A42" s="262"/>
      <c r="B42" s="174"/>
      <c r="C42" s="1930"/>
      <c r="D42" s="1912"/>
      <c r="E42" s="1913"/>
      <c r="F42" s="285"/>
      <c r="G42" s="196"/>
      <c r="H42" s="354" t="str">
        <f>IF(B63&lt;&gt;"",B63,"")</f>
        <v/>
      </c>
      <c r="I42" s="1980" t="s">
        <v>39</v>
      </c>
    </row>
    <row r="43" spans="1:9" ht="18" customHeight="1">
      <c r="A43" s="262"/>
      <c r="B43" s="174"/>
      <c r="C43" s="1914"/>
      <c r="D43" s="1912"/>
      <c r="E43" s="1913"/>
      <c r="F43" s="285"/>
      <c r="G43" s="588"/>
      <c r="H43" s="351" t="str">
        <f>IF(ISERROR(VLOOKUP(G43,$A$53:$B$62,2,FALSE)),"",VLOOKUP(G43,$A$53:$B$62,2,FALSE))</f>
        <v/>
      </c>
      <c r="I43" s="1981"/>
    </row>
    <row r="44" spans="1:9" ht="18" customHeight="1">
      <c r="A44" s="262"/>
      <c r="B44" s="174"/>
      <c r="C44" s="1916"/>
      <c r="D44" s="1912"/>
      <c r="E44" s="1913"/>
      <c r="F44" s="285"/>
      <c r="G44" s="589"/>
      <c r="H44" s="352" t="str">
        <f>IF(ISERROR(VLOOKUP(G44,$A$53:$B$62,2,FALSE)),"",VLOOKUP(G44,$A$53:$B$62,2,FALSE))</f>
        <v/>
      </c>
      <c r="I44" s="1981"/>
    </row>
    <row r="45" spans="1:9" ht="18" customHeight="1">
      <c r="A45" s="262"/>
      <c r="B45" s="174"/>
      <c r="C45" s="1916"/>
      <c r="D45" s="1914"/>
      <c r="E45" s="1915"/>
      <c r="F45" s="285"/>
      <c r="G45" s="589"/>
      <c r="H45" s="352" t="str">
        <f>IF(ISERROR(VLOOKUP(G45,$A$53:$B$62,2,FALSE)),"",VLOOKUP(G45,$A$53:$B$62,2,FALSE))</f>
        <v/>
      </c>
      <c r="I45" s="1981"/>
    </row>
    <row r="46" spans="1:9" ht="18" customHeight="1" thickBot="1">
      <c r="A46" s="262"/>
      <c r="B46" s="174"/>
      <c r="C46" s="1916"/>
      <c r="D46" s="1914"/>
      <c r="E46" s="1915"/>
      <c r="F46" s="285"/>
      <c r="G46" s="590"/>
      <c r="H46" s="353" t="str">
        <f>IF(ISERROR(VLOOKUP(G46,$A$53:$B$62,2,FALSE)),"",VLOOKUP(G46,$A$53:$B$62,2,FALSE))</f>
        <v/>
      </c>
      <c r="I46" s="1981"/>
    </row>
    <row r="47" spans="1:9" ht="18" customHeight="1" thickBot="1">
      <c r="A47" s="264"/>
      <c r="B47" s="177"/>
      <c r="C47" s="2005"/>
      <c r="D47" s="2005"/>
      <c r="E47" s="2006"/>
      <c r="F47" s="285"/>
      <c r="G47" s="542"/>
      <c r="H47" s="285"/>
      <c r="I47" s="1981"/>
    </row>
    <row r="48" spans="1:9" ht="18" customHeight="1" thickBot="1">
      <c r="A48" s="265"/>
      <c r="B48" s="178"/>
      <c r="C48" s="1997"/>
      <c r="D48" s="1997"/>
      <c r="E48" s="1998"/>
      <c r="F48" s="285"/>
      <c r="G48" s="195"/>
      <c r="H48" s="354" t="str">
        <f>IF(B64&lt;&gt;"",B64,"")</f>
        <v/>
      </c>
      <c r="I48" s="1981"/>
    </row>
    <row r="49" spans="1:9" ht="18" customHeight="1">
      <c r="A49" s="266"/>
      <c r="B49" s="179"/>
      <c r="C49" s="2007"/>
      <c r="D49" s="2007"/>
      <c r="E49" s="2008"/>
      <c r="F49" s="285"/>
      <c r="G49" s="588"/>
      <c r="H49" s="351" t="str">
        <f>IF(ISERROR(VLOOKUP(G49,$A$53:$B$62,2,FALSE)),"",VLOOKUP(G49,$A$53:$B$62,2,FALSE))</f>
        <v/>
      </c>
      <c r="I49" s="1981"/>
    </row>
    <row r="50" spans="1:9" ht="18" customHeight="1">
      <c r="A50" s="267"/>
      <c r="B50" s="179"/>
      <c r="C50" s="2007"/>
      <c r="D50" s="2007"/>
      <c r="E50" s="2008"/>
      <c r="F50" s="285"/>
      <c r="G50" s="589"/>
      <c r="H50" s="352" t="str">
        <f>IF(ISERROR(VLOOKUP(G50,$A$53:$B$62,2,FALSE)),"",VLOOKUP(G50,$A$53:$B$62,2,FALSE))</f>
        <v/>
      </c>
      <c r="I50" s="1981"/>
    </row>
    <row r="51" spans="1:9" ht="18" customHeight="1">
      <c r="A51" s="268"/>
      <c r="B51" s="179"/>
      <c r="C51" s="2007"/>
      <c r="D51" s="2007"/>
      <c r="E51" s="2008"/>
      <c r="F51" s="285"/>
      <c r="G51" s="589"/>
      <c r="H51" s="352" t="str">
        <f>IF(ISERROR(VLOOKUP(G51,$A$53:$B$62,2,FALSE)),"",VLOOKUP(G51,$A$53:$B$62,2,FALSE))</f>
        <v/>
      </c>
      <c r="I51" s="1981"/>
    </row>
    <row r="52" spans="1:9" ht="18" customHeight="1" thickBot="1">
      <c r="A52" s="269"/>
      <c r="B52" s="180"/>
      <c r="C52" s="2005"/>
      <c r="D52" s="2005"/>
      <c r="E52" s="2006"/>
      <c r="F52" s="285"/>
      <c r="G52" s="590"/>
      <c r="H52" s="353" t="str">
        <f>IF(ISERROR(VLOOKUP(G52,$A$53:$B$62,2,FALSE)),"",VLOOKUP(G52,$A$53:$B$62,2,FALSE))</f>
        <v/>
      </c>
      <c r="I52" s="1981"/>
    </row>
    <row r="53" spans="1:9" ht="18" customHeight="1" thickBot="1">
      <c r="A53" s="270"/>
      <c r="B53" s="181"/>
      <c r="C53" s="1997"/>
      <c r="D53" s="1997"/>
      <c r="E53" s="1998"/>
      <c r="F53" s="285"/>
      <c r="G53" s="542"/>
      <c r="H53" s="285"/>
      <c r="I53" s="1981"/>
    </row>
    <row r="54" spans="1:9" ht="18" customHeight="1" thickBot="1">
      <c r="A54" s="271"/>
      <c r="B54" s="174"/>
      <c r="C54" s="2007"/>
      <c r="D54" s="2007"/>
      <c r="E54" s="2008"/>
      <c r="F54" s="285"/>
      <c r="G54" s="190"/>
      <c r="H54" s="354" t="str">
        <f>IF(B65&lt;&gt;"",B65,"")</f>
        <v/>
      </c>
      <c r="I54" s="1981"/>
    </row>
    <row r="55" spans="1:9" ht="18" customHeight="1">
      <c r="A55" s="271"/>
      <c r="B55" s="174"/>
      <c r="C55" s="2007"/>
      <c r="D55" s="2007"/>
      <c r="E55" s="2008"/>
      <c r="F55" s="285"/>
      <c r="G55" s="588"/>
      <c r="H55" s="351" t="str">
        <f>IF(ISERROR(VLOOKUP(G55,$A$53:$B$62,2,FALSE)),"",VLOOKUP(G55,$A$53:$B$62,2,FALSE))</f>
        <v/>
      </c>
      <c r="I55" s="1981"/>
    </row>
    <row r="56" spans="1:9" ht="18" customHeight="1">
      <c r="A56" s="271"/>
      <c r="B56" s="174"/>
      <c r="C56" s="2007"/>
      <c r="D56" s="2007"/>
      <c r="E56" s="2008"/>
      <c r="F56" s="285"/>
      <c r="G56" s="589"/>
      <c r="H56" s="352" t="str">
        <f>IF(ISERROR(VLOOKUP(G56,$A$53:$B$62,2,FALSE)),"",VLOOKUP(G56,$A$53:$B$62,2,FALSE))</f>
        <v/>
      </c>
      <c r="I56" s="1981"/>
    </row>
    <row r="57" spans="1:9" ht="18" customHeight="1">
      <c r="A57" s="272"/>
      <c r="B57" s="182"/>
      <c r="C57" s="2007"/>
      <c r="D57" s="2007"/>
      <c r="E57" s="2008"/>
      <c r="F57" s="285"/>
      <c r="G57" s="589"/>
      <c r="H57" s="352" t="str">
        <f>IF(ISERROR(VLOOKUP(G57,$A$53:$B$62,2,FALSE)),"",VLOOKUP(G57,$A$53:$B$62,2,FALSE))</f>
        <v/>
      </c>
      <c r="I57" s="1981"/>
    </row>
    <row r="58" spans="1:9" ht="18" customHeight="1" thickBot="1">
      <c r="A58" s="272"/>
      <c r="B58" s="182"/>
      <c r="C58" s="2007"/>
      <c r="D58" s="2007"/>
      <c r="E58" s="2008"/>
      <c r="F58" s="285"/>
      <c r="G58" s="590"/>
      <c r="H58" s="352" t="str">
        <f>IF(ISERROR(VLOOKUP(G58,$A$53:$B$62,2,FALSE)),"",VLOOKUP(G58,$A$53:$B$62,2,FALSE))</f>
        <v/>
      </c>
      <c r="I58" s="1982"/>
    </row>
    <row r="59" spans="1:9" ht="18" customHeight="1" thickBot="1">
      <c r="A59" s="272"/>
      <c r="B59" s="182"/>
      <c r="C59" s="2007"/>
      <c r="D59" s="2007"/>
      <c r="E59" s="2008"/>
      <c r="F59" s="285"/>
      <c r="G59" s="285"/>
      <c r="H59" s="285"/>
      <c r="I59" s="582"/>
    </row>
    <row r="60" spans="1:9" ht="18" customHeight="1" thickBot="1">
      <c r="A60" s="272"/>
      <c r="B60" s="182"/>
      <c r="C60" s="2007"/>
      <c r="D60" s="2007"/>
      <c r="E60" s="2008"/>
      <c r="F60" s="285"/>
      <c r="G60" s="192"/>
      <c r="H60" s="355" t="str">
        <f>IF(B74&lt;&gt;"",B74,"")</f>
        <v/>
      </c>
      <c r="I60" s="1980" t="s">
        <v>46</v>
      </c>
    </row>
    <row r="61" spans="1:9" ht="18" customHeight="1">
      <c r="A61" s="272"/>
      <c r="B61" s="182"/>
      <c r="C61" s="2007"/>
      <c r="D61" s="2007"/>
      <c r="E61" s="2008"/>
      <c r="F61" s="285"/>
      <c r="G61" s="591"/>
      <c r="H61" s="351" t="str">
        <f>IF(ISERROR(VLOOKUP(G61,$A$66:$B$73,2,FALSE)),"",VLOOKUP(G61,$A$66:$B$73,2,FALSE))</f>
        <v/>
      </c>
      <c r="I61" s="1981"/>
    </row>
    <row r="62" spans="1:9" ht="18" customHeight="1" thickBot="1">
      <c r="A62" s="273"/>
      <c r="B62" s="177"/>
      <c r="C62" s="2005"/>
      <c r="D62" s="2005"/>
      <c r="E62" s="2006"/>
      <c r="F62" s="285"/>
      <c r="G62" s="592"/>
      <c r="H62" s="352" t="str">
        <f>IF(ISERROR(VLOOKUP(G62,$A$66:$B$73,2,FALSE)),"",VLOOKUP(G62,$A$66:$B$73,2,FALSE))</f>
        <v/>
      </c>
      <c r="I62" s="1981"/>
    </row>
    <row r="63" spans="1:9" ht="18" customHeight="1">
      <c r="A63" s="274"/>
      <c r="B63" s="184"/>
      <c r="C63" s="1997"/>
      <c r="D63" s="1997"/>
      <c r="E63" s="1998"/>
      <c r="F63" s="285"/>
      <c r="G63" s="592"/>
      <c r="H63" s="352" t="str">
        <f>IF(ISERROR(VLOOKUP(G63,$A$66:$B$73,2,FALSE)),"",VLOOKUP(G63,$A$66:$B$73,2,FALSE))</f>
        <v/>
      </c>
      <c r="I63" s="1981"/>
    </row>
    <row r="64" spans="1:9" ht="18" customHeight="1">
      <c r="A64" s="275"/>
      <c r="B64" s="185"/>
      <c r="C64" s="2007"/>
      <c r="D64" s="2007"/>
      <c r="E64" s="2008"/>
      <c r="F64" s="285"/>
      <c r="G64" s="592"/>
      <c r="H64" s="352" t="str">
        <f>IF(ISERROR(VLOOKUP(G64,$A$66:$B$73,2,FALSE)),"",VLOOKUP(G64,$A$66:$B$73,2,FALSE))</f>
        <v/>
      </c>
      <c r="I64" s="1981"/>
    </row>
    <row r="65" spans="1:9" ht="18" customHeight="1" thickBot="1">
      <c r="A65" s="276"/>
      <c r="B65" s="186"/>
      <c r="C65" s="2005"/>
      <c r="D65" s="2005"/>
      <c r="E65" s="2006"/>
      <c r="F65" s="285"/>
      <c r="G65" s="593"/>
      <c r="H65" s="353" t="str">
        <f>IF(ISERROR(VLOOKUP(G65,$A$66:$B$73,2,FALSE)),"",VLOOKUP(G65,$A$66:$B$73,2,FALSE))</f>
        <v/>
      </c>
      <c r="I65" s="1981"/>
    </row>
    <row r="66" spans="1:9" ht="18" customHeight="1" thickBot="1">
      <c r="A66" s="277"/>
      <c r="B66" s="181"/>
      <c r="C66" s="1997"/>
      <c r="D66" s="1997"/>
      <c r="E66" s="1998"/>
      <c r="F66" s="285"/>
      <c r="G66" s="542"/>
      <c r="H66" s="285"/>
      <c r="I66" s="1981"/>
    </row>
    <row r="67" spans="1:9" ht="18" customHeight="1" thickBot="1">
      <c r="A67" s="278"/>
      <c r="B67" s="181"/>
      <c r="C67" s="2007"/>
      <c r="D67" s="2007"/>
      <c r="E67" s="2008"/>
      <c r="F67" s="285"/>
      <c r="G67" s="193" t="str">
        <f>IF(A75&lt;&gt;"",A75,"")</f>
        <v/>
      </c>
      <c r="H67" s="355" t="str">
        <f>IF(B75&lt;&gt;"",B75,"")</f>
        <v/>
      </c>
      <c r="I67" s="1981"/>
    </row>
    <row r="68" spans="1:9" ht="18" customHeight="1">
      <c r="A68" s="278"/>
      <c r="B68" s="181"/>
      <c r="C68" s="2007"/>
      <c r="D68" s="2007"/>
      <c r="E68" s="2008"/>
      <c r="F68" s="285"/>
      <c r="G68" s="591"/>
      <c r="H68" s="351" t="str">
        <f>IF(ISERROR(VLOOKUP(G68,$A$66:$B$73,2,FALSE)),"",VLOOKUP(G68,$A$66:$B$73,2,FALSE))</f>
        <v/>
      </c>
      <c r="I68" s="1981"/>
    </row>
    <row r="69" spans="1:9" ht="18" customHeight="1">
      <c r="A69" s="278"/>
      <c r="B69" s="181"/>
      <c r="C69" s="2007"/>
      <c r="D69" s="2007"/>
      <c r="E69" s="2008"/>
      <c r="F69" s="285"/>
      <c r="G69" s="592"/>
      <c r="H69" s="352" t="str">
        <f>IF(ISERROR(VLOOKUP(G69,$A$66:$B$73,2,FALSE)),"",VLOOKUP(G69,$A$66:$B$73,2,FALSE))</f>
        <v/>
      </c>
      <c r="I69" s="1981"/>
    </row>
    <row r="70" spans="1:9" ht="18" customHeight="1">
      <c r="A70" s="278"/>
      <c r="B70" s="181"/>
      <c r="C70" s="2007"/>
      <c r="D70" s="2007"/>
      <c r="E70" s="2008"/>
      <c r="F70" s="285"/>
      <c r="G70" s="592"/>
      <c r="H70" s="352" t="str">
        <f>IF(ISERROR(VLOOKUP(G70,$A$66:$B$73,2,FALSE)),"",VLOOKUP(G70,$A$66:$B$73,2,FALSE))</f>
        <v/>
      </c>
      <c r="I70" s="1981"/>
    </row>
    <row r="71" spans="1:9" ht="18" customHeight="1">
      <c r="A71" s="277"/>
      <c r="B71" s="181"/>
      <c r="C71" s="2007"/>
      <c r="D71" s="2007"/>
      <c r="E71" s="2008"/>
      <c r="F71" s="285"/>
      <c r="G71" s="592"/>
      <c r="H71" s="352" t="str">
        <f>IF(ISERROR(VLOOKUP(G71,$A$66:$B$73,2,FALSE)),"",VLOOKUP(G71,$A$66:$B$73,2,FALSE))</f>
        <v/>
      </c>
      <c r="I71" s="1981"/>
    </row>
    <row r="72" spans="1:9" ht="18" customHeight="1" thickBot="1">
      <c r="A72" s="278"/>
      <c r="B72" s="174"/>
      <c r="C72" s="2007"/>
      <c r="D72" s="2007"/>
      <c r="E72" s="2008"/>
      <c r="F72" s="285"/>
      <c r="G72" s="593"/>
      <c r="H72" s="353" t="str">
        <f>IF(ISERROR(VLOOKUP(G72,$A$66:$B$73,2,FALSE)),"",VLOOKUP(G72,$A$66:$B$73,2,FALSE))</f>
        <v/>
      </c>
      <c r="I72" s="1981"/>
    </row>
    <row r="73" spans="1:9" ht="18" customHeight="1" thickBot="1">
      <c r="A73" s="279"/>
      <c r="B73" s="177"/>
      <c r="C73" s="2005"/>
      <c r="D73" s="2005"/>
      <c r="E73" s="2006"/>
      <c r="F73" s="285"/>
      <c r="G73" s="542"/>
      <c r="H73" s="285"/>
      <c r="I73" s="1981"/>
    </row>
    <row r="74" spans="1:9" ht="18" customHeight="1" thickBot="1">
      <c r="A74" s="280"/>
      <c r="B74" s="203"/>
      <c r="C74" s="2022"/>
      <c r="D74" s="2022"/>
      <c r="E74" s="2023"/>
      <c r="F74" s="285"/>
      <c r="G74" s="194" t="str">
        <f>IF(A76&lt;&gt;"",A76,"")</f>
        <v/>
      </c>
      <c r="H74" s="355" t="str">
        <f>IF(B76&lt;&gt;"",B76,"")</f>
        <v/>
      </c>
      <c r="I74" s="1981"/>
    </row>
    <row r="75" spans="1:9" ht="18" customHeight="1">
      <c r="A75" s="281"/>
      <c r="B75" s="204"/>
      <c r="C75" s="2007"/>
      <c r="D75" s="2007"/>
      <c r="E75" s="2008"/>
      <c r="F75" s="285"/>
      <c r="G75" s="591"/>
      <c r="H75" s="351" t="str">
        <f>IF(ISERROR(VLOOKUP(G75,$A$66:$B$73,2,FALSE)),"",VLOOKUP(G75,$A$66:$B$73,2,FALSE))</f>
        <v/>
      </c>
      <c r="I75" s="1981"/>
    </row>
    <row r="76" spans="1:9" ht="18" customHeight="1" thickBot="1">
      <c r="A76" s="282"/>
      <c r="B76" s="283"/>
      <c r="C76" s="2024"/>
      <c r="D76" s="2024"/>
      <c r="E76" s="2025"/>
      <c r="F76" s="544"/>
      <c r="G76" s="592"/>
      <c r="H76" s="352" t="str">
        <f>IF(ISERROR(VLOOKUP(G76,$A$66:$B$73,2,FALSE)),"",VLOOKUP(G76,$A$66:$B$73,2,FALSE))</f>
        <v/>
      </c>
      <c r="I76" s="1981"/>
    </row>
    <row r="77" spans="1:9" ht="18" customHeight="1" thickTop="1">
      <c r="A77" s="570"/>
      <c r="B77" s="285"/>
      <c r="C77" s="285"/>
      <c r="D77" s="285"/>
      <c r="E77" s="285"/>
      <c r="F77" s="285"/>
      <c r="G77" s="592"/>
      <c r="H77" s="352" t="str">
        <f>IF(ISERROR(VLOOKUP(G77,$A$66:$B$73,2,FALSE)),"",VLOOKUP(G77,$A$66:$B$73,2,FALSE))</f>
        <v/>
      </c>
      <c r="I77" s="1981"/>
    </row>
    <row r="78" spans="1:9" ht="18" customHeight="1">
      <c r="A78" s="548"/>
      <c r="B78" s="285"/>
      <c r="C78" s="1929"/>
      <c r="D78" s="285"/>
      <c r="E78" s="285"/>
      <c r="F78" s="285"/>
      <c r="G78" s="592"/>
      <c r="H78" s="352" t="str">
        <f>IF(ISERROR(VLOOKUP(G78,$A$66:$B$73,2,FALSE)),"",VLOOKUP(G78,$A$66:$B$73,2,FALSE))</f>
        <v/>
      </c>
      <c r="I78" s="1981"/>
    </row>
    <row r="79" spans="1:9" ht="18" customHeight="1" thickBot="1">
      <c r="A79" s="548"/>
      <c r="B79" s="285"/>
      <c r="C79" s="285"/>
      <c r="D79" s="285"/>
      <c r="E79" s="285"/>
      <c r="F79" s="285"/>
      <c r="G79" s="593"/>
      <c r="H79" s="353" t="str">
        <f>IF(ISERROR(VLOOKUP(G79,$A$66:$B$73,2,FALSE)),"",VLOOKUP(G79,$A$66:$B$73,2,FALSE))</f>
        <v/>
      </c>
      <c r="I79" s="1982"/>
    </row>
    <row r="80" spans="1:9" ht="18" customHeight="1">
      <c r="A80" s="548"/>
      <c r="B80" s="540"/>
      <c r="C80" s="540"/>
      <c r="D80" s="540"/>
      <c r="E80" s="540"/>
      <c r="F80" s="285"/>
      <c r="G80" s="285"/>
      <c r="H80" s="285"/>
      <c r="I80" s="583"/>
    </row>
    <row r="81" spans="1:9" ht="18" customHeight="1" thickBot="1">
      <c r="A81" s="548"/>
      <c r="B81" s="2011" t="s">
        <v>79</v>
      </c>
      <c r="C81" s="2011"/>
      <c r="D81" s="2011" t="s">
        <v>80</v>
      </c>
      <c r="E81" s="2011"/>
      <c r="F81" s="285"/>
      <c r="G81" s="285"/>
      <c r="H81" s="540"/>
      <c r="I81" s="584"/>
    </row>
    <row r="82" spans="1:9" ht="18" customHeight="1" thickBot="1">
      <c r="A82" s="548"/>
      <c r="B82" s="549" t="s">
        <v>74</v>
      </c>
      <c r="C82" s="332" t="s">
        <v>75</v>
      </c>
      <c r="D82" s="545" t="s">
        <v>76</v>
      </c>
      <c r="E82" s="332" t="s">
        <v>77</v>
      </c>
      <c r="F82" s="285"/>
      <c r="G82" s="285"/>
      <c r="H82" s="575" t="s">
        <v>51</v>
      </c>
      <c r="I82" s="1980" t="s">
        <v>68</v>
      </c>
    </row>
    <row r="83" spans="1:9" ht="18" customHeight="1" thickBot="1">
      <c r="A83" s="548"/>
      <c r="B83" s="552"/>
      <c r="C83" s="553"/>
      <c r="D83" s="554"/>
      <c r="E83" s="555"/>
      <c r="F83" s="285"/>
      <c r="G83" s="285"/>
      <c r="H83" s="576"/>
      <c r="I83" s="1981"/>
    </row>
    <row r="84" spans="1:9" ht="18" customHeight="1" thickBot="1">
      <c r="A84" s="548"/>
      <c r="B84" s="562"/>
      <c r="C84" s="563"/>
      <c r="D84" s="564"/>
      <c r="E84" s="565"/>
      <c r="F84" s="285"/>
      <c r="G84" s="285"/>
      <c r="H84" s="285"/>
      <c r="I84" s="1981"/>
    </row>
    <row r="85" spans="1:9" ht="18" customHeight="1">
      <c r="A85" s="548"/>
      <c r="B85" s="552"/>
      <c r="C85" s="553"/>
      <c r="D85" s="556"/>
      <c r="E85" s="557"/>
      <c r="F85" s="285"/>
      <c r="G85" s="285"/>
      <c r="H85" s="575" t="s">
        <v>66</v>
      </c>
      <c r="I85" s="1981"/>
    </row>
    <row r="86" spans="1:9" ht="18" customHeight="1" thickBot="1">
      <c r="A86" s="548"/>
      <c r="B86" s="562"/>
      <c r="C86" s="563"/>
      <c r="D86" s="564"/>
      <c r="E86" s="565"/>
      <c r="F86" s="285"/>
      <c r="G86" s="285"/>
      <c r="H86" s="576"/>
      <c r="I86" s="1981"/>
    </row>
    <row r="87" spans="1:9" ht="18" customHeight="1" thickBot="1">
      <c r="A87" s="548"/>
      <c r="B87" s="552"/>
      <c r="C87" s="553"/>
      <c r="D87" s="1917"/>
      <c r="E87" s="557"/>
      <c r="F87" s="285"/>
      <c r="G87" s="285"/>
      <c r="H87" s="285"/>
      <c r="I87" s="1981"/>
    </row>
    <row r="88" spans="1:9" ht="18" customHeight="1">
      <c r="A88" s="548"/>
      <c r="B88" s="562"/>
      <c r="C88" s="563"/>
      <c r="D88" s="564"/>
      <c r="E88" s="565"/>
      <c r="F88" s="285"/>
      <c r="G88" s="285"/>
      <c r="H88" s="577" t="s">
        <v>67</v>
      </c>
      <c r="I88" s="1981"/>
    </row>
    <row r="89" spans="1:9" ht="18" customHeight="1" thickBot="1">
      <c r="A89" s="548"/>
      <c r="B89" s="552"/>
      <c r="C89" s="553"/>
      <c r="D89" s="556"/>
      <c r="E89" s="557"/>
      <c r="F89" s="285"/>
      <c r="G89" s="285"/>
      <c r="H89" s="576" t="s">
        <v>153</v>
      </c>
      <c r="I89" s="1981"/>
    </row>
    <row r="90" spans="1:9" ht="18" customHeight="1" thickBot="1">
      <c r="A90" s="548"/>
      <c r="B90" s="562"/>
      <c r="C90" s="563"/>
      <c r="D90" s="564"/>
      <c r="E90" s="565"/>
      <c r="F90" s="285"/>
      <c r="G90" s="285"/>
      <c r="H90" s="540"/>
      <c r="I90" s="1981"/>
    </row>
    <row r="91" spans="1:9" ht="18" customHeight="1">
      <c r="A91" s="548"/>
      <c r="B91" s="558"/>
      <c r="C91" s="559"/>
      <c r="D91" s="560"/>
      <c r="E91" s="561"/>
      <c r="F91" s="285"/>
      <c r="G91" s="285"/>
      <c r="H91" s="2030" t="s">
        <v>106</v>
      </c>
      <c r="I91" s="1981"/>
    </row>
    <row r="92" spans="1:9" ht="18" customHeight="1">
      <c r="A92" s="548"/>
      <c r="B92" s="566"/>
      <c r="C92" s="567"/>
      <c r="D92" s="568"/>
      <c r="E92" s="569"/>
      <c r="F92" s="285"/>
      <c r="G92" s="285"/>
      <c r="H92" s="2031"/>
      <c r="I92" s="1981"/>
    </row>
    <row r="93" spans="1:9" ht="18" customHeight="1">
      <c r="A93" s="548"/>
      <c r="B93" s="558"/>
      <c r="C93" s="559"/>
      <c r="D93" s="560"/>
      <c r="E93" s="561"/>
      <c r="F93" s="285"/>
      <c r="G93" s="285"/>
      <c r="H93" s="1670"/>
      <c r="I93" s="1981"/>
    </row>
    <row r="94" spans="1:9" ht="18" customHeight="1">
      <c r="A94" s="548"/>
      <c r="B94" s="566"/>
      <c r="C94" s="567"/>
      <c r="D94" s="568"/>
      <c r="E94" s="569"/>
      <c r="F94" s="285"/>
      <c r="G94" s="285"/>
      <c r="H94" s="1668"/>
      <c r="I94" s="1981"/>
    </row>
    <row r="95" spans="1:9" ht="18" customHeight="1" thickBot="1">
      <c r="A95" s="548"/>
      <c r="B95" s="558"/>
      <c r="C95" s="559"/>
      <c r="D95" s="560"/>
      <c r="E95" s="561"/>
      <c r="F95" s="285"/>
      <c r="G95" s="285"/>
      <c r="H95" s="1670"/>
      <c r="I95" s="1981"/>
    </row>
    <row r="96" spans="1:9" ht="18" customHeight="1" thickBot="1">
      <c r="A96" s="548"/>
      <c r="B96" s="546" t="s">
        <v>20</v>
      </c>
      <c r="C96" s="547">
        <f>SUM(C83:C95)</f>
        <v>0</v>
      </c>
      <c r="D96" s="550" t="s">
        <v>78</v>
      </c>
      <c r="E96" s="551">
        <f>C96+SUM(E83:E95)</f>
        <v>0</v>
      </c>
      <c r="F96" s="285"/>
      <c r="G96" s="285"/>
      <c r="H96" s="1669"/>
      <c r="I96" s="1982"/>
    </row>
    <row r="97" spans="1:10" ht="18" customHeight="1" thickBot="1">
      <c r="A97" s="548"/>
      <c r="B97" s="285"/>
      <c r="C97" s="285"/>
      <c r="D97" s="285"/>
      <c r="E97" s="285"/>
      <c r="F97" s="285"/>
      <c r="G97" s="285"/>
      <c r="H97" s="1925"/>
      <c r="I97" s="584"/>
    </row>
    <row r="98" spans="1:10" ht="18" customHeight="1" thickBot="1">
      <c r="A98" s="548"/>
      <c r="B98" s="2011" t="s">
        <v>147</v>
      </c>
      <c r="C98" s="2011"/>
      <c r="D98" s="2011"/>
      <c r="E98" s="2011"/>
      <c r="F98" s="285"/>
      <c r="G98" s="285"/>
      <c r="H98" s="1920"/>
      <c r="I98" s="581"/>
    </row>
    <row r="99" spans="1:10" ht="18" customHeight="1" thickBot="1">
      <c r="A99" s="548"/>
      <c r="B99" s="549" t="s">
        <v>148</v>
      </c>
      <c r="C99" s="332" t="s">
        <v>149</v>
      </c>
      <c r="D99" s="545"/>
      <c r="E99" s="332"/>
      <c r="F99" s="285"/>
      <c r="G99" s="285"/>
      <c r="H99" s="1920"/>
      <c r="I99" s="584"/>
    </row>
    <row r="100" spans="1:10" ht="18" customHeight="1" thickBot="1">
      <c r="A100" s="548"/>
      <c r="B100" s="552"/>
      <c r="C100" s="553"/>
      <c r="D100" s="554"/>
      <c r="E100" s="1924"/>
      <c r="F100" s="285"/>
      <c r="G100" s="285"/>
      <c r="H100" s="1920"/>
      <c r="I100" s="580"/>
      <c r="J100" s="1921"/>
    </row>
    <row r="101" spans="1:10" ht="18" customHeight="1">
      <c r="A101" s="548"/>
      <c r="B101" s="562"/>
      <c r="C101" s="563"/>
      <c r="D101" s="564"/>
      <c r="E101" s="565"/>
      <c r="F101" s="285"/>
      <c r="G101" s="285"/>
      <c r="H101" s="1920"/>
      <c r="I101" s="584"/>
      <c r="J101" s="1919"/>
    </row>
    <row r="102" spans="1:10" ht="18" customHeight="1">
      <c r="A102" s="548"/>
      <c r="B102" s="552"/>
      <c r="C102" s="553"/>
      <c r="D102" s="556"/>
      <c r="E102" s="557"/>
      <c r="F102" s="285"/>
      <c r="G102" s="285"/>
      <c r="H102" s="1920"/>
      <c r="I102" s="584"/>
      <c r="J102" s="1919"/>
    </row>
    <row r="103" spans="1:10" ht="18" customHeight="1">
      <c r="A103" s="548"/>
      <c r="B103" s="562"/>
      <c r="C103" s="563"/>
      <c r="D103" s="564"/>
      <c r="E103" s="565"/>
      <c r="F103" s="285"/>
      <c r="G103" s="285"/>
      <c r="H103" s="1920"/>
      <c r="I103" s="584"/>
      <c r="J103" s="1919"/>
    </row>
    <row r="104" spans="1:10" ht="18" customHeight="1">
      <c r="A104" s="548"/>
      <c r="B104" s="552"/>
      <c r="C104" s="553"/>
      <c r="D104" s="1917"/>
      <c r="E104" s="557"/>
      <c r="F104" s="285"/>
      <c r="G104" s="285"/>
      <c r="H104" s="1920"/>
      <c r="I104" s="584"/>
      <c r="J104" s="1919"/>
    </row>
    <row r="105" spans="1:10" ht="18" customHeight="1">
      <c r="A105" s="548"/>
      <c r="B105" s="562"/>
      <c r="C105" s="563"/>
      <c r="D105" s="564"/>
      <c r="E105" s="565"/>
      <c r="F105" s="285"/>
      <c r="G105" s="285"/>
      <c r="H105" s="1920"/>
      <c r="I105" s="584"/>
      <c r="J105" s="1919"/>
    </row>
    <row r="106" spans="1:10" ht="18" customHeight="1">
      <c r="A106" s="548"/>
      <c r="B106" s="552"/>
      <c r="C106" s="553"/>
      <c r="D106" s="556"/>
      <c r="E106" s="557"/>
      <c r="F106" s="285"/>
      <c r="G106" s="285"/>
      <c r="H106" s="1920"/>
      <c r="I106" s="584"/>
      <c r="J106" s="1919"/>
    </row>
    <row r="107" spans="1:10" ht="18" customHeight="1">
      <c r="A107" s="548"/>
      <c r="B107" s="562"/>
      <c r="C107" s="563"/>
      <c r="D107" s="564"/>
      <c r="E107" s="565"/>
      <c r="F107" s="285"/>
      <c r="G107" s="285"/>
      <c r="H107" s="1920"/>
      <c r="I107" s="584"/>
      <c r="J107" s="1919"/>
    </row>
    <row r="108" spans="1:10" ht="18" customHeight="1">
      <c r="A108" s="548"/>
      <c r="B108" s="558"/>
      <c r="C108" s="559"/>
      <c r="D108" s="560"/>
      <c r="E108" s="561"/>
      <c r="F108" s="285"/>
      <c r="G108" s="285"/>
      <c r="H108" s="1920"/>
      <c r="I108" s="584"/>
      <c r="J108" s="1919"/>
    </row>
    <row r="109" spans="1:10" ht="18" customHeight="1">
      <c r="A109" s="548"/>
      <c r="B109" s="566"/>
      <c r="C109" s="567"/>
      <c r="D109" s="568"/>
      <c r="E109" s="569"/>
      <c r="F109" s="285"/>
      <c r="G109" s="285"/>
      <c r="H109" s="1920"/>
      <c r="I109" s="584"/>
      <c r="J109" s="1919"/>
    </row>
    <row r="110" spans="1:10" ht="18" customHeight="1">
      <c r="A110" s="548"/>
      <c r="B110" s="558"/>
      <c r="C110" s="559"/>
      <c r="D110" s="560"/>
      <c r="E110" s="561"/>
      <c r="F110" s="285"/>
      <c r="G110" s="285"/>
      <c r="H110" s="1920"/>
      <c r="I110" s="584"/>
      <c r="J110" s="1919"/>
    </row>
    <row r="111" spans="1:10" ht="18" customHeight="1">
      <c r="A111" s="548"/>
      <c r="B111" s="566"/>
      <c r="C111" s="567"/>
      <c r="D111" s="568"/>
      <c r="E111" s="569"/>
      <c r="F111" s="285"/>
      <c r="G111" s="285"/>
      <c r="H111" s="1920"/>
      <c r="I111" s="584"/>
      <c r="J111" s="1919"/>
    </row>
    <row r="112" spans="1:10" ht="18" customHeight="1" thickBot="1">
      <c r="A112" s="548"/>
      <c r="B112" s="558"/>
      <c r="C112" s="559"/>
      <c r="D112" s="560"/>
      <c r="E112" s="561"/>
      <c r="F112" s="285"/>
      <c r="G112" s="285"/>
      <c r="H112" s="1920"/>
      <c r="I112" s="584"/>
      <c r="J112" s="1919"/>
    </row>
    <row r="113" spans="1:10" ht="18" customHeight="1" thickBot="1">
      <c r="A113" s="548"/>
      <c r="B113" s="546" t="s">
        <v>150</v>
      </c>
      <c r="C113" s="547">
        <f>SUM(C100:C112)</f>
        <v>0</v>
      </c>
      <c r="D113" s="550" t="s">
        <v>151</v>
      </c>
      <c r="E113" s="551">
        <f>C113-E100</f>
        <v>0</v>
      </c>
      <c r="F113" s="285"/>
      <c r="G113" s="285"/>
      <c r="H113" s="1920"/>
      <c r="I113" s="1922"/>
      <c r="J113" s="1923"/>
    </row>
    <row r="114" spans="1:10" ht="18" customHeight="1" thickBot="1">
      <c r="A114" s="548"/>
      <c r="B114" s="285"/>
      <c r="C114" s="285"/>
      <c r="D114" s="285"/>
      <c r="E114" s="285"/>
      <c r="F114" s="285"/>
      <c r="G114" s="285"/>
      <c r="H114" s="1918"/>
      <c r="I114" s="584"/>
    </row>
    <row r="115" spans="1:10" ht="18" customHeight="1" thickBot="1">
      <c r="A115" s="594"/>
      <c r="B115" s="2009" t="s">
        <v>70</v>
      </c>
      <c r="C115" s="2010"/>
      <c r="D115" s="2012" t="s">
        <v>81</v>
      </c>
      <c r="E115" s="2013"/>
      <c r="F115" s="2035" t="s">
        <v>82</v>
      </c>
      <c r="G115" s="2036"/>
      <c r="H115" s="2036"/>
      <c r="I115" s="1980" t="s">
        <v>68</v>
      </c>
    </row>
    <row r="116" spans="1:10" ht="18" customHeight="1">
      <c r="A116" s="595"/>
      <c r="B116" s="2018"/>
      <c r="C116" s="2019"/>
      <c r="D116" s="2026"/>
      <c r="E116" s="2027"/>
      <c r="F116" s="2032"/>
      <c r="G116" s="2033"/>
      <c r="H116" s="2034"/>
      <c r="I116" s="1981"/>
    </row>
    <row r="117" spans="1:10" ht="18" customHeight="1">
      <c r="A117" s="595"/>
      <c r="B117" s="2020"/>
      <c r="C117" s="2017"/>
      <c r="D117" s="1985"/>
      <c r="E117" s="1986"/>
      <c r="F117" s="1989"/>
      <c r="G117" s="1990"/>
      <c r="H117" s="1991"/>
      <c r="I117" s="1981"/>
    </row>
    <row r="118" spans="1:10" ht="18" customHeight="1">
      <c r="A118" s="595"/>
      <c r="B118" s="2021"/>
      <c r="C118" s="2015"/>
      <c r="D118" s="1983"/>
      <c r="E118" s="1984"/>
      <c r="F118" s="1992"/>
      <c r="G118" s="1993"/>
      <c r="H118" s="1994"/>
      <c r="I118" s="1981"/>
    </row>
    <row r="119" spans="1:10" ht="18" customHeight="1">
      <c r="A119" s="595"/>
      <c r="B119" s="2020"/>
      <c r="C119" s="2017"/>
      <c r="D119" s="1985"/>
      <c r="E119" s="1986"/>
      <c r="F119" s="1989"/>
      <c r="G119" s="1990"/>
      <c r="H119" s="1991"/>
      <c r="I119" s="1981"/>
    </row>
    <row r="120" spans="1:10" ht="18" customHeight="1">
      <c r="A120" s="595"/>
      <c r="B120" s="2021"/>
      <c r="C120" s="2015"/>
      <c r="D120" s="1983"/>
      <c r="E120" s="1984"/>
      <c r="F120" s="1992"/>
      <c r="G120" s="1993"/>
      <c r="H120" s="1994"/>
      <c r="I120" s="1981"/>
    </row>
    <row r="121" spans="1:10" ht="18" customHeight="1">
      <c r="A121" s="595"/>
      <c r="B121" s="2020"/>
      <c r="C121" s="2017"/>
      <c r="D121" s="1985"/>
      <c r="E121" s="1986"/>
      <c r="F121" s="1989"/>
      <c r="G121" s="1990"/>
      <c r="H121" s="1991"/>
      <c r="I121" s="1981"/>
    </row>
    <row r="122" spans="1:10" ht="18" customHeight="1">
      <c r="A122" s="595"/>
      <c r="B122" s="2021"/>
      <c r="C122" s="2015"/>
      <c r="D122" s="1983"/>
      <c r="E122" s="1984"/>
      <c r="F122" s="1992"/>
      <c r="G122" s="1993"/>
      <c r="H122" s="1994"/>
      <c r="I122" s="1981"/>
    </row>
    <row r="123" spans="1:10" ht="18" customHeight="1">
      <c r="A123" s="595"/>
      <c r="B123" s="2020"/>
      <c r="C123" s="2017"/>
      <c r="D123" s="1985"/>
      <c r="E123" s="1986"/>
      <c r="F123" s="1989"/>
      <c r="G123" s="1990"/>
      <c r="H123" s="1991"/>
      <c r="I123" s="1981"/>
    </row>
    <row r="124" spans="1:10" ht="18" customHeight="1">
      <c r="A124" s="595"/>
      <c r="B124" s="2021"/>
      <c r="C124" s="2015"/>
      <c r="D124" s="1983"/>
      <c r="E124" s="1984"/>
      <c r="F124" s="1992"/>
      <c r="G124" s="1993"/>
      <c r="H124" s="1994"/>
      <c r="I124" s="1981"/>
    </row>
    <row r="125" spans="1:10" ht="18" customHeight="1">
      <c r="A125" s="595"/>
      <c r="B125" s="2020"/>
      <c r="C125" s="2017"/>
      <c r="D125" s="1985"/>
      <c r="E125" s="1986"/>
      <c r="F125" s="1989"/>
      <c r="G125" s="1990"/>
      <c r="H125" s="1991"/>
      <c r="I125" s="1981"/>
    </row>
    <row r="126" spans="1:10" ht="18" customHeight="1">
      <c r="A126" s="595"/>
      <c r="B126" s="2014"/>
      <c r="C126" s="2015"/>
      <c r="D126" s="1983"/>
      <c r="E126" s="1984"/>
      <c r="F126" s="1992"/>
      <c r="G126" s="1993"/>
      <c r="H126" s="1994"/>
      <c r="I126" s="1981"/>
    </row>
    <row r="127" spans="1:10" ht="18" customHeight="1">
      <c r="A127" s="595"/>
      <c r="B127" s="2016"/>
      <c r="C127" s="2017"/>
      <c r="D127" s="1985"/>
      <c r="E127" s="1986"/>
      <c r="F127" s="1989"/>
      <c r="G127" s="1990"/>
      <c r="H127" s="1991"/>
      <c r="I127" s="1981"/>
    </row>
    <row r="128" spans="1:10" ht="18" customHeight="1">
      <c r="A128" s="595"/>
      <c r="B128" s="2014"/>
      <c r="C128" s="2015"/>
      <c r="D128" s="1983"/>
      <c r="E128" s="1984"/>
      <c r="F128" s="1992"/>
      <c r="G128" s="1993"/>
      <c r="H128" s="1994"/>
      <c r="I128" s="1981"/>
    </row>
    <row r="129" spans="1:9" ht="18" customHeight="1">
      <c r="A129" s="595"/>
      <c r="B129" s="2016"/>
      <c r="C129" s="2017"/>
      <c r="D129" s="1985"/>
      <c r="E129" s="1986"/>
      <c r="F129" s="1989"/>
      <c r="G129" s="1990"/>
      <c r="H129" s="1991"/>
      <c r="I129" s="1981"/>
    </row>
    <row r="130" spans="1:9" ht="18" customHeight="1">
      <c r="A130" s="595"/>
      <c r="B130" s="2014"/>
      <c r="C130" s="2015"/>
      <c r="D130" s="1983"/>
      <c r="E130" s="1984"/>
      <c r="F130" s="1992"/>
      <c r="G130" s="1993"/>
      <c r="H130" s="1994"/>
      <c r="I130" s="1981"/>
    </row>
    <row r="131" spans="1:9" ht="18" customHeight="1">
      <c r="A131" s="595"/>
      <c r="B131" s="2016"/>
      <c r="C131" s="2017"/>
      <c r="D131" s="1985"/>
      <c r="E131" s="1986"/>
      <c r="F131" s="1989"/>
      <c r="G131" s="1990"/>
      <c r="H131" s="1991"/>
      <c r="I131" s="1981"/>
    </row>
    <row r="132" spans="1:9" ht="18" customHeight="1">
      <c r="A132" s="595"/>
      <c r="B132" s="2014"/>
      <c r="C132" s="2015"/>
      <c r="D132" s="1983"/>
      <c r="E132" s="1984"/>
      <c r="F132" s="1992"/>
      <c r="G132" s="1993"/>
      <c r="H132" s="1994"/>
      <c r="I132" s="1981"/>
    </row>
    <row r="133" spans="1:9" ht="18" customHeight="1">
      <c r="A133" s="595"/>
      <c r="B133" s="2016"/>
      <c r="C133" s="2017"/>
      <c r="D133" s="1985"/>
      <c r="E133" s="1986"/>
      <c r="F133" s="1989"/>
      <c r="G133" s="1990"/>
      <c r="H133" s="1991"/>
      <c r="I133" s="1981"/>
    </row>
    <row r="134" spans="1:9" ht="18" customHeight="1">
      <c r="A134" s="595"/>
      <c r="B134" s="2014"/>
      <c r="C134" s="2015"/>
      <c r="D134" s="1983"/>
      <c r="E134" s="1984"/>
      <c r="F134" s="1992"/>
      <c r="G134" s="1993"/>
      <c r="H134" s="1994"/>
      <c r="I134" s="1981"/>
    </row>
    <row r="135" spans="1:9" ht="18" customHeight="1">
      <c r="A135" s="595"/>
      <c r="B135" s="2016"/>
      <c r="C135" s="2017"/>
      <c r="D135" s="1985"/>
      <c r="E135" s="1986"/>
      <c r="F135" s="1989"/>
      <c r="G135" s="1990"/>
      <c r="H135" s="1991"/>
      <c r="I135" s="1981"/>
    </row>
    <row r="136" spans="1:9" ht="18" customHeight="1">
      <c r="A136" s="595"/>
      <c r="B136" s="2014"/>
      <c r="C136" s="2015"/>
      <c r="D136" s="1983"/>
      <c r="E136" s="1984"/>
      <c r="F136" s="1992"/>
      <c r="G136" s="1993"/>
      <c r="H136" s="1994"/>
      <c r="I136" s="1981"/>
    </row>
    <row r="137" spans="1:9" ht="18" customHeight="1">
      <c r="A137" s="595"/>
      <c r="B137" s="2016"/>
      <c r="C137" s="2017"/>
      <c r="D137" s="1985"/>
      <c r="E137" s="1986"/>
      <c r="F137" s="1989"/>
      <c r="G137" s="1990"/>
      <c r="H137" s="1991"/>
      <c r="I137" s="1981"/>
    </row>
    <row r="138" spans="1:9" ht="18" customHeight="1">
      <c r="A138" s="595"/>
      <c r="B138" s="2014"/>
      <c r="C138" s="2015"/>
      <c r="D138" s="1983"/>
      <c r="E138" s="1984"/>
      <c r="F138" s="1992"/>
      <c r="G138" s="1993"/>
      <c r="H138" s="1994"/>
      <c r="I138" s="1981"/>
    </row>
    <row r="139" spans="1:9" ht="18" customHeight="1" thickBot="1">
      <c r="A139" s="595"/>
      <c r="B139" s="2028"/>
      <c r="C139" s="2029"/>
      <c r="D139" s="1987"/>
      <c r="E139" s="1988"/>
      <c r="F139" s="2037"/>
      <c r="G139" s="2038"/>
      <c r="H139" s="2039"/>
      <c r="I139" s="1982"/>
    </row>
    <row r="140" spans="1:9" s="263" customFormat="1" ht="18" customHeight="1" thickBot="1">
      <c r="A140" s="548"/>
      <c r="B140" s="285"/>
      <c r="C140" s="285"/>
      <c r="D140" s="285"/>
      <c r="E140" s="285"/>
      <c r="F140" s="285"/>
      <c r="G140" s="285"/>
      <c r="H140" s="285"/>
      <c r="I140" s="580"/>
    </row>
  </sheetData>
  <sheetProtection formatCells="0" selectLockedCells="1"/>
  <mergeCells count="119">
    <mergeCell ref="F134:H134"/>
    <mergeCell ref="F135:H135"/>
    <mergeCell ref="F136:H136"/>
    <mergeCell ref="F137:H137"/>
    <mergeCell ref="F138:H138"/>
    <mergeCell ref="F139:H139"/>
    <mergeCell ref="F128:H128"/>
    <mergeCell ref="F129:H129"/>
    <mergeCell ref="F130:H130"/>
    <mergeCell ref="F131:H131"/>
    <mergeCell ref="F132:H132"/>
    <mergeCell ref="F133:H133"/>
    <mergeCell ref="F126:H126"/>
    <mergeCell ref="F127:H127"/>
    <mergeCell ref="H91:H92"/>
    <mergeCell ref="F116:H116"/>
    <mergeCell ref="F117:H117"/>
    <mergeCell ref="F118:H118"/>
    <mergeCell ref="F119:H119"/>
    <mergeCell ref="F120:H120"/>
    <mergeCell ref="F115:H115"/>
    <mergeCell ref="B134:C134"/>
    <mergeCell ref="B135:C135"/>
    <mergeCell ref="B136:C136"/>
    <mergeCell ref="B137:C137"/>
    <mergeCell ref="B138:C138"/>
    <mergeCell ref="B139:C139"/>
    <mergeCell ref="B128:C128"/>
    <mergeCell ref="B129:C129"/>
    <mergeCell ref="B130:C130"/>
    <mergeCell ref="B131:C131"/>
    <mergeCell ref="B132:C132"/>
    <mergeCell ref="B133:C133"/>
    <mergeCell ref="B126:C126"/>
    <mergeCell ref="B127:C127"/>
    <mergeCell ref="B116:C116"/>
    <mergeCell ref="B117:C117"/>
    <mergeCell ref="B118:C118"/>
    <mergeCell ref="C72:E72"/>
    <mergeCell ref="C73:E73"/>
    <mergeCell ref="C74:E74"/>
    <mergeCell ref="C75:E75"/>
    <mergeCell ref="C76:E76"/>
    <mergeCell ref="D127:E127"/>
    <mergeCell ref="D116:E116"/>
    <mergeCell ref="D117:E117"/>
    <mergeCell ref="D118:E118"/>
    <mergeCell ref="D119:E119"/>
    <mergeCell ref="D120:E120"/>
    <mergeCell ref="D121:E121"/>
    <mergeCell ref="B119:C119"/>
    <mergeCell ref="B120:C120"/>
    <mergeCell ref="B121:C121"/>
    <mergeCell ref="B122:C122"/>
    <mergeCell ref="B123:C123"/>
    <mergeCell ref="B124:C124"/>
    <mergeCell ref="B125:C125"/>
    <mergeCell ref="C64:E64"/>
    <mergeCell ref="C65:E65"/>
    <mergeCell ref="B115:C115"/>
    <mergeCell ref="C66:E66"/>
    <mergeCell ref="C67:E67"/>
    <mergeCell ref="C68:E68"/>
    <mergeCell ref="C69:E69"/>
    <mergeCell ref="C70:E70"/>
    <mergeCell ref="C71:E71"/>
    <mergeCell ref="B81:C81"/>
    <mergeCell ref="D81:E81"/>
    <mergeCell ref="D115:E115"/>
    <mergeCell ref="B98:C98"/>
    <mergeCell ref="D98:E98"/>
    <mergeCell ref="I22:I40"/>
    <mergeCell ref="I42:I58"/>
    <mergeCell ref="I60:I79"/>
    <mergeCell ref="G1:H1"/>
    <mergeCell ref="I4:I21"/>
    <mergeCell ref="C48:E48"/>
    <mergeCell ref="C2:E2"/>
    <mergeCell ref="A1:E1"/>
    <mergeCell ref="C47:E47"/>
    <mergeCell ref="C49:E49"/>
    <mergeCell ref="C50:E50"/>
    <mergeCell ref="C51:E51"/>
    <mergeCell ref="C58:E58"/>
    <mergeCell ref="C59:E59"/>
    <mergeCell ref="C60:E60"/>
    <mergeCell ref="C61:E61"/>
    <mergeCell ref="C62:E62"/>
    <mergeCell ref="C63:E63"/>
    <mergeCell ref="C52:E52"/>
    <mergeCell ref="C53:E53"/>
    <mergeCell ref="C54:E54"/>
    <mergeCell ref="C55:E55"/>
    <mergeCell ref="C56:E56"/>
    <mergeCell ref="C57:E57"/>
    <mergeCell ref="I82:I96"/>
    <mergeCell ref="I115:I139"/>
    <mergeCell ref="D134:E134"/>
    <mergeCell ref="D135:E135"/>
    <mergeCell ref="D136:E136"/>
    <mergeCell ref="D137:E137"/>
    <mergeCell ref="D138:E138"/>
    <mergeCell ref="D139:E139"/>
    <mergeCell ref="D128:E128"/>
    <mergeCell ref="F121:H121"/>
    <mergeCell ref="D129:E129"/>
    <mergeCell ref="D130:E130"/>
    <mergeCell ref="D131:E131"/>
    <mergeCell ref="D132:E132"/>
    <mergeCell ref="D133:E133"/>
    <mergeCell ref="D122:E122"/>
    <mergeCell ref="D123:E123"/>
    <mergeCell ref="D124:E124"/>
    <mergeCell ref="D125:E125"/>
    <mergeCell ref="D126:E126"/>
    <mergeCell ref="F122:H122"/>
    <mergeCell ref="F123:H123"/>
    <mergeCell ref="F124:H124"/>
    <mergeCell ref="F125:H125"/>
  </mergeCells>
  <pageMargins left="0.63" right="0.63" top="0.63" bottom="0.75" header="0.5" footer="0.5"/>
  <pageSetup scale="90" orientation="landscape" r:id="rId1"/>
  <headerFooter>
    <oddFooter>&amp;LFinances Spreadsheet Legend&amp;C&amp;D&amp;RPage &amp;P of 3</oddFooter>
  </headerFooter>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A574"/>
  <sheetViews>
    <sheetView topLeftCell="BC51" zoomScale="130" zoomScaleNormal="130" workbookViewId="0">
      <selection activeCell="BP66" sqref="BP66"/>
    </sheetView>
  </sheetViews>
  <sheetFormatPr defaultColWidth="11.42578125" defaultRowHeight="12.75"/>
  <cols>
    <col min="1" max="1" width="1.7109375" style="1608" customWidth="1"/>
    <col min="2" max="2" width="25.5703125" style="1609" customWidth="1"/>
    <col min="3" max="14" width="8.7109375" style="1610" customWidth="1"/>
    <col min="15" max="15" width="9.5703125" style="1610" customWidth="1"/>
    <col min="16" max="16" width="8.5703125" style="1253" customWidth="1"/>
    <col min="17" max="17" width="1.7109375" style="1608" customWidth="1"/>
    <col min="18" max="18" width="25.5703125" style="1609" customWidth="1"/>
    <col min="19" max="30" width="9" style="1600" customWidth="1"/>
    <col min="31" max="31" width="10.28515625" style="1600" customWidth="1"/>
    <col min="32" max="32" width="8.7109375" style="1600" customWidth="1"/>
    <col min="33" max="33" width="1.7109375" style="1600" customWidth="1"/>
    <col min="34" max="34" width="25.5703125" style="1600" customWidth="1"/>
    <col min="35" max="46" width="9" style="1600" customWidth="1"/>
    <col min="47" max="47" width="10" style="1600" customWidth="1"/>
    <col min="48" max="48" width="9" style="1600" customWidth="1"/>
    <col min="49" max="49" width="1.7109375" style="1600" customWidth="1"/>
    <col min="50" max="50" width="25.5703125" style="1600" customWidth="1"/>
    <col min="51" max="52" width="10.140625" style="1600" customWidth="1"/>
    <col min="53" max="53" width="1.85546875" style="1611" customWidth="1"/>
    <col min="54" max="54" width="10.28515625" style="1600" customWidth="1"/>
    <col min="55" max="55" width="11.42578125" style="1600" customWidth="1"/>
    <col min="56" max="56" width="10.42578125" style="1600" customWidth="1"/>
    <col min="57" max="57" width="8.140625" style="1600" customWidth="1"/>
    <col min="58" max="58" width="1.7109375" style="1611" customWidth="1"/>
    <col min="59" max="60" width="10.42578125" style="1600" customWidth="1"/>
    <col min="61" max="61" width="9" style="1600" customWidth="1"/>
    <col min="62" max="62" width="8.28515625" style="1600" customWidth="1"/>
    <col min="63" max="63" width="1.7109375" style="1611" customWidth="1"/>
    <col min="64" max="64" width="10.140625" style="1600" customWidth="1"/>
    <col min="65" max="65" width="8.28515625" style="1600" customWidth="1"/>
    <col min="66" max="67" width="1.85546875" style="1600" customWidth="1"/>
    <col min="68" max="68" width="25.5703125" style="1600" customWidth="1"/>
    <col min="69" max="80" width="9" style="1600" customWidth="1"/>
    <col min="81" max="81" width="10.140625" style="1600" customWidth="1"/>
    <col min="82" max="82" width="8.85546875" style="1600" customWidth="1"/>
    <col min="83" max="83" width="11.42578125" style="1600" customWidth="1"/>
    <col min="84" max="131" width="11.42578125" style="1600"/>
    <col min="132" max="16384" width="11.42578125" style="1610"/>
  </cols>
  <sheetData>
    <row r="1" spans="1:131" s="732" customFormat="1" ht="13.5" thickBot="1">
      <c r="A1" s="730"/>
      <c r="B1" s="731"/>
      <c r="C1" s="732">
        <f>SETUP!H83</f>
        <v>0</v>
      </c>
      <c r="D1" s="732">
        <f>IF((C1+1)&lt;13,C1+1,1)</f>
        <v>1</v>
      </c>
      <c r="E1" s="732">
        <f>IF((D1+1)&lt;13,D1+1,1)</f>
        <v>2</v>
      </c>
      <c r="F1" s="732">
        <f t="shared" ref="F1:N1" si="0">IF((E1+1)&lt;13,E1+1,1)</f>
        <v>3</v>
      </c>
      <c r="G1" s="732">
        <f t="shared" si="0"/>
        <v>4</v>
      </c>
      <c r="H1" s="732">
        <f t="shared" si="0"/>
        <v>5</v>
      </c>
      <c r="I1" s="732">
        <f t="shared" si="0"/>
        <v>6</v>
      </c>
      <c r="J1" s="732">
        <f t="shared" si="0"/>
        <v>7</v>
      </c>
      <c r="K1" s="732">
        <f t="shared" si="0"/>
        <v>8</v>
      </c>
      <c r="L1" s="732">
        <f t="shared" si="0"/>
        <v>9</v>
      </c>
      <c r="M1" s="732">
        <f t="shared" si="0"/>
        <v>10</v>
      </c>
      <c r="N1" s="732">
        <f t="shared" si="0"/>
        <v>11</v>
      </c>
      <c r="O1" s="732">
        <v>13</v>
      </c>
      <c r="P1" s="733">
        <v>14</v>
      </c>
      <c r="Q1" s="730"/>
      <c r="R1" s="731"/>
      <c r="S1" s="732">
        <v>2</v>
      </c>
      <c r="T1" s="732">
        <v>3</v>
      </c>
      <c r="U1" s="732">
        <v>4</v>
      </c>
      <c r="V1" s="732">
        <v>5</v>
      </c>
      <c r="W1" s="732">
        <v>6</v>
      </c>
      <c r="X1" s="732">
        <v>7</v>
      </c>
      <c r="Y1" s="732">
        <v>8</v>
      </c>
      <c r="Z1" s="732">
        <v>9</v>
      </c>
      <c r="AA1" s="732">
        <v>10</v>
      </c>
      <c r="AB1" s="732">
        <v>11</v>
      </c>
      <c r="AC1" s="732">
        <v>12</v>
      </c>
      <c r="AD1" s="732">
        <v>13</v>
      </c>
      <c r="AE1" s="732">
        <v>14</v>
      </c>
      <c r="AF1" s="732">
        <v>15</v>
      </c>
      <c r="AY1" s="732">
        <v>2</v>
      </c>
      <c r="AZ1" s="732">
        <v>3</v>
      </c>
      <c r="BA1" s="730"/>
      <c r="BB1" s="732">
        <v>5</v>
      </c>
      <c r="BC1" s="732">
        <v>6</v>
      </c>
      <c r="BD1" s="732">
        <v>7</v>
      </c>
      <c r="BE1" s="732">
        <v>8</v>
      </c>
      <c r="BF1" s="730"/>
      <c r="BG1" s="732">
        <v>10</v>
      </c>
      <c r="BH1" s="732">
        <v>11</v>
      </c>
      <c r="BI1" s="732">
        <v>12</v>
      </c>
      <c r="BJ1" s="732">
        <v>13</v>
      </c>
      <c r="BK1" s="730"/>
      <c r="BL1" s="732">
        <v>15</v>
      </c>
      <c r="BM1" s="732">
        <v>16</v>
      </c>
    </row>
    <row r="2" spans="1:131" s="758" customFormat="1" ht="18.75" customHeight="1" thickTop="1" thickBot="1">
      <c r="A2" s="734"/>
      <c r="B2" s="735" t="s">
        <v>15</v>
      </c>
      <c r="C2" s="736" t="s">
        <v>19</v>
      </c>
      <c r="D2" s="737" t="s">
        <v>4</v>
      </c>
      <c r="E2" s="737" t="s">
        <v>14</v>
      </c>
      <c r="F2" s="737" t="s">
        <v>8</v>
      </c>
      <c r="G2" s="737" t="s">
        <v>11</v>
      </c>
      <c r="H2" s="737" t="s">
        <v>12</v>
      </c>
      <c r="I2" s="737" t="s">
        <v>17</v>
      </c>
      <c r="J2" s="737" t="s">
        <v>0</v>
      </c>
      <c r="K2" s="737" t="s">
        <v>1</v>
      </c>
      <c r="L2" s="737" t="s">
        <v>2</v>
      </c>
      <c r="M2" s="737" t="s">
        <v>13</v>
      </c>
      <c r="N2" s="738" t="s">
        <v>3</v>
      </c>
      <c r="O2" s="739" t="s">
        <v>52</v>
      </c>
      <c r="P2" s="740" t="s">
        <v>72</v>
      </c>
      <c r="Q2" s="741"/>
      <c r="R2" s="735" t="s">
        <v>15</v>
      </c>
      <c r="S2" s="736" t="str">
        <f>VLOOKUP($B2,$B$1:$N2,C$1+1,FALSE)</f>
        <v>CATEGORY</v>
      </c>
      <c r="T2" s="737" t="str">
        <f>VLOOKUP($B2,$B$1:$N2,D$1+1,FALSE)</f>
        <v>JAN</v>
      </c>
      <c r="U2" s="737" t="str">
        <f>VLOOKUP($B2,$B$1:$N2,E$1+1,FALSE)</f>
        <v>FEB</v>
      </c>
      <c r="V2" s="737" t="str">
        <f>VLOOKUP($B2,$B$1:$N2,F$1+1,FALSE)</f>
        <v>MAR</v>
      </c>
      <c r="W2" s="737" t="str">
        <f>VLOOKUP($B2,$B$1:$N2,G$1+1,FALSE)</f>
        <v>APR</v>
      </c>
      <c r="X2" s="737" t="str">
        <f>VLOOKUP($B2,$B$1:$N2,H$1+1,FALSE)</f>
        <v>MAY</v>
      </c>
      <c r="Y2" s="737" t="str">
        <f>VLOOKUP($B2,$B$1:$N2,I$1+1,FALSE)</f>
        <v>JUN</v>
      </c>
      <c r="Z2" s="737" t="str">
        <f>VLOOKUP($B2,$B$1:$N2,J$1+1,FALSE)</f>
        <v>JUL</v>
      </c>
      <c r="AA2" s="737" t="str">
        <f>VLOOKUP($B2,$B$1:$N2,K$1+1,FALSE)</f>
        <v>AUG</v>
      </c>
      <c r="AB2" s="737" t="str">
        <f>VLOOKUP($B2,$B$1:$N2,L$1+1,FALSE)</f>
        <v>SEP</v>
      </c>
      <c r="AC2" s="737" t="str">
        <f>VLOOKUP($B2,$B$1:$N2,M$1+1,FALSE)</f>
        <v>OCT</v>
      </c>
      <c r="AD2" s="738" t="str">
        <f>VLOOKUP($B2,$B$1:$N2,N$1+1,FALSE)</f>
        <v>NOV</v>
      </c>
      <c r="AE2" s="739" t="str">
        <f>O2</f>
        <v>YEAR</v>
      </c>
      <c r="AF2" s="742" t="s">
        <v>71</v>
      </c>
      <c r="AG2" s="741"/>
      <c r="AH2" s="743" t="str">
        <f t="shared" ref="AH2:AH33" si="1">IF($B106&lt;&gt;"",$B106,"")</f>
        <v>CATEGORY</v>
      </c>
      <c r="AI2" s="744" t="str">
        <f>VLOOKUP($B106,$B$1:$N106,$C$1+1,FALSE)</f>
        <v>CATEGORY</v>
      </c>
      <c r="AJ2" s="745" t="str">
        <f>VLOOKUP($B106,$B$1:$N106,$D$1+1,FALSE)</f>
        <v>JAN</v>
      </c>
      <c r="AK2" s="745" t="str">
        <f>VLOOKUP($B106,$B$1:$N106,$E$1+1,FALSE)</f>
        <v>FEB</v>
      </c>
      <c r="AL2" s="745" t="str">
        <f>VLOOKUP($B106,$B$1:$N106,$F$1+1,FALSE)</f>
        <v>MAR</v>
      </c>
      <c r="AM2" s="745" t="str">
        <f>VLOOKUP($B106,$B$1:$N106,$G$1+1,FALSE)</f>
        <v>APR</v>
      </c>
      <c r="AN2" s="745" t="str">
        <f>VLOOKUP($B106,$B$1:$N106,$H$1+1,FALSE)</f>
        <v>MAY</v>
      </c>
      <c r="AO2" s="745" t="str">
        <f>VLOOKUP($B106,$B$1:$N106,$I$1+1,FALSE)</f>
        <v>JUN</v>
      </c>
      <c r="AP2" s="745" t="str">
        <f>VLOOKUP($B106,$B$1:$N106,$J$1+1,FALSE)</f>
        <v>JUL</v>
      </c>
      <c r="AQ2" s="745" t="str">
        <f>VLOOKUP($B106,$B$1:$N106,$K$1+1,FALSE)</f>
        <v>AUG</v>
      </c>
      <c r="AR2" s="745" t="str">
        <f>VLOOKUP($B106,$B$1:$N106,$L$1+1,FALSE)</f>
        <v>SEP</v>
      </c>
      <c r="AS2" s="745" t="str">
        <f>VLOOKUP($B106,$B$1:$N106,$M$1+1,FALSE)</f>
        <v>OCT</v>
      </c>
      <c r="AT2" s="746" t="str">
        <f>VLOOKUP($B106,$B$1:$N106,$N$1+1,FALSE)</f>
        <v>NOV</v>
      </c>
      <c r="AU2" s="739" t="str">
        <f>O106</f>
        <v>YEAR</v>
      </c>
      <c r="AV2" s="747" t="s">
        <v>72</v>
      </c>
      <c r="AW2" s="741"/>
      <c r="AX2" s="1623" t="s">
        <v>15</v>
      </c>
      <c r="AY2" s="748" t="s">
        <v>83</v>
      </c>
      <c r="AZ2" s="749" t="s">
        <v>84</v>
      </c>
      <c r="BA2" s="750"/>
      <c r="BB2" s="751" t="s">
        <v>86</v>
      </c>
      <c r="BC2" s="752" t="s">
        <v>92</v>
      </c>
      <c r="BD2" s="753" t="s">
        <v>85</v>
      </c>
      <c r="BE2" s="749" t="s">
        <v>88</v>
      </c>
      <c r="BF2" s="750"/>
      <c r="BG2" s="751" t="s">
        <v>87</v>
      </c>
      <c r="BH2" s="753" t="s">
        <v>105</v>
      </c>
      <c r="BI2" s="753" t="s">
        <v>90</v>
      </c>
      <c r="BJ2" s="749" t="s">
        <v>89</v>
      </c>
      <c r="BK2" s="750"/>
      <c r="BL2" s="754" t="s">
        <v>91</v>
      </c>
      <c r="BM2" s="755" t="s">
        <v>89</v>
      </c>
      <c r="BN2" s="756"/>
      <c r="BO2" s="734"/>
      <c r="BP2" s="735" t="s">
        <v>15</v>
      </c>
      <c r="BQ2" s="736" t="str">
        <f>VLOOKUP($B106,$B$1:$N106,$C$1+1,FALSE)</f>
        <v>CATEGORY</v>
      </c>
      <c r="BR2" s="737" t="str">
        <f>VLOOKUP($B106,$B$1:$N106,$D$1+1,FALSE)</f>
        <v>JAN</v>
      </c>
      <c r="BS2" s="737" t="str">
        <f>VLOOKUP($B106,$B$1:$N106,$E$1+1,FALSE)</f>
        <v>FEB</v>
      </c>
      <c r="BT2" s="737" t="str">
        <f>VLOOKUP($B106,$B$1:$N106,$F$1+1,FALSE)</f>
        <v>MAR</v>
      </c>
      <c r="BU2" s="737" t="str">
        <f>VLOOKUP($B106,$B$1:$N106,$G$1+1,FALSE)</f>
        <v>APR</v>
      </c>
      <c r="BV2" s="737" t="str">
        <f>VLOOKUP($B106,$B$1:$N106,$H$1+1,FALSE)</f>
        <v>MAY</v>
      </c>
      <c r="BW2" s="737" t="str">
        <f>VLOOKUP($B106,$B$1:$N106,$I$1+1,FALSE)</f>
        <v>JUN</v>
      </c>
      <c r="BX2" s="737" t="str">
        <f>VLOOKUP($B106,$B$1:$N106,$J$1+1,FALSE)</f>
        <v>JUL</v>
      </c>
      <c r="BY2" s="737" t="str">
        <f>VLOOKUP($B106,$B$1:$N106,$K$1+1,FALSE)</f>
        <v>AUG</v>
      </c>
      <c r="BZ2" s="737" t="str">
        <f>VLOOKUP($B106,$B$1:$N106,$L$1+1,FALSE)</f>
        <v>SEP</v>
      </c>
      <c r="CA2" s="737" t="str">
        <f>VLOOKUP($B106,$B$1:$N106,$M$1+1,FALSE)</f>
        <v>OCT</v>
      </c>
      <c r="CB2" s="738" t="str">
        <f>VLOOKUP($B106,$B$1:$N106,$N$1+1,FALSE)</f>
        <v>NOV</v>
      </c>
      <c r="CC2" s="739" t="s">
        <v>52</v>
      </c>
      <c r="CD2" s="740" t="s">
        <v>71</v>
      </c>
      <c r="CE2" s="757"/>
      <c r="CF2" s="757"/>
      <c r="CG2" s="757"/>
      <c r="CH2" s="757"/>
      <c r="CI2" s="757"/>
      <c r="CJ2" s="757"/>
      <c r="CK2" s="757"/>
      <c r="CL2" s="757"/>
      <c r="CM2" s="757"/>
      <c r="CN2" s="757"/>
      <c r="CO2" s="757"/>
      <c r="CP2" s="757"/>
      <c r="CQ2" s="757"/>
      <c r="CR2" s="757"/>
      <c r="CS2" s="757"/>
      <c r="CT2" s="757"/>
      <c r="CU2" s="757"/>
      <c r="CV2" s="757"/>
      <c r="CW2" s="757"/>
      <c r="CX2" s="757"/>
      <c r="CY2" s="757"/>
      <c r="CZ2" s="757"/>
      <c r="DA2" s="757"/>
      <c r="DB2" s="757"/>
      <c r="DC2" s="757"/>
      <c r="DD2" s="757"/>
      <c r="DE2" s="757"/>
      <c r="DF2" s="757"/>
      <c r="DG2" s="757"/>
      <c r="DH2" s="757"/>
      <c r="DI2" s="757"/>
      <c r="DJ2" s="757"/>
      <c r="DK2" s="757"/>
      <c r="DL2" s="757"/>
      <c r="DM2" s="757"/>
      <c r="DN2" s="757"/>
      <c r="DO2" s="757"/>
      <c r="DP2" s="757"/>
      <c r="DQ2" s="757"/>
      <c r="DR2" s="757"/>
      <c r="DS2" s="757"/>
      <c r="DT2" s="757"/>
      <c r="DU2" s="757"/>
      <c r="DV2" s="757"/>
      <c r="DW2" s="757"/>
      <c r="DX2" s="757"/>
      <c r="DY2" s="757"/>
      <c r="DZ2" s="757"/>
      <c r="EA2" s="757"/>
    </row>
    <row r="3" spans="1:131" s="778" customFormat="1" ht="15.95" customHeight="1">
      <c r="A3" s="759"/>
      <c r="B3" s="760" t="str">
        <f>IF(SETUP!$B$3&lt;&gt;"",SETUP!$B$3,"")</f>
        <v/>
      </c>
      <c r="C3" s="761" t="str">
        <f>IF(JAN!$K$8&gt;0.005,JAN!$K$8,"")</f>
        <v/>
      </c>
      <c r="D3" s="762" t="str">
        <f>IF(FEB!$K$8&gt;0.005,FEB!$K$8,"")</f>
        <v/>
      </c>
      <c r="E3" s="762" t="str">
        <f>IF(MAR!$K$8&gt;0.005,MAR!$K$8,"")</f>
        <v/>
      </c>
      <c r="F3" s="762" t="str">
        <f>IF(APR!$K$8&gt;0.005,APR!$K$8,"")</f>
        <v/>
      </c>
      <c r="G3" s="762" t="str">
        <f>IF(MAY!$K$8&gt;0.005,MAY!$K$8,"")</f>
        <v/>
      </c>
      <c r="H3" s="762" t="str">
        <f>IF(JUN!$K$8&gt;0.005,JUN!$K$8,"")</f>
        <v/>
      </c>
      <c r="I3" s="762" t="str">
        <f>IF(JUL!$K$8&gt;0.005,JUL!$K$8,"")</f>
        <v/>
      </c>
      <c r="J3" s="762" t="str">
        <f>IF(AUG!$K$8&gt;0.005,AUG!$K$8,"")</f>
        <v/>
      </c>
      <c r="K3" s="762" t="str">
        <f>IF(SEP!$K$8&gt;0.005,SEP!$K$8,"")</f>
        <v/>
      </c>
      <c r="L3" s="762" t="str">
        <f>IF(OCT!$K$8&gt;0.005,OCT!$K$8,"")</f>
        <v/>
      </c>
      <c r="M3" s="762" t="str">
        <f>IF(NOV!$K$8&gt;0.005,NOV!$K$8,"")</f>
        <v/>
      </c>
      <c r="N3" s="763" t="str">
        <f>IF(DEC!$K$8&gt;0.005,DEC!$K$8,"")</f>
        <v/>
      </c>
      <c r="O3" s="764" t="str">
        <f t="shared" ref="O3:O34" si="2">IF(SUM(C3:N3)&gt;0.005,SUM(C3:N3),"")</f>
        <v/>
      </c>
      <c r="P3" s="765" t="str">
        <f>IF(SUM(C$3:N$3)&gt;0.005,O$3/(SUM(JAN!$L$8,FEB!$L$8,MAR!$L$8,APR!$L$8,MAY!$L$8,JUN!$L$8,JUL!$L$8,AUG!$L$8,SEP!$L$8,OCT!$L$8,NOV!$L$8,DEC!$L$8)),"")</f>
        <v/>
      </c>
      <c r="Q3" s="766"/>
      <c r="R3" s="760" t="str">
        <f t="shared" ref="R3:R34" si="3">IF($B3&lt;&gt;"",$B3,"")</f>
        <v/>
      </c>
      <c r="S3" s="761" t="str">
        <f>VLOOKUP($B3,$B$1:$N3,C$1+1,FALSE)</f>
        <v/>
      </c>
      <c r="T3" s="762" t="str">
        <f>VLOOKUP($B3,$B$1:$N3,D$1+1,FALSE)</f>
        <v/>
      </c>
      <c r="U3" s="762" t="str">
        <f>VLOOKUP($B3,$B$1:$N3,E$1+1,FALSE)</f>
        <v/>
      </c>
      <c r="V3" s="762" t="str">
        <f>VLOOKUP($B3,$B$1:$N3,F$1+1,FALSE)</f>
        <v/>
      </c>
      <c r="W3" s="762" t="str">
        <f>VLOOKUP($B3,$B$1:$N3,G$1+1,FALSE)</f>
        <v/>
      </c>
      <c r="X3" s="762" t="str">
        <f>VLOOKUP($B3,$B$1:$N3,H$1+1,FALSE)</f>
        <v/>
      </c>
      <c r="Y3" s="762" t="str">
        <f>VLOOKUP($B3,$B$1:$N3,I$1+1,FALSE)</f>
        <v/>
      </c>
      <c r="Z3" s="762" t="str">
        <f>VLOOKUP($B3,$B$1:$N3,J$1+1,FALSE)</f>
        <v/>
      </c>
      <c r="AA3" s="762" t="str">
        <f>VLOOKUP($B3,$B$1:$N3,K$1+1,FALSE)</f>
        <v/>
      </c>
      <c r="AB3" s="762" t="str">
        <f>VLOOKUP($B3,$B$1:$N3,L$1+1,FALSE)</f>
        <v/>
      </c>
      <c r="AC3" s="762" t="str">
        <f>VLOOKUP($B3,$B$1:$N3,M$1+1,FALSE)</f>
        <v/>
      </c>
      <c r="AD3" s="763" t="str">
        <f>VLOOKUP($B3,$B$1:$N3,N$1+1,FALSE)</f>
        <v/>
      </c>
      <c r="AE3" s="764" t="str">
        <f t="shared" ref="AE3:AE71" si="4">IF(SUM(S3:AD3)&gt;0,SUM(S3:AD3),"")</f>
        <v/>
      </c>
      <c r="AF3" s="765" t="str">
        <f>IF(SUM(S3:AD3)&gt;0.005,SUM(S3:AD3)/COUNTIF(S$61:AD$61,"&lt;-0.005"),"")</f>
        <v/>
      </c>
      <c r="AG3" s="759"/>
      <c r="AH3" s="767" t="str">
        <f t="shared" si="1"/>
        <v/>
      </c>
      <c r="AI3" s="768" t="str">
        <f>VLOOKUP($B107,$B$107:$N107,C$1+1,FALSE)</f>
        <v/>
      </c>
      <c r="AJ3" s="769" t="str">
        <f>VLOOKUP($B107,$B$107:$N107,D$1+1,FALSE)</f>
        <v/>
      </c>
      <c r="AK3" s="769" t="str">
        <f>VLOOKUP($B107,$B$107:$N107,E$1+1,FALSE)</f>
        <v/>
      </c>
      <c r="AL3" s="769" t="str">
        <f>VLOOKUP($B107,$B$107:$N107,F$1+1,FALSE)</f>
        <v/>
      </c>
      <c r="AM3" s="769" t="str">
        <f>VLOOKUP($B107,$B$107:$N107,G$1+1,FALSE)</f>
        <v/>
      </c>
      <c r="AN3" s="769" t="str">
        <f>VLOOKUP($B107,$B$107:$N107,H$1+1,FALSE)</f>
        <v/>
      </c>
      <c r="AO3" s="769" t="str">
        <f>VLOOKUP($B107,$B$107:$N107,I$1+1,FALSE)</f>
        <v/>
      </c>
      <c r="AP3" s="769" t="str">
        <f>VLOOKUP($B107,$B$107:$N107,J$1+1,FALSE)</f>
        <v/>
      </c>
      <c r="AQ3" s="769" t="str">
        <f>VLOOKUP($B107,$B$107:$N107,K$1+1,FALSE)</f>
        <v/>
      </c>
      <c r="AR3" s="769" t="str">
        <f>VLOOKUP($B107,$B$107:$N107,L$1+1,FALSE)</f>
        <v/>
      </c>
      <c r="AS3" s="769" t="str">
        <f>VLOOKUP($B107,$B$107:$N107,M$1+1,FALSE)</f>
        <v/>
      </c>
      <c r="AT3" s="770" t="str">
        <f>VLOOKUP($B107,$B$107:$N107,N$1+1,FALSE)</f>
        <v/>
      </c>
      <c r="AU3" s="771" t="str">
        <f t="shared" ref="AU3:AU48" si="5">IF(SUM(C107:N107)&gt;0.0005,-O3/O$61,"")</f>
        <v/>
      </c>
      <c r="AV3" s="765" t="str">
        <f t="shared" ref="AV3:AV34" si="6">IF(P107&gt;0.005,P107,"")</f>
        <v/>
      </c>
      <c r="AW3" s="766"/>
      <c r="AX3" s="760" t="str">
        <f t="shared" ref="AX3:AX58" si="7">IF($B107&lt;&gt;"",$B107,"")</f>
        <v/>
      </c>
      <c r="AY3" s="761" t="str">
        <f>AE3</f>
        <v/>
      </c>
      <c r="AZ3" s="772" t="str">
        <f>IF(ISERROR(IF(AY3&gt;0.005,AF3*12,"")),"",AF3*12)</f>
        <v/>
      </c>
      <c r="BA3" s="773"/>
      <c r="BB3" s="1615" t="str">
        <f>IF(PROJECTIONS!G3&lt;&gt;"",PROJECTIONS!G3,"")</f>
        <v/>
      </c>
      <c r="BC3" s="769" t="str">
        <f>IF(BB3&lt;&gt;"",IF(ISERROR(AY3/BB3),"",AY3/BB3),"")</f>
        <v/>
      </c>
      <c r="BD3" s="762" t="str">
        <f t="shared" ref="BD3:BD34" si="8">IF(BB3&lt;&gt;"",IF(ISERROR(SUM(BB3,-$AZ3)),"",BB3-$AZ3),"")</f>
        <v/>
      </c>
      <c r="BE3" s="775" t="str">
        <f>IF(BB3&lt;&gt;"",IF(ISERROR(AZ3/BB3),"",AZ3/BB3),"")</f>
        <v/>
      </c>
      <c r="BF3" s="773"/>
      <c r="BG3" s="1615" t="str">
        <f>IF(PROJECTIONS!L3&lt;&gt;"",PROJECTIONS!L3,"")</f>
        <v/>
      </c>
      <c r="BH3" s="762" t="str">
        <f>IF(BG3&lt;&gt;"",IF(ISERROR(AY3/BG3),"",AY3/BG3),"")</f>
        <v/>
      </c>
      <c r="BI3" s="762" t="str">
        <f>IF(BG3&lt;&gt;"",IF(ISERROR(SUM(BG3,-$AZ3)),"",BG3-$AZ3),"")</f>
        <v/>
      </c>
      <c r="BJ3" s="775" t="str">
        <f>IF(BG3&lt;&gt;"",IF(ISERROR(AZ3/BG3),"",AZ3/BG3),"")</f>
        <v/>
      </c>
      <c r="BK3" s="773"/>
      <c r="BL3" s="774" t="str">
        <f>IF(AND(BB3&lt;&gt;"",BG3&lt;&gt;""),BB3-BG3,"")</f>
        <v/>
      </c>
      <c r="BM3" s="770" t="str">
        <f>IF(AND(BB3&lt;&gt;"",BG3&lt;&gt;"",BG3&lt;&gt;0),BB3/BG3,"")</f>
        <v/>
      </c>
      <c r="BN3" s="776"/>
      <c r="BO3" s="759"/>
      <c r="BP3" s="760" t="str">
        <f>IF(SETUP!$B$3&lt;&gt;"",SETUP!$B$3,"")</f>
        <v/>
      </c>
      <c r="BQ3" s="1707" t="str">
        <f>VLOOKUP($B3,$R$107:$AF107,C$1+1,FALSE)</f>
        <v/>
      </c>
      <c r="BR3" s="1708" t="str">
        <f>VLOOKUP($B3,$R$107:$AF107,D$1+1,FALSE)</f>
        <v/>
      </c>
      <c r="BS3" s="1708" t="str">
        <f>VLOOKUP($B3,$R$107:$AF107,E$1+1,FALSE)</f>
        <v/>
      </c>
      <c r="BT3" s="1708" t="str">
        <f>VLOOKUP($B3,$R$107:$AF107,F$1+1,FALSE)</f>
        <v/>
      </c>
      <c r="BU3" s="1708" t="str">
        <f>VLOOKUP($B3,$R$107:$AF107,G$1+1,FALSE)</f>
        <v/>
      </c>
      <c r="BV3" s="1708" t="str">
        <f>VLOOKUP($B3,$R$107:$AF107,H$1+1,FALSE)</f>
        <v/>
      </c>
      <c r="BW3" s="1708" t="str">
        <f>VLOOKUP($B3,$R$107:$AF107,I$1+1,FALSE)</f>
        <v/>
      </c>
      <c r="BX3" s="1708" t="str">
        <f>VLOOKUP($B3,$R$107:$AF107,J$1+1,FALSE)</f>
        <v/>
      </c>
      <c r="BY3" s="1708" t="str">
        <f>VLOOKUP($B3,$R$107:$AF107,K$1+1,FALSE)</f>
        <v/>
      </c>
      <c r="BZ3" s="1708" t="str">
        <f>VLOOKUP($B3,$R$107:$AF107,L$1+1,FALSE)</f>
        <v/>
      </c>
      <c r="CA3" s="1708" t="str">
        <f>VLOOKUP($B3,$R$107:$AF107,M$1+1,FALSE)</f>
        <v/>
      </c>
      <c r="CB3" s="1709" t="str">
        <f>VLOOKUP($B3,$R$107:$AF107,N$1+1,FALSE)</f>
        <v/>
      </c>
      <c r="CC3" s="1710" t="str">
        <f>VLOOKUP($B3,$R$107:$AF107,O$1+1,FALSE)</f>
        <v/>
      </c>
      <c r="CD3" s="1750" t="str">
        <f>VLOOKUP($B3,$R$107:$AF107,P$1+1,FALSE)</f>
        <v/>
      </c>
      <c r="CE3" s="777"/>
      <c r="CF3" s="777"/>
      <c r="CG3" s="777"/>
      <c r="CH3" s="777"/>
      <c r="CI3" s="777"/>
      <c r="CJ3" s="777"/>
      <c r="CK3" s="777"/>
      <c r="CL3" s="777"/>
      <c r="CM3" s="777"/>
      <c r="CN3" s="777"/>
      <c r="CO3" s="777"/>
      <c r="CP3" s="777"/>
      <c r="CQ3" s="777"/>
      <c r="CR3" s="777"/>
      <c r="CS3" s="777"/>
      <c r="CT3" s="777"/>
      <c r="CU3" s="777"/>
      <c r="CV3" s="777"/>
      <c r="CW3" s="777"/>
      <c r="CX3" s="777"/>
      <c r="CY3" s="777"/>
      <c r="CZ3" s="777"/>
      <c r="DA3" s="777"/>
      <c r="DB3" s="777"/>
      <c r="DC3" s="777"/>
      <c r="DD3" s="777"/>
      <c r="DE3" s="777"/>
      <c r="DF3" s="777"/>
      <c r="DG3" s="777"/>
      <c r="DH3" s="777"/>
      <c r="DI3" s="777"/>
      <c r="DJ3" s="777"/>
      <c r="DK3" s="777"/>
      <c r="DL3" s="777"/>
      <c r="DM3" s="777"/>
      <c r="DN3" s="777"/>
      <c r="DO3" s="777"/>
      <c r="DP3" s="777"/>
      <c r="DQ3" s="777"/>
      <c r="DR3" s="777"/>
      <c r="DS3" s="777"/>
      <c r="DT3" s="777"/>
      <c r="DU3" s="777"/>
      <c r="DV3" s="777"/>
      <c r="DW3" s="777"/>
      <c r="DX3" s="777"/>
      <c r="DY3" s="777"/>
      <c r="DZ3" s="777"/>
      <c r="EA3" s="777"/>
    </row>
    <row r="4" spans="1:131" s="795" customFormat="1" ht="15.95" customHeight="1">
      <c r="A4" s="779"/>
      <c r="B4" s="780" t="str">
        <f>IF(SETUP!$B$4&lt;&gt;"",SETUP!$B$4,"")</f>
        <v/>
      </c>
      <c r="C4" s="781" t="str">
        <f>IF(JAN!$K$9&gt;0.005,JAN!$K$9,"")</f>
        <v/>
      </c>
      <c r="D4" s="782" t="str">
        <f>IF(FEB!$K$9&gt;0.005,FEB!$K$9,"")</f>
        <v/>
      </c>
      <c r="E4" s="782" t="str">
        <f>IF(MAR!$K$9&gt;0.005,MAR!$K$9,"")</f>
        <v/>
      </c>
      <c r="F4" s="782" t="str">
        <f>IF(APR!$K$9&gt;0.005,APR!$K$9,"")</f>
        <v/>
      </c>
      <c r="G4" s="782" t="str">
        <f>IF(MAY!$K$9&gt;0.005,MAY!$K$9,"")</f>
        <v/>
      </c>
      <c r="H4" s="782" t="str">
        <f>IF(JUN!$K$9&gt;0.005,JUN!$K$9,"")</f>
        <v/>
      </c>
      <c r="I4" s="782" t="str">
        <f>IF(JUL!$K$9&gt;0.005,JUL!$K$9,"")</f>
        <v/>
      </c>
      <c r="J4" s="782" t="str">
        <f>IF(AUG!$K$9&gt;0.005,AUG!$K$9,"")</f>
        <v/>
      </c>
      <c r="K4" s="782" t="str">
        <f>IF(SEP!$K$9&gt;0.005,SEP!$K$9,"")</f>
        <v/>
      </c>
      <c r="L4" s="782" t="str">
        <f>IF(OCT!$K$9&gt;0.005,OCT!$K$9,"")</f>
        <v/>
      </c>
      <c r="M4" s="782" t="str">
        <f>IF(NOV!$K$9&gt;0.005,NOV!$K$9,"")</f>
        <v/>
      </c>
      <c r="N4" s="783" t="str">
        <f>IF(DEC!$K$9&gt;0.005,DEC!$K$9,"")</f>
        <v/>
      </c>
      <c r="O4" s="784" t="str">
        <f t="shared" si="2"/>
        <v/>
      </c>
      <c r="P4" s="785" t="str">
        <f>IF(SUM(C$4:N$4)&gt;0.005,O$4/(SUM(JAN!$L$9,FEB!$L$9,MAR!$L$9,APR!$L$9,MAY!$L$9,JUN!$L$9,JUL!$L$9,AUG!$L$9,SEP!$L$9,OCT!$L$9,NOV!$L$9,DEC!$L$9)),"")</f>
        <v/>
      </c>
      <c r="Q4" s="786"/>
      <c r="R4" s="780" t="str">
        <f t="shared" si="3"/>
        <v/>
      </c>
      <c r="S4" s="781" t="str">
        <f>VLOOKUP($B4,$B$1:$N4,C$1+1,FALSE)</f>
        <v/>
      </c>
      <c r="T4" s="782" t="str">
        <f>VLOOKUP($B4,$B$1:$N4,D$1+1,FALSE)</f>
        <v/>
      </c>
      <c r="U4" s="782" t="str">
        <f>VLOOKUP($B4,$B$1:$N4,E$1+1,FALSE)</f>
        <v/>
      </c>
      <c r="V4" s="782" t="str">
        <f>VLOOKUP($B4,$B$1:$N4,F$1+1,FALSE)</f>
        <v/>
      </c>
      <c r="W4" s="782" t="str">
        <f>VLOOKUP($B4,$B$1:$N4,G$1+1,FALSE)</f>
        <v/>
      </c>
      <c r="X4" s="782" t="str">
        <f>VLOOKUP($B4,$B$1:$N4,H$1+1,FALSE)</f>
        <v/>
      </c>
      <c r="Y4" s="782" t="str">
        <f>VLOOKUP($B4,$B$1:$N4,I$1+1,FALSE)</f>
        <v/>
      </c>
      <c r="Z4" s="782" t="str">
        <f>VLOOKUP($B4,$B$1:$N4,J$1+1,FALSE)</f>
        <v/>
      </c>
      <c r="AA4" s="782" t="str">
        <f>VLOOKUP($B4,$B$1:$N4,K$1+1,FALSE)</f>
        <v/>
      </c>
      <c r="AB4" s="782" t="str">
        <f>VLOOKUP($B4,$B$1:$N4,L$1+1,FALSE)</f>
        <v/>
      </c>
      <c r="AC4" s="782" t="str">
        <f>VLOOKUP($B4,$B$1:$N4,M$1+1,FALSE)</f>
        <v/>
      </c>
      <c r="AD4" s="783" t="str">
        <f>VLOOKUP($B4,$B$1:$N4,N$1+1,FALSE)</f>
        <v/>
      </c>
      <c r="AE4" s="784" t="str">
        <f t="shared" si="4"/>
        <v/>
      </c>
      <c r="AF4" s="785" t="str">
        <f t="shared" ref="AF4:AF48" si="9">IF(SUM(S4:AD4)&gt;0.005,SUM(S4:AD4)/COUNTIF(S$61:AD$61,"&lt;-0.005"),"")</f>
        <v/>
      </c>
      <c r="AG4" s="779"/>
      <c r="AH4" s="780" t="str">
        <f t="shared" si="1"/>
        <v/>
      </c>
      <c r="AI4" s="787" t="str">
        <f>VLOOKUP($B108,$B$107:$N108,C$1+1,FALSE)</f>
        <v/>
      </c>
      <c r="AJ4" s="788" t="str">
        <f>VLOOKUP($B108,$B$107:$N108,D$1+1,FALSE)</f>
        <v/>
      </c>
      <c r="AK4" s="788" t="str">
        <f>VLOOKUP($B108,$B$107:$N108,E$1+1,FALSE)</f>
        <v/>
      </c>
      <c r="AL4" s="788" t="str">
        <f>VLOOKUP($B108,$B$107:$N108,F$1+1,FALSE)</f>
        <v/>
      </c>
      <c r="AM4" s="788" t="str">
        <f>VLOOKUP($B108,$B$107:$N108,G$1+1,FALSE)</f>
        <v/>
      </c>
      <c r="AN4" s="788" t="str">
        <f>VLOOKUP($B108,$B$107:$N108,H$1+1,FALSE)</f>
        <v/>
      </c>
      <c r="AO4" s="788" t="str">
        <f>VLOOKUP($B108,$B$107:$N108,I$1+1,FALSE)</f>
        <v/>
      </c>
      <c r="AP4" s="788" t="str">
        <f>VLOOKUP($B108,$B$107:$N108,J$1+1,FALSE)</f>
        <v/>
      </c>
      <c r="AQ4" s="788" t="str">
        <f>VLOOKUP($B108,$B$107:$N108,K$1+1,FALSE)</f>
        <v/>
      </c>
      <c r="AR4" s="788" t="str">
        <f>VLOOKUP($B108,$B$107:$N108,L$1+1,FALSE)</f>
        <v/>
      </c>
      <c r="AS4" s="788" t="str">
        <f>VLOOKUP($B108,$B$107:$N108,M$1+1,FALSE)</f>
        <v/>
      </c>
      <c r="AT4" s="789" t="str">
        <f>VLOOKUP($B108,$B$107:$N108,N$1+1,FALSE)</f>
        <v/>
      </c>
      <c r="AU4" s="790" t="str">
        <f t="shared" si="5"/>
        <v/>
      </c>
      <c r="AV4" s="785" t="str">
        <f t="shared" si="6"/>
        <v/>
      </c>
      <c r="AW4" s="786"/>
      <c r="AX4" s="780" t="str">
        <f t="shared" si="7"/>
        <v/>
      </c>
      <c r="AY4" s="781" t="str">
        <f t="shared" ref="AY4:AY46" si="10">AE4</f>
        <v/>
      </c>
      <c r="AZ4" s="791" t="str">
        <f t="shared" ref="AZ4:AZ58" si="11">IF(ISERROR(IF(AY4&gt;0.005,AF4*12,"")),"",AF4*12)</f>
        <v/>
      </c>
      <c r="BA4" s="773"/>
      <c r="BB4" s="1619" t="str">
        <f>IF(PROJECTIONS!G4&lt;&gt;"",PROJECTIONS!G4,"")</f>
        <v/>
      </c>
      <c r="BC4" s="788" t="str">
        <f t="shared" ref="BC4:BC47" si="12">IF(BB4&lt;&gt;"",IF(ISERROR(AY4/BB4),"",AY4/BB4),"")</f>
        <v/>
      </c>
      <c r="BD4" s="782" t="str">
        <f t="shared" si="8"/>
        <v/>
      </c>
      <c r="BE4" s="793" t="str">
        <f t="shared" ref="BE4:BE62" si="13">IF(BB4&lt;&gt;"",IF(ISERROR(AZ4/BB4),"",AZ4/BB4),"")</f>
        <v/>
      </c>
      <c r="BF4" s="773"/>
      <c r="BG4" s="1619" t="str">
        <f>IF(PROJECTIONS!L4&lt;&gt;"",PROJECTIONS!L4,"")</f>
        <v/>
      </c>
      <c r="BH4" s="782" t="str">
        <f t="shared" ref="BH4:BH62" si="14">IF(BG4&lt;&gt;"",IF(ISERROR(AY4/BG4),"",AY4/BG4),"")</f>
        <v/>
      </c>
      <c r="BI4" s="782" t="str">
        <f t="shared" ref="BI4:BI47" si="15">IF(BG4&lt;&gt;"",IF(ISERROR(SUM(BG4,-$AZ4)),"",BG4-$AZ4),"")</f>
        <v/>
      </c>
      <c r="BJ4" s="793" t="str">
        <f t="shared" ref="BJ4:BJ61" si="16">IF(BG4&lt;&gt;"",IF(ISERROR(AZ4/BG4),"",AZ4/BG4),"")</f>
        <v/>
      </c>
      <c r="BK4" s="773"/>
      <c r="BL4" s="792" t="str">
        <f t="shared" ref="BL4:BL47" si="17">IF(AND(BB4&lt;&gt;"",BG4&lt;&gt;""),BB4-BG4,"")</f>
        <v/>
      </c>
      <c r="BM4" s="789" t="str">
        <f t="shared" ref="BM4:BM59" si="18">IF(AND(BB4&lt;&gt;"",BG4&lt;&gt;"",BG4&lt;&gt;0),BB4/BG4,"")</f>
        <v/>
      </c>
      <c r="BN4" s="794"/>
      <c r="BO4" s="779"/>
      <c r="BP4" s="780" t="str">
        <f>IF(SETUP!$B$4&lt;&gt;"",SETUP!$B$4,"")</f>
        <v/>
      </c>
      <c r="BQ4" s="1711" t="str">
        <f>VLOOKUP($B4,$R$107:$AF108,C$1+1,FALSE)</f>
        <v/>
      </c>
      <c r="BR4" s="1712" t="str">
        <f>VLOOKUP($B4,$R$107:$AF108,D$1+1,FALSE)</f>
        <v/>
      </c>
      <c r="BS4" s="1712" t="str">
        <f>VLOOKUP($B4,$R$107:$AF108,E$1+1,FALSE)</f>
        <v/>
      </c>
      <c r="BT4" s="1712" t="str">
        <f>VLOOKUP($B4,$R$107:$AF108,F$1+1,FALSE)</f>
        <v/>
      </c>
      <c r="BU4" s="1712" t="str">
        <f>VLOOKUP($B4,$R$107:$AF108,G$1+1,FALSE)</f>
        <v/>
      </c>
      <c r="BV4" s="1712" t="str">
        <f>VLOOKUP($B4,$R$107:$AF108,H$1+1,FALSE)</f>
        <v/>
      </c>
      <c r="BW4" s="1712" t="str">
        <f>VLOOKUP($B4,$R$107:$AF108,I$1+1,FALSE)</f>
        <v/>
      </c>
      <c r="BX4" s="1712" t="str">
        <f>VLOOKUP($B4,$R$107:$AF108,J$1+1,FALSE)</f>
        <v/>
      </c>
      <c r="BY4" s="1712" t="str">
        <f>VLOOKUP($B4,$R$107:$AF108,K$1+1,FALSE)</f>
        <v/>
      </c>
      <c r="BZ4" s="1712" t="str">
        <f>VLOOKUP($B4,$R$107:$AF108,L$1+1,FALSE)</f>
        <v/>
      </c>
      <c r="CA4" s="1712" t="str">
        <f>VLOOKUP($B4,$R$107:$AF108,M$1+1,FALSE)</f>
        <v/>
      </c>
      <c r="CB4" s="1713" t="str">
        <f>VLOOKUP($B4,$R$107:$AF108,N$1+1,FALSE)</f>
        <v/>
      </c>
      <c r="CC4" s="1714" t="str">
        <f>VLOOKUP($B4,$R$107:$AF108,O$1+1,FALSE)</f>
        <v/>
      </c>
      <c r="CD4" s="1751" t="str">
        <f>VLOOKUP($B4,$R$107:$AF108,P$1+1,FALSE)</f>
        <v/>
      </c>
      <c r="CE4" s="777"/>
      <c r="CF4" s="777"/>
      <c r="CG4" s="777"/>
      <c r="CH4" s="777"/>
      <c r="CI4" s="777"/>
      <c r="CJ4" s="777"/>
      <c r="CK4" s="777"/>
      <c r="CL4" s="777"/>
      <c r="CM4" s="777"/>
      <c r="CN4" s="777"/>
      <c r="CO4" s="777"/>
      <c r="CP4" s="777"/>
      <c r="CQ4" s="777"/>
      <c r="CR4" s="777"/>
      <c r="CS4" s="777"/>
      <c r="CT4" s="777"/>
      <c r="CU4" s="777"/>
      <c r="CV4" s="777"/>
      <c r="CW4" s="777"/>
      <c r="CX4" s="777"/>
      <c r="CY4" s="777"/>
      <c r="CZ4" s="777"/>
      <c r="DA4" s="777"/>
      <c r="DB4" s="777"/>
      <c r="DC4" s="777"/>
      <c r="DD4" s="777"/>
      <c r="DE4" s="777"/>
      <c r="DF4" s="777"/>
      <c r="DG4" s="777"/>
      <c r="DH4" s="777"/>
      <c r="DI4" s="777"/>
      <c r="DJ4" s="777"/>
      <c r="DK4" s="777"/>
      <c r="DL4" s="777"/>
      <c r="DM4" s="777"/>
      <c r="DN4" s="777"/>
      <c r="DO4" s="777"/>
      <c r="DP4" s="777"/>
      <c r="DQ4" s="777"/>
      <c r="DR4" s="777"/>
      <c r="DS4" s="777"/>
      <c r="DT4" s="777"/>
      <c r="DU4" s="777"/>
      <c r="DV4" s="777"/>
      <c r="DW4" s="777"/>
      <c r="DX4" s="777"/>
      <c r="DY4" s="777"/>
      <c r="DZ4" s="777"/>
      <c r="EA4" s="777"/>
    </row>
    <row r="5" spans="1:131" s="778" customFormat="1" ht="15.95" customHeight="1">
      <c r="A5" s="779"/>
      <c r="B5" s="796" t="str">
        <f>IF(SETUP!$B$5&lt;&gt;"",SETUP!$B$5,"")</f>
        <v/>
      </c>
      <c r="C5" s="767" t="str">
        <f>IF(JAN!$K$10&gt;0.005,JAN!$K$10,"")</f>
        <v/>
      </c>
      <c r="D5" s="797" t="str">
        <f>IF(FEB!$K$10&gt;0.005,FEB!$K$10,"")</f>
        <v/>
      </c>
      <c r="E5" s="797" t="str">
        <f>IF(MAR!$K$10&gt;0.005,MAR!$K$10,"")</f>
        <v/>
      </c>
      <c r="F5" s="797" t="str">
        <f>IF(APR!$K$10&gt;0.005,APR!$K$10,"")</f>
        <v/>
      </c>
      <c r="G5" s="797" t="str">
        <f>IF(MAY!$K$10&gt;0.005,MAY!$K$10,"")</f>
        <v/>
      </c>
      <c r="H5" s="797" t="str">
        <f>IF(JUN!$K$10&gt;0.005,JUN!$K$10,"")</f>
        <v/>
      </c>
      <c r="I5" s="797" t="str">
        <f>IF(JUL!$K$10&gt;0.005,JUL!$K$10,"")</f>
        <v/>
      </c>
      <c r="J5" s="797" t="str">
        <f>IF(AUG!$K$10&gt;0.005,AUG!$K$10,"")</f>
        <v/>
      </c>
      <c r="K5" s="797" t="str">
        <f>IF(SEP!$K$10&gt;0.005,SEP!$K$10,"")</f>
        <v/>
      </c>
      <c r="L5" s="797" t="str">
        <f>IF(OCT!$K$10&gt;0.005,OCT!$K$10,"")</f>
        <v/>
      </c>
      <c r="M5" s="797" t="str">
        <f>IF(NOV!$K$10&gt;0.005,NOV!$K$10,"")</f>
        <v/>
      </c>
      <c r="N5" s="798" t="str">
        <f>IF(DEC!$K$10&gt;0.005,DEC!$K$10,"")</f>
        <v/>
      </c>
      <c r="O5" s="799" t="str">
        <f t="shared" si="2"/>
        <v/>
      </c>
      <c r="P5" s="785" t="str">
        <f>IF(SUM(C$5:N$5)&gt;0.005,O$5/(SUM(JAN!$L$10,FEB!$L$10,MAR!$L$10,APR!$L$10,MAY!$L$10,JUN!$L$10,JUL!$L$10,AUG!$L$10,SEP!$L$10,OCT!$L$10,NOV!$L$10,DEC!$L$10)),"")</f>
        <v/>
      </c>
      <c r="Q5" s="786"/>
      <c r="R5" s="796" t="str">
        <f t="shared" si="3"/>
        <v/>
      </c>
      <c r="S5" s="767" t="str">
        <f>VLOOKUP($B5,$B$1:$N5,C$1+1,FALSE)</f>
        <v/>
      </c>
      <c r="T5" s="797" t="str">
        <f>VLOOKUP($B5,$B$1:$N5,D$1+1,FALSE)</f>
        <v/>
      </c>
      <c r="U5" s="797" t="str">
        <f>VLOOKUP($B5,$B$1:$N5,E$1+1,FALSE)</f>
        <v/>
      </c>
      <c r="V5" s="797" t="str">
        <f>VLOOKUP($B5,$B$1:$N5,F$1+1,FALSE)</f>
        <v/>
      </c>
      <c r="W5" s="797" t="str">
        <f>VLOOKUP($B5,$B$1:$N5,G$1+1,FALSE)</f>
        <v/>
      </c>
      <c r="X5" s="797" t="str">
        <f>VLOOKUP($B5,$B$1:$N5,H$1+1,FALSE)</f>
        <v/>
      </c>
      <c r="Y5" s="797" t="str">
        <f>VLOOKUP($B5,$B$1:$N5,I$1+1,FALSE)</f>
        <v/>
      </c>
      <c r="Z5" s="797" t="str">
        <f>VLOOKUP($B5,$B$1:$N5,J$1+1,FALSE)</f>
        <v/>
      </c>
      <c r="AA5" s="797" t="str">
        <f>VLOOKUP($B5,$B$1:$N5,K$1+1,FALSE)</f>
        <v/>
      </c>
      <c r="AB5" s="797" t="str">
        <f>VLOOKUP($B5,$B$1:$N5,L$1+1,FALSE)</f>
        <v/>
      </c>
      <c r="AC5" s="797" t="str">
        <f>VLOOKUP($B5,$B$1:$N5,M$1+1,FALSE)</f>
        <v/>
      </c>
      <c r="AD5" s="798" t="str">
        <f>VLOOKUP($B5,$B$1:$N5,N$1+1,FALSE)</f>
        <v/>
      </c>
      <c r="AE5" s="799" t="str">
        <f t="shared" si="4"/>
        <v/>
      </c>
      <c r="AF5" s="785" t="str">
        <f t="shared" si="9"/>
        <v/>
      </c>
      <c r="AG5" s="779"/>
      <c r="AH5" s="796" t="str">
        <f t="shared" si="1"/>
        <v/>
      </c>
      <c r="AI5" s="800" t="str">
        <f>VLOOKUP($B109,$B$107:$N109,C$1+1,FALSE)</f>
        <v/>
      </c>
      <c r="AJ5" s="801" t="str">
        <f>VLOOKUP($B109,$B$107:$N109,D$1+1,FALSE)</f>
        <v/>
      </c>
      <c r="AK5" s="801" t="str">
        <f>VLOOKUP($B109,$B$107:$N109,E$1+1,FALSE)</f>
        <v/>
      </c>
      <c r="AL5" s="801" t="str">
        <f>VLOOKUP($B109,$B$107:$N109,F$1+1,FALSE)</f>
        <v/>
      </c>
      <c r="AM5" s="801" t="str">
        <f>VLOOKUP($B109,$B$107:$N109,G$1+1,FALSE)</f>
        <v/>
      </c>
      <c r="AN5" s="801" t="str">
        <f>VLOOKUP($B109,$B$107:$N109,H$1+1,FALSE)</f>
        <v/>
      </c>
      <c r="AO5" s="801" t="str">
        <f>VLOOKUP($B109,$B$107:$N109,I$1+1,FALSE)</f>
        <v/>
      </c>
      <c r="AP5" s="801" t="str">
        <f>VLOOKUP($B109,$B$107:$N109,J$1+1,FALSE)</f>
        <v/>
      </c>
      <c r="AQ5" s="801" t="str">
        <f>VLOOKUP($B109,$B$107:$N109,K$1+1,FALSE)</f>
        <v/>
      </c>
      <c r="AR5" s="801" t="str">
        <f>VLOOKUP($B109,$B$107:$N109,L$1+1,FALSE)</f>
        <v/>
      </c>
      <c r="AS5" s="801" t="str">
        <f>VLOOKUP($B109,$B$107:$N109,M$1+1,FALSE)</f>
        <v/>
      </c>
      <c r="AT5" s="802" t="str">
        <f>VLOOKUP($B109,$B$107:$N109,N$1+1,FALSE)</f>
        <v/>
      </c>
      <c r="AU5" s="803" t="str">
        <f t="shared" si="5"/>
        <v/>
      </c>
      <c r="AV5" s="785" t="str">
        <f t="shared" si="6"/>
        <v/>
      </c>
      <c r="AW5" s="786"/>
      <c r="AX5" s="796" t="str">
        <f t="shared" si="7"/>
        <v/>
      </c>
      <c r="AY5" s="767" t="str">
        <f t="shared" si="10"/>
        <v/>
      </c>
      <c r="AZ5" s="804" t="str">
        <f t="shared" si="11"/>
        <v/>
      </c>
      <c r="BA5" s="773"/>
      <c r="BB5" s="1616" t="str">
        <f>IF(PROJECTIONS!G5&lt;&gt;"",PROJECTIONS!G5,"")</f>
        <v/>
      </c>
      <c r="BC5" s="801" t="str">
        <f t="shared" si="12"/>
        <v/>
      </c>
      <c r="BD5" s="797" t="str">
        <f t="shared" si="8"/>
        <v/>
      </c>
      <c r="BE5" s="806" t="str">
        <f t="shared" si="13"/>
        <v/>
      </c>
      <c r="BF5" s="773"/>
      <c r="BG5" s="1616" t="str">
        <f>IF(PROJECTIONS!L5&lt;&gt;"",PROJECTIONS!L5,"")</f>
        <v/>
      </c>
      <c r="BH5" s="797" t="str">
        <f t="shared" si="14"/>
        <v/>
      </c>
      <c r="BI5" s="797" t="str">
        <f t="shared" si="15"/>
        <v/>
      </c>
      <c r="BJ5" s="806" t="str">
        <f t="shared" si="16"/>
        <v/>
      </c>
      <c r="BK5" s="773"/>
      <c r="BL5" s="805" t="str">
        <f t="shared" si="17"/>
        <v/>
      </c>
      <c r="BM5" s="802" t="str">
        <f t="shared" si="18"/>
        <v/>
      </c>
      <c r="BN5" s="807"/>
      <c r="BO5" s="779"/>
      <c r="BP5" s="796" t="str">
        <f>IF(SETUP!$B$5&lt;&gt;"",SETUP!$B$5,"")</f>
        <v/>
      </c>
      <c r="BQ5" s="1715" t="str">
        <f>VLOOKUP($B5,$R$107:$AF109,C$1+1,FALSE)</f>
        <v/>
      </c>
      <c r="BR5" s="1716" t="str">
        <f>VLOOKUP($B5,$R$107:$AF109,D$1+1,FALSE)</f>
        <v/>
      </c>
      <c r="BS5" s="1716" t="str">
        <f>VLOOKUP($B5,$R$107:$AF109,E$1+1,FALSE)</f>
        <v/>
      </c>
      <c r="BT5" s="1716" t="str">
        <f>VLOOKUP($B5,$R$107:$AF109,F$1+1,FALSE)</f>
        <v/>
      </c>
      <c r="BU5" s="1716" t="str">
        <f>VLOOKUP($B5,$R$107:$AF109,G$1+1,FALSE)</f>
        <v/>
      </c>
      <c r="BV5" s="1716" t="str">
        <f>VLOOKUP($B5,$R$107:$AF109,H$1+1,FALSE)</f>
        <v/>
      </c>
      <c r="BW5" s="1716" t="str">
        <f>VLOOKUP($B5,$R$107:$AF109,I$1+1,FALSE)</f>
        <v/>
      </c>
      <c r="BX5" s="1716" t="str">
        <f>VLOOKUP($B5,$R$107:$AF109,J$1+1,FALSE)</f>
        <v/>
      </c>
      <c r="BY5" s="1716" t="str">
        <f>VLOOKUP($B5,$R$107:$AF109,K$1+1,FALSE)</f>
        <v/>
      </c>
      <c r="BZ5" s="1716" t="str">
        <f>VLOOKUP($B5,$R$107:$AF109,L$1+1,FALSE)</f>
        <v/>
      </c>
      <c r="CA5" s="1716" t="str">
        <f>VLOOKUP($B5,$R$107:$AF109,M$1+1,FALSE)</f>
        <v/>
      </c>
      <c r="CB5" s="1717" t="str">
        <f>VLOOKUP($B5,$R$107:$AF109,N$1+1,FALSE)</f>
        <v/>
      </c>
      <c r="CC5" s="1718" t="str">
        <f>VLOOKUP($B5,$R$107:$AF109,O$1+1,FALSE)</f>
        <v/>
      </c>
      <c r="CD5" s="1751" t="str">
        <f>VLOOKUP($B5,$R$107:$AF109,P$1+1,FALSE)</f>
        <v/>
      </c>
      <c r="CE5" s="777"/>
      <c r="CF5" s="777"/>
      <c r="CG5" s="777"/>
      <c r="CH5" s="777"/>
      <c r="CI5" s="777"/>
      <c r="CJ5" s="777"/>
      <c r="CK5" s="777"/>
      <c r="CL5" s="777"/>
      <c r="CM5" s="777"/>
      <c r="CN5" s="777"/>
      <c r="CO5" s="777"/>
      <c r="CP5" s="777"/>
      <c r="CQ5" s="777"/>
      <c r="CR5" s="777"/>
      <c r="CS5" s="777"/>
      <c r="CT5" s="777"/>
      <c r="CU5" s="777"/>
      <c r="CV5" s="777"/>
      <c r="CW5" s="777"/>
      <c r="CX5" s="777"/>
      <c r="CY5" s="777"/>
      <c r="CZ5" s="777"/>
      <c r="DA5" s="777"/>
      <c r="DB5" s="777"/>
      <c r="DC5" s="777"/>
      <c r="DD5" s="777"/>
      <c r="DE5" s="777"/>
      <c r="DF5" s="777"/>
      <c r="DG5" s="777"/>
      <c r="DH5" s="777"/>
      <c r="DI5" s="777"/>
      <c r="DJ5" s="777"/>
      <c r="DK5" s="777"/>
      <c r="DL5" s="777"/>
      <c r="DM5" s="777"/>
      <c r="DN5" s="777"/>
      <c r="DO5" s="777"/>
      <c r="DP5" s="777"/>
      <c r="DQ5" s="777"/>
      <c r="DR5" s="777"/>
      <c r="DS5" s="777"/>
      <c r="DT5" s="777"/>
      <c r="DU5" s="777"/>
      <c r="DV5" s="777"/>
      <c r="DW5" s="777"/>
      <c r="DX5" s="777"/>
      <c r="DY5" s="777"/>
      <c r="DZ5" s="777"/>
      <c r="EA5" s="777"/>
    </row>
    <row r="6" spans="1:131" s="795" customFormat="1" ht="15.95" customHeight="1">
      <c r="A6" s="779"/>
      <c r="B6" s="780" t="str">
        <f>IF(SETUP!$B$6&lt;&gt;"",SETUP!$B$6,"")</f>
        <v/>
      </c>
      <c r="C6" s="781" t="str">
        <f>IF(JAN!$K$11&gt;0.005,JAN!$K$11,"")</f>
        <v/>
      </c>
      <c r="D6" s="782" t="str">
        <f>IF(FEB!$K$11&gt;0.005,FEB!$K$11,"")</f>
        <v/>
      </c>
      <c r="E6" s="782" t="str">
        <f>IF(MAR!$K$11&gt;0.005,MAR!$K$11,"")</f>
        <v/>
      </c>
      <c r="F6" s="782" t="str">
        <f>IF(APR!$K$11&gt;0.005,APR!$K$11,"")</f>
        <v/>
      </c>
      <c r="G6" s="782" t="str">
        <f>IF(MAY!$K$11&gt;0.005,MAY!$K$11,"")</f>
        <v/>
      </c>
      <c r="H6" s="782" t="str">
        <f>IF(JUN!$K$11&gt;0.005,JUN!$K$11,"")</f>
        <v/>
      </c>
      <c r="I6" s="782" t="str">
        <f>IF(JUL!$K$11&gt;0.005,JUL!$K$11,"")</f>
        <v/>
      </c>
      <c r="J6" s="782" t="str">
        <f>IF(AUG!$K$11&gt;0.005,AUG!$K$11,"")</f>
        <v/>
      </c>
      <c r="K6" s="782" t="str">
        <f>IF(SEP!$K$11&gt;0.005,SEP!$K$11,"")</f>
        <v/>
      </c>
      <c r="L6" s="782" t="str">
        <f>IF(OCT!$K$11&gt;0.005,OCT!$K$11,"")</f>
        <v/>
      </c>
      <c r="M6" s="782" t="str">
        <f>IF(NOV!$K$11&gt;0.005,NOV!$K$11,"")</f>
        <v/>
      </c>
      <c r="N6" s="783" t="str">
        <f>IF(DEC!$K$11&gt;0.005,DEC!$K$11,"")</f>
        <v/>
      </c>
      <c r="O6" s="784" t="str">
        <f t="shared" si="2"/>
        <v/>
      </c>
      <c r="P6" s="785" t="str">
        <f>IF(SUM(C$6:N$6)&gt;0.005,O$6/(SUM(JAN!$L$11,FEB!$L$11,MAR!$L$11,APR!$L$11,MAY!$L$11,JUN!$L$11,JUL!$L$11,AUG!$L$11,SEP!$L$11,OCT!$L$11,NOV!$L$11,DEC!$L$11)),"")</f>
        <v/>
      </c>
      <c r="Q6" s="786"/>
      <c r="R6" s="780" t="str">
        <f t="shared" si="3"/>
        <v/>
      </c>
      <c r="S6" s="781" t="str">
        <f>VLOOKUP($B6,$B$1:$N6,C$1+1,FALSE)</f>
        <v/>
      </c>
      <c r="T6" s="782" t="str">
        <f>VLOOKUP($B6,$B$1:$N6,D$1+1,FALSE)</f>
        <v/>
      </c>
      <c r="U6" s="782" t="str">
        <f>VLOOKUP($B6,$B$1:$N6,E$1+1,FALSE)</f>
        <v/>
      </c>
      <c r="V6" s="782" t="str">
        <f>VLOOKUP($B6,$B$1:$N6,F$1+1,FALSE)</f>
        <v/>
      </c>
      <c r="W6" s="782" t="str">
        <f>VLOOKUP($B6,$B$1:$N6,G$1+1,FALSE)</f>
        <v/>
      </c>
      <c r="X6" s="782" t="str">
        <f>VLOOKUP($B6,$B$1:$N6,H$1+1,FALSE)</f>
        <v/>
      </c>
      <c r="Y6" s="782" t="str">
        <f>VLOOKUP($B6,$B$1:$N6,I$1+1,FALSE)</f>
        <v/>
      </c>
      <c r="Z6" s="782" t="str">
        <f>VLOOKUP($B6,$B$1:$N6,J$1+1,FALSE)</f>
        <v/>
      </c>
      <c r="AA6" s="782" t="str">
        <f>VLOOKUP($B6,$B$1:$N6,K$1+1,FALSE)</f>
        <v/>
      </c>
      <c r="AB6" s="782" t="str">
        <f>VLOOKUP($B6,$B$1:$N6,L$1+1,FALSE)</f>
        <v/>
      </c>
      <c r="AC6" s="782" t="str">
        <f>VLOOKUP($B6,$B$1:$N6,M$1+1,FALSE)</f>
        <v/>
      </c>
      <c r="AD6" s="783" t="str">
        <f>VLOOKUP($B6,$B$1:$N6,N$1+1,FALSE)</f>
        <v/>
      </c>
      <c r="AE6" s="784" t="str">
        <f t="shared" si="4"/>
        <v/>
      </c>
      <c r="AF6" s="785" t="str">
        <f t="shared" si="9"/>
        <v/>
      </c>
      <c r="AG6" s="779"/>
      <c r="AH6" s="780" t="str">
        <f t="shared" si="1"/>
        <v/>
      </c>
      <c r="AI6" s="787" t="str">
        <f>VLOOKUP($B110,$B$107:$N110,C$1+1,FALSE)</f>
        <v/>
      </c>
      <c r="AJ6" s="788" t="str">
        <f>VLOOKUP($B110,$B$107:$N110,D$1+1,FALSE)</f>
        <v/>
      </c>
      <c r="AK6" s="788" t="str">
        <f>VLOOKUP($B110,$B$107:$N110,E$1+1,FALSE)</f>
        <v/>
      </c>
      <c r="AL6" s="788" t="str">
        <f>VLOOKUP($B110,$B$107:$N110,F$1+1,FALSE)</f>
        <v/>
      </c>
      <c r="AM6" s="788" t="str">
        <f>VLOOKUP($B110,$B$107:$N110,G$1+1,FALSE)</f>
        <v/>
      </c>
      <c r="AN6" s="788" t="str">
        <f>VLOOKUP($B110,$B$107:$N110,H$1+1,FALSE)</f>
        <v/>
      </c>
      <c r="AO6" s="788" t="str">
        <f>VLOOKUP($B110,$B$107:$N110,I$1+1,FALSE)</f>
        <v/>
      </c>
      <c r="AP6" s="788" t="str">
        <f>VLOOKUP($B110,$B$107:$N110,J$1+1,FALSE)</f>
        <v/>
      </c>
      <c r="AQ6" s="788" t="str">
        <f>VLOOKUP($B110,$B$107:$N110,K$1+1,FALSE)</f>
        <v/>
      </c>
      <c r="AR6" s="788" t="str">
        <f>VLOOKUP($B110,$B$107:$N110,L$1+1,FALSE)</f>
        <v/>
      </c>
      <c r="AS6" s="788" t="str">
        <f>VLOOKUP($B110,$B$107:$N110,M$1+1,FALSE)</f>
        <v/>
      </c>
      <c r="AT6" s="789" t="str">
        <f>VLOOKUP($B110,$B$107:$N110,N$1+1,FALSE)</f>
        <v/>
      </c>
      <c r="AU6" s="790" t="str">
        <f t="shared" si="5"/>
        <v/>
      </c>
      <c r="AV6" s="785" t="str">
        <f t="shared" si="6"/>
        <v/>
      </c>
      <c r="AW6" s="786"/>
      <c r="AX6" s="780" t="str">
        <f t="shared" si="7"/>
        <v/>
      </c>
      <c r="AY6" s="781" t="str">
        <f t="shared" si="10"/>
        <v/>
      </c>
      <c r="AZ6" s="791" t="str">
        <f t="shared" si="11"/>
        <v/>
      </c>
      <c r="BA6" s="773"/>
      <c r="BB6" s="1618" t="str">
        <f>IF(PROJECTIONS!G6&lt;&gt;"",PROJECTIONS!G6,"")</f>
        <v/>
      </c>
      <c r="BC6" s="788" t="str">
        <f t="shared" si="12"/>
        <v/>
      </c>
      <c r="BD6" s="782" t="str">
        <f t="shared" si="8"/>
        <v/>
      </c>
      <c r="BE6" s="793" t="str">
        <f t="shared" si="13"/>
        <v/>
      </c>
      <c r="BF6" s="773"/>
      <c r="BG6" s="1618" t="str">
        <f>IF(PROJECTIONS!L6&lt;&gt;"",PROJECTIONS!L6,"")</f>
        <v/>
      </c>
      <c r="BH6" s="782" t="str">
        <f t="shared" si="14"/>
        <v/>
      </c>
      <c r="BI6" s="782" t="str">
        <f t="shared" si="15"/>
        <v/>
      </c>
      <c r="BJ6" s="793" t="str">
        <f t="shared" si="16"/>
        <v/>
      </c>
      <c r="BK6" s="773"/>
      <c r="BL6" s="792" t="str">
        <f t="shared" si="17"/>
        <v/>
      </c>
      <c r="BM6" s="789" t="str">
        <f t="shared" si="18"/>
        <v/>
      </c>
      <c r="BN6" s="794"/>
      <c r="BO6" s="779"/>
      <c r="BP6" s="780" t="str">
        <f>IF(SETUP!$B$6&lt;&gt;"",SETUP!$B$6,"")</f>
        <v/>
      </c>
      <c r="BQ6" s="1711" t="str">
        <f>VLOOKUP($B6,$R$107:$AF110,C$1+1,FALSE)</f>
        <v/>
      </c>
      <c r="BR6" s="1712" t="str">
        <f>VLOOKUP($B6,$R$107:$AF110,D$1+1,FALSE)</f>
        <v/>
      </c>
      <c r="BS6" s="1712" t="str">
        <f>VLOOKUP($B6,$R$107:$AF110,E$1+1,FALSE)</f>
        <v/>
      </c>
      <c r="BT6" s="1712" t="str">
        <f>VLOOKUP($B6,$R$107:$AF110,F$1+1,FALSE)</f>
        <v/>
      </c>
      <c r="BU6" s="1712" t="str">
        <f>VLOOKUP($B6,$R$107:$AF110,G$1+1,FALSE)</f>
        <v/>
      </c>
      <c r="BV6" s="1712" t="str">
        <f>VLOOKUP($B6,$R$107:$AF110,H$1+1,FALSE)</f>
        <v/>
      </c>
      <c r="BW6" s="1712" t="str">
        <f>VLOOKUP($B6,$R$107:$AF110,I$1+1,FALSE)</f>
        <v/>
      </c>
      <c r="BX6" s="1712" t="str">
        <f>VLOOKUP($B6,$R$107:$AF110,J$1+1,FALSE)</f>
        <v/>
      </c>
      <c r="BY6" s="1712" t="str">
        <f>VLOOKUP($B6,$R$107:$AF110,K$1+1,FALSE)</f>
        <v/>
      </c>
      <c r="BZ6" s="1712" t="str">
        <f>VLOOKUP($B6,$R$107:$AF110,L$1+1,FALSE)</f>
        <v/>
      </c>
      <c r="CA6" s="1712" t="str">
        <f>VLOOKUP($B6,$R$107:$AF110,M$1+1,FALSE)</f>
        <v/>
      </c>
      <c r="CB6" s="1713" t="str">
        <f>VLOOKUP($B6,$R$107:$AF110,N$1+1,FALSE)</f>
        <v/>
      </c>
      <c r="CC6" s="1714" t="str">
        <f>VLOOKUP($B6,$R$107:$AF110,O$1+1,FALSE)</f>
        <v/>
      </c>
      <c r="CD6" s="1751" t="str">
        <f>VLOOKUP($B6,$R$107:$AF110,P$1+1,FALSE)</f>
        <v/>
      </c>
      <c r="CE6" s="777"/>
      <c r="CF6" s="777"/>
      <c r="CG6" s="777"/>
      <c r="CH6" s="777"/>
      <c r="CI6" s="777"/>
      <c r="CJ6" s="777"/>
      <c r="CK6" s="777"/>
      <c r="CL6" s="777"/>
      <c r="CM6" s="777"/>
      <c r="CN6" s="777"/>
      <c r="CO6" s="777"/>
      <c r="CP6" s="777"/>
      <c r="CQ6" s="777"/>
      <c r="CR6" s="777"/>
      <c r="CS6" s="777"/>
      <c r="CT6" s="777"/>
      <c r="CU6" s="777"/>
      <c r="CV6" s="777"/>
      <c r="CW6" s="777"/>
      <c r="CX6" s="777"/>
      <c r="CY6" s="777"/>
      <c r="CZ6" s="777"/>
      <c r="DA6" s="777"/>
      <c r="DB6" s="777"/>
      <c r="DC6" s="777"/>
      <c r="DD6" s="777"/>
      <c r="DE6" s="777"/>
      <c r="DF6" s="777"/>
      <c r="DG6" s="777"/>
      <c r="DH6" s="777"/>
      <c r="DI6" s="777"/>
      <c r="DJ6" s="777"/>
      <c r="DK6" s="777"/>
      <c r="DL6" s="777"/>
      <c r="DM6" s="777"/>
      <c r="DN6" s="777"/>
      <c r="DO6" s="777"/>
      <c r="DP6" s="777"/>
      <c r="DQ6" s="777"/>
      <c r="DR6" s="777"/>
      <c r="DS6" s="777"/>
      <c r="DT6" s="777"/>
      <c r="DU6" s="777"/>
      <c r="DV6" s="777"/>
      <c r="DW6" s="777"/>
      <c r="DX6" s="777"/>
      <c r="DY6" s="777"/>
      <c r="DZ6" s="777"/>
      <c r="EA6" s="777"/>
    </row>
    <row r="7" spans="1:131" s="778" customFormat="1" ht="15.95" customHeight="1">
      <c r="A7" s="779"/>
      <c r="B7" s="796" t="str">
        <f>IF(SETUP!$B$7&lt;&gt;"",SETUP!$B$7,"")</f>
        <v/>
      </c>
      <c r="C7" s="767" t="str">
        <f>IF(JAN!$K$12&gt;0.005,JAN!$K$12,"")</f>
        <v/>
      </c>
      <c r="D7" s="797" t="str">
        <f>IF(FEB!$K$12&gt;0.005,FEB!$K$12,"")</f>
        <v/>
      </c>
      <c r="E7" s="797" t="str">
        <f>IF(MAR!$K$12&gt;0.005,MAR!$K$12,"")</f>
        <v/>
      </c>
      <c r="F7" s="797" t="str">
        <f>IF(APR!$K$12&gt;0.005,APR!$K$12,"")</f>
        <v/>
      </c>
      <c r="G7" s="797" t="str">
        <f>IF(MAY!$K$12&gt;0.005,MAY!$K$12,"")</f>
        <v/>
      </c>
      <c r="H7" s="797" t="str">
        <f>IF(JUN!$K$12&gt;0.005,JUN!$K$12,"")</f>
        <v/>
      </c>
      <c r="I7" s="797" t="str">
        <f>IF(JUL!$K$12&gt;0.005,JUL!$K$12,"")</f>
        <v/>
      </c>
      <c r="J7" s="797" t="str">
        <f>IF(AUG!$K$12&gt;0.005,AUG!$K$12,"")</f>
        <v/>
      </c>
      <c r="K7" s="797" t="str">
        <f>IF(SEP!$K$12&gt;0.005,SEP!$K$12,"")</f>
        <v/>
      </c>
      <c r="L7" s="797" t="str">
        <f>IF(OCT!$K$12&gt;0.005,OCT!$K$12,"")</f>
        <v/>
      </c>
      <c r="M7" s="797" t="str">
        <f>IF(NOV!$K$12&gt;0.005,NOV!$K$12,"")</f>
        <v/>
      </c>
      <c r="N7" s="798" t="str">
        <f>IF(DEC!$K$12&gt;0.005,DEC!$K$12,"")</f>
        <v/>
      </c>
      <c r="O7" s="799" t="str">
        <f t="shared" si="2"/>
        <v/>
      </c>
      <c r="P7" s="785" t="str">
        <f>IF(SUM(C$7:N$7)&gt;0.005,O$7/(SUM(JAN!$L$12,FEB!$L$12,MAR!$L$12,APR!$L$12,MAY!$L$12,JUN!$L$12,JUL!$L$12,AUG!$L$12,SEP!$L$12,OCT!$L$12,NOV!$L$12,DEC!$L$12)),"")</f>
        <v/>
      </c>
      <c r="Q7" s="786"/>
      <c r="R7" s="796" t="str">
        <f t="shared" si="3"/>
        <v/>
      </c>
      <c r="S7" s="767" t="str">
        <f>VLOOKUP($B7,$B$1:$N7,C$1+1,FALSE)</f>
        <v/>
      </c>
      <c r="T7" s="797" t="str">
        <f>VLOOKUP($B7,$B$1:$N7,D$1+1,FALSE)</f>
        <v/>
      </c>
      <c r="U7" s="797" t="str">
        <f>VLOOKUP($B7,$B$1:$N7,E$1+1,FALSE)</f>
        <v/>
      </c>
      <c r="V7" s="797" t="str">
        <f>VLOOKUP($B7,$B$1:$N7,F$1+1,FALSE)</f>
        <v/>
      </c>
      <c r="W7" s="797" t="str">
        <f>VLOOKUP($B7,$B$1:$N7,G$1+1,FALSE)</f>
        <v/>
      </c>
      <c r="X7" s="797" t="str">
        <f>VLOOKUP($B7,$B$1:$N7,H$1+1,FALSE)</f>
        <v/>
      </c>
      <c r="Y7" s="797" t="str">
        <f>VLOOKUP($B7,$B$1:$N7,I$1+1,FALSE)</f>
        <v/>
      </c>
      <c r="Z7" s="797" t="str">
        <f>VLOOKUP($B7,$B$1:$N7,J$1+1,FALSE)</f>
        <v/>
      </c>
      <c r="AA7" s="797" t="str">
        <f>VLOOKUP($B7,$B$1:$N7,K$1+1,FALSE)</f>
        <v/>
      </c>
      <c r="AB7" s="797" t="str">
        <f>VLOOKUP($B7,$B$1:$N7,L$1+1,FALSE)</f>
        <v/>
      </c>
      <c r="AC7" s="797" t="str">
        <f>VLOOKUP($B7,$B$1:$N7,M$1+1,FALSE)</f>
        <v/>
      </c>
      <c r="AD7" s="798" t="str">
        <f>VLOOKUP($B7,$B$1:$N7,N$1+1,FALSE)</f>
        <v/>
      </c>
      <c r="AE7" s="799" t="str">
        <f t="shared" si="4"/>
        <v/>
      </c>
      <c r="AF7" s="785" t="str">
        <f t="shared" si="9"/>
        <v/>
      </c>
      <c r="AG7" s="779"/>
      <c r="AH7" s="796" t="str">
        <f t="shared" si="1"/>
        <v/>
      </c>
      <c r="AI7" s="800" t="str">
        <f>VLOOKUP($B111,$B$107:$N111,C$1+1,FALSE)</f>
        <v/>
      </c>
      <c r="AJ7" s="801" t="str">
        <f>VLOOKUP($B111,$B$107:$N111,D$1+1,FALSE)</f>
        <v/>
      </c>
      <c r="AK7" s="801" t="str">
        <f>VLOOKUP($B111,$B$107:$N111,E$1+1,FALSE)</f>
        <v/>
      </c>
      <c r="AL7" s="801" t="str">
        <f>VLOOKUP($B111,$B$107:$N111,F$1+1,FALSE)</f>
        <v/>
      </c>
      <c r="AM7" s="801" t="str">
        <f>VLOOKUP($B111,$B$107:$N111,G$1+1,FALSE)</f>
        <v/>
      </c>
      <c r="AN7" s="801" t="str">
        <f>VLOOKUP($B111,$B$107:$N111,H$1+1,FALSE)</f>
        <v/>
      </c>
      <c r="AO7" s="801" t="str">
        <f>VLOOKUP($B111,$B$107:$N111,I$1+1,FALSE)</f>
        <v/>
      </c>
      <c r="AP7" s="801" t="str">
        <f>VLOOKUP($B111,$B$107:$N111,J$1+1,FALSE)</f>
        <v/>
      </c>
      <c r="AQ7" s="801" t="str">
        <f>VLOOKUP($B111,$B$107:$N111,K$1+1,FALSE)</f>
        <v/>
      </c>
      <c r="AR7" s="801" t="str">
        <f>VLOOKUP($B111,$B$107:$N111,L$1+1,FALSE)</f>
        <v/>
      </c>
      <c r="AS7" s="801" t="str">
        <f>VLOOKUP($B111,$B$107:$N111,M$1+1,FALSE)</f>
        <v/>
      </c>
      <c r="AT7" s="802" t="str">
        <f>VLOOKUP($B111,$B$107:$N111,N$1+1,FALSE)</f>
        <v/>
      </c>
      <c r="AU7" s="803" t="str">
        <f t="shared" si="5"/>
        <v/>
      </c>
      <c r="AV7" s="785" t="str">
        <f t="shared" si="6"/>
        <v/>
      </c>
      <c r="AW7" s="786"/>
      <c r="AX7" s="796" t="str">
        <f t="shared" si="7"/>
        <v/>
      </c>
      <c r="AY7" s="767" t="str">
        <f t="shared" si="10"/>
        <v/>
      </c>
      <c r="AZ7" s="804" t="str">
        <f t="shared" si="11"/>
        <v/>
      </c>
      <c r="BA7" s="773"/>
      <c r="BB7" s="1616" t="str">
        <f>IF(PROJECTIONS!G7&lt;&gt;"",PROJECTIONS!G7,"")</f>
        <v/>
      </c>
      <c r="BC7" s="801" t="str">
        <f t="shared" si="12"/>
        <v/>
      </c>
      <c r="BD7" s="797" t="str">
        <f t="shared" si="8"/>
        <v/>
      </c>
      <c r="BE7" s="806" t="str">
        <f t="shared" si="13"/>
        <v/>
      </c>
      <c r="BF7" s="773"/>
      <c r="BG7" s="1616" t="str">
        <f>IF(PROJECTIONS!L7&lt;&gt;"",PROJECTIONS!L7,"")</f>
        <v/>
      </c>
      <c r="BH7" s="797" t="str">
        <f t="shared" si="14"/>
        <v/>
      </c>
      <c r="BI7" s="797" t="str">
        <f t="shared" si="15"/>
        <v/>
      </c>
      <c r="BJ7" s="806" t="str">
        <f t="shared" si="16"/>
        <v/>
      </c>
      <c r="BK7" s="773"/>
      <c r="BL7" s="805" t="str">
        <f t="shared" si="17"/>
        <v/>
      </c>
      <c r="BM7" s="802" t="str">
        <f t="shared" si="18"/>
        <v/>
      </c>
      <c r="BN7" s="807"/>
      <c r="BO7" s="779"/>
      <c r="BP7" s="796" t="str">
        <f>IF(SETUP!$B$7&lt;&gt;"",SETUP!$B$7,"")</f>
        <v/>
      </c>
      <c r="BQ7" s="1715" t="str">
        <f>VLOOKUP($B7,$R$107:$AF111,C$1+1,FALSE)</f>
        <v/>
      </c>
      <c r="BR7" s="1716" t="str">
        <f>VLOOKUP($B7,$R$107:$AF111,D$1+1,FALSE)</f>
        <v/>
      </c>
      <c r="BS7" s="1716" t="str">
        <f>VLOOKUP($B7,$R$107:$AF111,E$1+1,FALSE)</f>
        <v/>
      </c>
      <c r="BT7" s="1716" t="str">
        <f>VLOOKUP($B7,$R$107:$AF111,F$1+1,FALSE)</f>
        <v/>
      </c>
      <c r="BU7" s="1716" t="str">
        <f>VLOOKUP($B7,$R$107:$AF111,G$1+1,FALSE)</f>
        <v/>
      </c>
      <c r="BV7" s="1716" t="str">
        <f>VLOOKUP($B7,$R$107:$AF111,H$1+1,FALSE)</f>
        <v/>
      </c>
      <c r="BW7" s="1716" t="str">
        <f>VLOOKUP($B7,$R$107:$AF111,I$1+1,FALSE)</f>
        <v/>
      </c>
      <c r="BX7" s="1716" t="str">
        <f>VLOOKUP($B7,$R$107:$AF111,J$1+1,FALSE)</f>
        <v/>
      </c>
      <c r="BY7" s="1716" t="str">
        <f>VLOOKUP($B7,$R$107:$AF111,K$1+1,FALSE)</f>
        <v/>
      </c>
      <c r="BZ7" s="1716" t="str">
        <f>VLOOKUP($B7,$R$107:$AF111,L$1+1,FALSE)</f>
        <v/>
      </c>
      <c r="CA7" s="1716" t="str">
        <f>VLOOKUP($B7,$R$107:$AF111,M$1+1,FALSE)</f>
        <v/>
      </c>
      <c r="CB7" s="1717" t="str">
        <f>VLOOKUP($B7,$R$107:$AF111,N$1+1,FALSE)</f>
        <v/>
      </c>
      <c r="CC7" s="1718" t="str">
        <f>VLOOKUP($B7,$R$107:$AF111,O$1+1,FALSE)</f>
        <v/>
      </c>
      <c r="CD7" s="1751" t="str">
        <f>VLOOKUP($B7,$R$107:$AF111,P$1+1,FALSE)</f>
        <v/>
      </c>
      <c r="CE7" s="777"/>
      <c r="CF7" s="777"/>
      <c r="CG7" s="777"/>
      <c r="CH7" s="777"/>
      <c r="CI7" s="777"/>
      <c r="CJ7" s="777"/>
      <c r="CK7" s="777"/>
      <c r="CL7" s="777"/>
      <c r="CM7" s="777"/>
      <c r="CN7" s="777"/>
      <c r="CO7" s="777"/>
      <c r="CP7" s="777"/>
      <c r="CQ7" s="777"/>
      <c r="CR7" s="777"/>
      <c r="CS7" s="777"/>
      <c r="CT7" s="777"/>
      <c r="CU7" s="777"/>
      <c r="CV7" s="777"/>
      <c r="CW7" s="777"/>
      <c r="CX7" s="777"/>
      <c r="CY7" s="777"/>
      <c r="CZ7" s="777"/>
      <c r="DA7" s="777"/>
      <c r="DB7" s="777"/>
      <c r="DC7" s="777"/>
      <c r="DD7" s="777"/>
      <c r="DE7" s="777"/>
      <c r="DF7" s="777"/>
      <c r="DG7" s="777"/>
      <c r="DH7" s="777"/>
      <c r="DI7" s="777"/>
      <c r="DJ7" s="777"/>
      <c r="DK7" s="777"/>
      <c r="DL7" s="777"/>
      <c r="DM7" s="777"/>
      <c r="DN7" s="777"/>
      <c r="DO7" s="777"/>
      <c r="DP7" s="777"/>
      <c r="DQ7" s="777"/>
      <c r="DR7" s="777"/>
      <c r="DS7" s="777"/>
      <c r="DT7" s="777"/>
      <c r="DU7" s="777"/>
      <c r="DV7" s="777"/>
      <c r="DW7" s="777"/>
      <c r="DX7" s="777"/>
      <c r="DY7" s="777"/>
      <c r="DZ7" s="777"/>
      <c r="EA7" s="777"/>
    </row>
    <row r="8" spans="1:131" s="795" customFormat="1" ht="15.95" customHeight="1">
      <c r="A8" s="779"/>
      <c r="B8" s="780" t="str">
        <f>IF(SETUP!$B$8&lt;&gt;"",SETUP!$B$8,"")</f>
        <v/>
      </c>
      <c r="C8" s="781" t="str">
        <f>IF(JAN!$K$13&gt;0.005,JAN!$K$13,"")</f>
        <v/>
      </c>
      <c r="D8" s="782" t="str">
        <f>IF(FEB!$K$13&gt;0.005,FEB!$K$13,"")</f>
        <v/>
      </c>
      <c r="E8" s="782" t="str">
        <f>IF(MAR!$K$13&gt;0.005,MAR!$K$13,"")</f>
        <v/>
      </c>
      <c r="F8" s="782" t="str">
        <f>IF(APR!$K$13&gt;0.005,APR!$K$13,"")</f>
        <v/>
      </c>
      <c r="G8" s="782" t="str">
        <f>IF(MAY!$K$13&gt;0.005,MAY!$K$13,"")</f>
        <v/>
      </c>
      <c r="H8" s="782" t="str">
        <f>IF(JUN!$K$13&gt;0.005,JUN!$K$13,"")</f>
        <v/>
      </c>
      <c r="I8" s="782" t="str">
        <f>IF(JUL!$K$13&gt;0.005,JUL!$K$13,"")</f>
        <v/>
      </c>
      <c r="J8" s="782" t="str">
        <f>IF(AUG!$K$13&gt;0.005,AUG!$K$13,"")</f>
        <v/>
      </c>
      <c r="K8" s="782" t="str">
        <f>IF(SEP!$K$13&gt;0.005,SEP!$K$13,"")</f>
        <v/>
      </c>
      <c r="L8" s="782" t="str">
        <f>IF(OCT!$K$13&gt;0.005,OCT!$K$13,"")</f>
        <v/>
      </c>
      <c r="M8" s="782" t="str">
        <f>IF(NOV!$K$13&gt;0.005,NOV!$K$13,"")</f>
        <v/>
      </c>
      <c r="N8" s="783" t="str">
        <f>IF(DEC!$K$13&gt;0.005,DEC!$K$13,"")</f>
        <v/>
      </c>
      <c r="O8" s="784" t="str">
        <f t="shared" si="2"/>
        <v/>
      </c>
      <c r="P8" s="785" t="str">
        <f>IF(SUM(C$8:N$8)&gt;0.005,O$8/(SUM(JAN!$L$13,FEB!$L$13,MAR!$L$13,APR!$L$13,MAY!$L$13,JUN!$L$13,JUL!$L$13,AUG!$L$13,SEP!$L$13,OCT!$L$13,NOV!$L$13,DEC!$L$13)),"")</f>
        <v/>
      </c>
      <c r="Q8" s="786"/>
      <c r="R8" s="780" t="str">
        <f t="shared" si="3"/>
        <v/>
      </c>
      <c r="S8" s="781" t="str">
        <f>VLOOKUP($B8,$B$1:$N8,C$1+1,FALSE)</f>
        <v/>
      </c>
      <c r="T8" s="782" t="str">
        <f>VLOOKUP($B8,$B$1:$N8,D$1+1,FALSE)</f>
        <v/>
      </c>
      <c r="U8" s="782" t="str">
        <f>VLOOKUP($B8,$B$1:$N8,E$1+1,FALSE)</f>
        <v/>
      </c>
      <c r="V8" s="782" t="str">
        <f>VLOOKUP($B8,$B$1:$N8,F$1+1,FALSE)</f>
        <v/>
      </c>
      <c r="W8" s="782" t="str">
        <f>VLOOKUP($B8,$B$1:$N8,G$1+1,FALSE)</f>
        <v/>
      </c>
      <c r="X8" s="782" t="str">
        <f>VLOOKUP($B8,$B$1:$N8,H$1+1,FALSE)</f>
        <v/>
      </c>
      <c r="Y8" s="782" t="str">
        <f>VLOOKUP($B8,$B$1:$N8,I$1+1,FALSE)</f>
        <v/>
      </c>
      <c r="Z8" s="782" t="str">
        <f>VLOOKUP($B8,$B$1:$N8,J$1+1,FALSE)</f>
        <v/>
      </c>
      <c r="AA8" s="782" t="str">
        <f>VLOOKUP($B8,$B$1:$N8,K$1+1,FALSE)</f>
        <v/>
      </c>
      <c r="AB8" s="782" t="str">
        <f>VLOOKUP($B8,$B$1:$N8,L$1+1,FALSE)</f>
        <v/>
      </c>
      <c r="AC8" s="782" t="str">
        <f>VLOOKUP($B8,$B$1:$N8,M$1+1,FALSE)</f>
        <v/>
      </c>
      <c r="AD8" s="783" t="str">
        <f>VLOOKUP($B8,$B$1:$N8,N$1+1,FALSE)</f>
        <v/>
      </c>
      <c r="AE8" s="784" t="str">
        <f t="shared" si="4"/>
        <v/>
      </c>
      <c r="AF8" s="785" t="str">
        <f t="shared" si="9"/>
        <v/>
      </c>
      <c r="AG8" s="779"/>
      <c r="AH8" s="780" t="str">
        <f t="shared" si="1"/>
        <v/>
      </c>
      <c r="AI8" s="787" t="str">
        <f>VLOOKUP($B112,$B$107:$N112,C$1+1,FALSE)</f>
        <v/>
      </c>
      <c r="AJ8" s="788" t="str">
        <f>VLOOKUP($B112,$B$107:$N112,D$1+1,FALSE)</f>
        <v/>
      </c>
      <c r="AK8" s="788" t="str">
        <f>VLOOKUP($B112,$B$107:$N112,E$1+1,FALSE)</f>
        <v/>
      </c>
      <c r="AL8" s="788" t="str">
        <f>VLOOKUP($B112,$B$107:$N112,F$1+1,FALSE)</f>
        <v/>
      </c>
      <c r="AM8" s="788" t="str">
        <f>VLOOKUP($B112,$B$107:$N112,G$1+1,FALSE)</f>
        <v/>
      </c>
      <c r="AN8" s="788" t="str">
        <f>VLOOKUP($B112,$B$107:$N112,H$1+1,FALSE)</f>
        <v/>
      </c>
      <c r="AO8" s="788" t="str">
        <f>VLOOKUP($B112,$B$107:$N112,I$1+1,FALSE)</f>
        <v/>
      </c>
      <c r="AP8" s="788" t="str">
        <f>VLOOKUP($B112,$B$107:$N112,J$1+1,FALSE)</f>
        <v/>
      </c>
      <c r="AQ8" s="788" t="str">
        <f>VLOOKUP($B112,$B$107:$N112,K$1+1,FALSE)</f>
        <v/>
      </c>
      <c r="AR8" s="788" t="str">
        <f>VLOOKUP($B112,$B$107:$N112,L$1+1,FALSE)</f>
        <v/>
      </c>
      <c r="AS8" s="788" t="str">
        <f>VLOOKUP($B112,$B$107:$N112,M$1+1,FALSE)</f>
        <v/>
      </c>
      <c r="AT8" s="789" t="str">
        <f>VLOOKUP($B112,$B$107:$N112,N$1+1,FALSE)</f>
        <v/>
      </c>
      <c r="AU8" s="790" t="str">
        <f t="shared" si="5"/>
        <v/>
      </c>
      <c r="AV8" s="785" t="str">
        <f t="shared" si="6"/>
        <v/>
      </c>
      <c r="AW8" s="786"/>
      <c r="AX8" s="780" t="str">
        <f t="shared" si="7"/>
        <v/>
      </c>
      <c r="AY8" s="781" t="str">
        <f t="shared" si="10"/>
        <v/>
      </c>
      <c r="AZ8" s="791" t="str">
        <f t="shared" si="11"/>
        <v/>
      </c>
      <c r="BA8" s="773"/>
      <c r="BB8" s="1618" t="str">
        <f>IF(PROJECTIONS!G8&lt;&gt;"",PROJECTIONS!G8,"")</f>
        <v/>
      </c>
      <c r="BC8" s="788" t="str">
        <f t="shared" si="12"/>
        <v/>
      </c>
      <c r="BD8" s="782" t="str">
        <f t="shared" si="8"/>
        <v/>
      </c>
      <c r="BE8" s="793" t="str">
        <f t="shared" si="13"/>
        <v/>
      </c>
      <c r="BF8" s="773"/>
      <c r="BG8" s="1618" t="str">
        <f>IF(PROJECTIONS!L8&lt;&gt;"",PROJECTIONS!L8,"")</f>
        <v/>
      </c>
      <c r="BH8" s="782" t="str">
        <f t="shared" si="14"/>
        <v/>
      </c>
      <c r="BI8" s="782" t="str">
        <f t="shared" si="15"/>
        <v/>
      </c>
      <c r="BJ8" s="793" t="str">
        <f t="shared" si="16"/>
        <v/>
      </c>
      <c r="BK8" s="773"/>
      <c r="BL8" s="792" t="str">
        <f t="shared" si="17"/>
        <v/>
      </c>
      <c r="BM8" s="789" t="str">
        <f t="shared" si="18"/>
        <v/>
      </c>
      <c r="BN8" s="794"/>
      <c r="BO8" s="779"/>
      <c r="BP8" s="780" t="str">
        <f>IF(SETUP!$B$8&lt;&gt;"",SETUP!$B$8,"")</f>
        <v/>
      </c>
      <c r="BQ8" s="1711" t="str">
        <f>VLOOKUP($B8,$R$107:$AF112,C$1+1,FALSE)</f>
        <v/>
      </c>
      <c r="BR8" s="1712" t="str">
        <f>VLOOKUP($B8,$R$107:$AF112,D$1+1,FALSE)</f>
        <v/>
      </c>
      <c r="BS8" s="1712" t="str">
        <f>VLOOKUP($B8,$R$107:$AF112,E$1+1,FALSE)</f>
        <v/>
      </c>
      <c r="BT8" s="1712" t="str">
        <f>VLOOKUP($B8,$R$107:$AF112,F$1+1,FALSE)</f>
        <v/>
      </c>
      <c r="BU8" s="1712" t="str">
        <f>VLOOKUP($B8,$R$107:$AF112,G$1+1,FALSE)</f>
        <v/>
      </c>
      <c r="BV8" s="1712" t="str">
        <f>VLOOKUP($B8,$R$107:$AF112,H$1+1,FALSE)</f>
        <v/>
      </c>
      <c r="BW8" s="1712" t="str">
        <f>VLOOKUP($B8,$R$107:$AF112,I$1+1,FALSE)</f>
        <v/>
      </c>
      <c r="BX8" s="1712" t="str">
        <f>VLOOKUP($B8,$R$107:$AF112,J$1+1,FALSE)</f>
        <v/>
      </c>
      <c r="BY8" s="1712" t="str">
        <f>VLOOKUP($B8,$R$107:$AF112,K$1+1,FALSE)</f>
        <v/>
      </c>
      <c r="BZ8" s="1712" t="str">
        <f>VLOOKUP($B8,$R$107:$AF112,L$1+1,FALSE)</f>
        <v/>
      </c>
      <c r="CA8" s="1712" t="str">
        <f>VLOOKUP($B8,$R$107:$AF112,M$1+1,FALSE)</f>
        <v/>
      </c>
      <c r="CB8" s="1713" t="str">
        <f>VLOOKUP($B8,$R$107:$AF112,N$1+1,FALSE)</f>
        <v/>
      </c>
      <c r="CC8" s="1714" t="str">
        <f>VLOOKUP($B8,$R$107:$AF112,O$1+1,FALSE)</f>
        <v/>
      </c>
      <c r="CD8" s="1751" t="str">
        <f>VLOOKUP($B8,$R$107:$AF112,P$1+1,FALSE)</f>
        <v/>
      </c>
      <c r="CE8" s="777"/>
      <c r="CF8" s="777"/>
      <c r="CG8" s="777"/>
      <c r="CH8" s="777"/>
      <c r="CI8" s="777"/>
      <c r="CJ8" s="777"/>
      <c r="CK8" s="777"/>
      <c r="CL8" s="777"/>
      <c r="CM8" s="777"/>
      <c r="CN8" s="777"/>
      <c r="CO8" s="777"/>
      <c r="CP8" s="777"/>
      <c r="CQ8" s="777"/>
      <c r="CR8" s="777"/>
      <c r="CS8" s="777"/>
      <c r="CT8" s="777"/>
      <c r="CU8" s="777"/>
      <c r="CV8" s="777"/>
      <c r="CW8" s="777"/>
      <c r="CX8" s="777"/>
      <c r="CY8" s="777"/>
      <c r="CZ8" s="777"/>
      <c r="DA8" s="777"/>
      <c r="DB8" s="777"/>
      <c r="DC8" s="777"/>
      <c r="DD8" s="777"/>
      <c r="DE8" s="777"/>
      <c r="DF8" s="777"/>
      <c r="DG8" s="777"/>
      <c r="DH8" s="777"/>
      <c r="DI8" s="777"/>
      <c r="DJ8" s="777"/>
      <c r="DK8" s="777"/>
      <c r="DL8" s="777"/>
      <c r="DM8" s="777"/>
      <c r="DN8" s="777"/>
      <c r="DO8" s="777"/>
      <c r="DP8" s="777"/>
      <c r="DQ8" s="777"/>
      <c r="DR8" s="777"/>
      <c r="DS8" s="777"/>
      <c r="DT8" s="777"/>
      <c r="DU8" s="777"/>
      <c r="DV8" s="777"/>
      <c r="DW8" s="777"/>
      <c r="DX8" s="777"/>
      <c r="DY8" s="777"/>
      <c r="DZ8" s="777"/>
      <c r="EA8" s="777"/>
    </row>
    <row r="9" spans="1:131" s="778" customFormat="1" ht="15.95" customHeight="1">
      <c r="A9" s="779"/>
      <c r="B9" s="796" t="str">
        <f>IF(SETUP!$B$9&lt;&gt;"",SETUP!$B$9,"")</f>
        <v/>
      </c>
      <c r="C9" s="767" t="str">
        <f>IF(JAN!$K$14&gt;0.005,JAN!$K$14,"")</f>
        <v/>
      </c>
      <c r="D9" s="797" t="str">
        <f>IF(FEB!$K$14&gt;0.005,FEB!$K$14,"")</f>
        <v/>
      </c>
      <c r="E9" s="797" t="str">
        <f>IF(MAR!$K$14&gt;0.005,MAR!$K$14,"")</f>
        <v/>
      </c>
      <c r="F9" s="797" t="str">
        <f>IF(APR!$K$14&gt;0.005,APR!$K$14,"")</f>
        <v/>
      </c>
      <c r="G9" s="797" t="str">
        <f>IF(MAY!$K$14&gt;0.005,MAY!$K$14,"")</f>
        <v/>
      </c>
      <c r="H9" s="797" t="str">
        <f>IF(JUN!$K$14&gt;0.005,JUN!$K$14,"")</f>
        <v/>
      </c>
      <c r="I9" s="797" t="str">
        <f>IF(JUL!$K$14&gt;0.005,JUL!$K$14,"")</f>
        <v/>
      </c>
      <c r="J9" s="797" t="str">
        <f>IF(AUG!$K$14&gt;0.005,AUG!$K$14,"")</f>
        <v/>
      </c>
      <c r="K9" s="797" t="str">
        <f>IF(SEP!$K$14&gt;0.005,SEP!$K$14,"")</f>
        <v/>
      </c>
      <c r="L9" s="797" t="str">
        <f>IF(OCT!$K$14&gt;0.005,OCT!$K$14,"")</f>
        <v/>
      </c>
      <c r="M9" s="797" t="str">
        <f>IF(NOV!$K$14&gt;0.005,NOV!$K$14,"")</f>
        <v/>
      </c>
      <c r="N9" s="798" t="str">
        <f>IF(DEC!$K$14&gt;0.005,DEC!$K$14,"")</f>
        <v/>
      </c>
      <c r="O9" s="799" t="str">
        <f t="shared" si="2"/>
        <v/>
      </c>
      <c r="P9" s="785" t="str">
        <f>IF(SUM(C$9:N$9)&gt;0.005,O$9/(SUM(JAN!$L$14,FEB!$L$14,MAR!$L$14,APR!$L$14,MAY!$L$14,JUN!$L$14,JUL!$L$14,AUG!$L$14,SEP!$L$14,OCT!$L$14,NOV!$L$14,DEC!$L$14)),"")</f>
        <v/>
      </c>
      <c r="Q9" s="786"/>
      <c r="R9" s="796" t="str">
        <f t="shared" si="3"/>
        <v/>
      </c>
      <c r="S9" s="767" t="str">
        <f>VLOOKUP($B9,$B$1:$N9,C$1+1,FALSE)</f>
        <v/>
      </c>
      <c r="T9" s="797" t="str">
        <f>VLOOKUP($B9,$B$1:$N9,D$1+1,FALSE)</f>
        <v/>
      </c>
      <c r="U9" s="797" t="str">
        <f>VLOOKUP($B9,$B$1:$N9,E$1+1,FALSE)</f>
        <v/>
      </c>
      <c r="V9" s="797" t="str">
        <f>VLOOKUP($B9,$B$1:$N9,F$1+1,FALSE)</f>
        <v/>
      </c>
      <c r="W9" s="797" t="str">
        <f>VLOOKUP($B9,$B$1:$N9,G$1+1,FALSE)</f>
        <v/>
      </c>
      <c r="X9" s="797" t="str">
        <f>VLOOKUP($B9,$B$1:$N9,H$1+1,FALSE)</f>
        <v/>
      </c>
      <c r="Y9" s="797" t="str">
        <f>VLOOKUP($B9,$B$1:$N9,I$1+1,FALSE)</f>
        <v/>
      </c>
      <c r="Z9" s="797" t="str">
        <f>VLOOKUP($B9,$B$1:$N9,J$1+1,FALSE)</f>
        <v/>
      </c>
      <c r="AA9" s="797" t="str">
        <f>VLOOKUP($B9,$B$1:$N9,K$1+1,FALSE)</f>
        <v/>
      </c>
      <c r="AB9" s="797" t="str">
        <f>VLOOKUP($B9,$B$1:$N9,L$1+1,FALSE)</f>
        <v/>
      </c>
      <c r="AC9" s="797" t="str">
        <f>VLOOKUP($B9,$B$1:$N9,M$1+1,FALSE)</f>
        <v/>
      </c>
      <c r="AD9" s="798" t="str">
        <f>VLOOKUP($B9,$B$1:$N9,N$1+1,FALSE)</f>
        <v/>
      </c>
      <c r="AE9" s="799" t="str">
        <f t="shared" si="4"/>
        <v/>
      </c>
      <c r="AF9" s="785" t="str">
        <f t="shared" si="9"/>
        <v/>
      </c>
      <c r="AG9" s="779"/>
      <c r="AH9" s="796" t="str">
        <f t="shared" si="1"/>
        <v/>
      </c>
      <c r="AI9" s="800" t="str">
        <f>VLOOKUP($B113,$B$107:$N113,C$1+1,FALSE)</f>
        <v/>
      </c>
      <c r="AJ9" s="801" t="str">
        <f>VLOOKUP($B113,$B$107:$N113,D$1+1,FALSE)</f>
        <v/>
      </c>
      <c r="AK9" s="801" t="str">
        <f>VLOOKUP($B113,$B$107:$N113,E$1+1,FALSE)</f>
        <v/>
      </c>
      <c r="AL9" s="801" t="str">
        <f>VLOOKUP($B113,$B$107:$N113,F$1+1,FALSE)</f>
        <v/>
      </c>
      <c r="AM9" s="801" t="str">
        <f>VLOOKUP($B113,$B$107:$N113,G$1+1,FALSE)</f>
        <v/>
      </c>
      <c r="AN9" s="801" t="str">
        <f>VLOOKUP($B113,$B$107:$N113,H$1+1,FALSE)</f>
        <v/>
      </c>
      <c r="AO9" s="801" t="str">
        <f>VLOOKUP($B113,$B$107:$N113,I$1+1,FALSE)</f>
        <v/>
      </c>
      <c r="AP9" s="801" t="str">
        <f>VLOOKUP($B113,$B$107:$N113,J$1+1,FALSE)</f>
        <v/>
      </c>
      <c r="AQ9" s="801" t="str">
        <f>VLOOKUP($B113,$B$107:$N113,K$1+1,FALSE)</f>
        <v/>
      </c>
      <c r="AR9" s="801" t="str">
        <f>VLOOKUP($B113,$B$107:$N113,L$1+1,FALSE)</f>
        <v/>
      </c>
      <c r="AS9" s="801" t="str">
        <f>VLOOKUP($B113,$B$107:$N113,M$1+1,FALSE)</f>
        <v/>
      </c>
      <c r="AT9" s="802" t="str">
        <f>VLOOKUP($B113,$B$107:$N113,N$1+1,FALSE)</f>
        <v/>
      </c>
      <c r="AU9" s="803" t="str">
        <f t="shared" si="5"/>
        <v/>
      </c>
      <c r="AV9" s="785" t="str">
        <f t="shared" si="6"/>
        <v/>
      </c>
      <c r="AW9" s="786"/>
      <c r="AX9" s="796" t="str">
        <f t="shared" si="7"/>
        <v/>
      </c>
      <c r="AY9" s="767" t="str">
        <f t="shared" si="10"/>
        <v/>
      </c>
      <c r="AZ9" s="804" t="str">
        <f t="shared" si="11"/>
        <v/>
      </c>
      <c r="BA9" s="773"/>
      <c r="BB9" s="1616" t="str">
        <f>IF(PROJECTIONS!G9&lt;&gt;"",PROJECTIONS!G9,"")</f>
        <v/>
      </c>
      <c r="BC9" s="801" t="str">
        <f t="shared" si="12"/>
        <v/>
      </c>
      <c r="BD9" s="797" t="str">
        <f t="shared" si="8"/>
        <v/>
      </c>
      <c r="BE9" s="806" t="str">
        <f t="shared" si="13"/>
        <v/>
      </c>
      <c r="BF9" s="773"/>
      <c r="BG9" s="1616" t="str">
        <f>IF(PROJECTIONS!L9&lt;&gt;"",PROJECTIONS!L9,"")</f>
        <v/>
      </c>
      <c r="BH9" s="797" t="str">
        <f t="shared" si="14"/>
        <v/>
      </c>
      <c r="BI9" s="797" t="str">
        <f t="shared" si="15"/>
        <v/>
      </c>
      <c r="BJ9" s="806" t="str">
        <f t="shared" si="16"/>
        <v/>
      </c>
      <c r="BK9" s="773"/>
      <c r="BL9" s="805" t="str">
        <f t="shared" si="17"/>
        <v/>
      </c>
      <c r="BM9" s="802" t="str">
        <f t="shared" si="18"/>
        <v/>
      </c>
      <c r="BN9" s="807"/>
      <c r="BO9" s="779"/>
      <c r="BP9" s="796" t="str">
        <f>IF(SETUP!$B$9&lt;&gt;"",SETUP!$B$9,"")</f>
        <v/>
      </c>
      <c r="BQ9" s="1715" t="str">
        <f>VLOOKUP($B9,$R$107:$AF113,C$1+1,FALSE)</f>
        <v/>
      </c>
      <c r="BR9" s="1716" t="str">
        <f>VLOOKUP($B9,$R$107:$AF113,D$1+1,FALSE)</f>
        <v/>
      </c>
      <c r="BS9" s="1716" t="str">
        <f>VLOOKUP($B9,$R$107:$AF113,E$1+1,FALSE)</f>
        <v/>
      </c>
      <c r="BT9" s="1716" t="str">
        <f>VLOOKUP($B9,$R$107:$AF113,F$1+1,FALSE)</f>
        <v/>
      </c>
      <c r="BU9" s="1716" t="str">
        <f>VLOOKUP($B9,$R$107:$AF113,G$1+1,FALSE)</f>
        <v/>
      </c>
      <c r="BV9" s="1716" t="str">
        <f>VLOOKUP($B9,$R$107:$AF113,H$1+1,FALSE)</f>
        <v/>
      </c>
      <c r="BW9" s="1716" t="str">
        <f>VLOOKUP($B9,$R$107:$AF113,I$1+1,FALSE)</f>
        <v/>
      </c>
      <c r="BX9" s="1716" t="str">
        <f>VLOOKUP($B9,$R$107:$AF113,J$1+1,FALSE)</f>
        <v/>
      </c>
      <c r="BY9" s="1716" t="str">
        <f>VLOOKUP($B9,$R$107:$AF113,K$1+1,FALSE)</f>
        <v/>
      </c>
      <c r="BZ9" s="1716" t="str">
        <f>VLOOKUP($B9,$R$107:$AF113,L$1+1,FALSE)</f>
        <v/>
      </c>
      <c r="CA9" s="1716" t="str">
        <f>VLOOKUP($B9,$R$107:$AF113,M$1+1,FALSE)</f>
        <v/>
      </c>
      <c r="CB9" s="1717" t="str">
        <f>VLOOKUP($B9,$R$107:$AF113,N$1+1,FALSE)</f>
        <v/>
      </c>
      <c r="CC9" s="1718" t="str">
        <f>VLOOKUP($B9,$R$107:$AF113,O$1+1,FALSE)</f>
        <v/>
      </c>
      <c r="CD9" s="1751" t="str">
        <f>VLOOKUP($B9,$R$107:$AF113,P$1+1,FALSE)</f>
        <v/>
      </c>
      <c r="CE9" s="777"/>
      <c r="CF9" s="777"/>
      <c r="CG9" s="777"/>
      <c r="CH9" s="777"/>
      <c r="CI9" s="777"/>
      <c r="CJ9" s="777"/>
      <c r="CK9" s="777"/>
      <c r="CL9" s="777"/>
      <c r="CM9" s="777"/>
      <c r="CN9" s="777"/>
      <c r="CO9" s="777"/>
      <c r="CP9" s="777"/>
      <c r="CQ9" s="777"/>
      <c r="CR9" s="777"/>
      <c r="CS9" s="777"/>
      <c r="CT9" s="777"/>
      <c r="CU9" s="777"/>
      <c r="CV9" s="777"/>
      <c r="CW9" s="777"/>
      <c r="CX9" s="777"/>
      <c r="CY9" s="777"/>
      <c r="CZ9" s="777"/>
      <c r="DA9" s="777"/>
      <c r="DB9" s="777"/>
      <c r="DC9" s="777"/>
      <c r="DD9" s="777"/>
      <c r="DE9" s="777"/>
      <c r="DF9" s="777"/>
      <c r="DG9" s="777"/>
      <c r="DH9" s="777"/>
      <c r="DI9" s="777"/>
      <c r="DJ9" s="777"/>
      <c r="DK9" s="777"/>
      <c r="DL9" s="777"/>
      <c r="DM9" s="777"/>
      <c r="DN9" s="777"/>
      <c r="DO9" s="777"/>
      <c r="DP9" s="777"/>
      <c r="DQ9" s="777"/>
      <c r="DR9" s="777"/>
      <c r="DS9" s="777"/>
      <c r="DT9" s="777"/>
      <c r="DU9" s="777"/>
      <c r="DV9" s="777"/>
      <c r="DW9" s="777"/>
      <c r="DX9" s="777"/>
      <c r="DY9" s="777"/>
      <c r="DZ9" s="777"/>
      <c r="EA9" s="777"/>
    </row>
    <row r="10" spans="1:131" s="795" customFormat="1" ht="15.95" customHeight="1">
      <c r="A10" s="779"/>
      <c r="B10" s="780" t="str">
        <f>IF(SETUP!$B$10&lt;&gt;"",SETUP!$B$10,"")</f>
        <v/>
      </c>
      <c r="C10" s="781" t="str">
        <f>IF(JAN!$K$15&gt;0.005,JAN!$K$15,"")</f>
        <v/>
      </c>
      <c r="D10" s="782" t="str">
        <f>IF(FEB!$K$15&gt;0.005,FEB!$K$15,"")</f>
        <v/>
      </c>
      <c r="E10" s="782" t="str">
        <f>IF(MAR!$K$15&gt;0.005,MAR!$K$15,"")</f>
        <v/>
      </c>
      <c r="F10" s="782" t="str">
        <f>IF(APR!$K$15&gt;0.005,APR!$K$15,"")</f>
        <v/>
      </c>
      <c r="G10" s="782" t="str">
        <f>IF(MAY!$K$15&gt;0.005,MAY!$K$15,"")</f>
        <v/>
      </c>
      <c r="H10" s="782" t="str">
        <f>IF(JUN!$K$15&gt;0.005,JUN!$K$15,"")</f>
        <v/>
      </c>
      <c r="I10" s="782" t="str">
        <f>IF(JUL!$K$15&gt;0.005,JUL!$K$15,"")</f>
        <v/>
      </c>
      <c r="J10" s="782" t="str">
        <f>IF(AUG!$K$15&gt;0.005,AUG!$K$15,"")</f>
        <v/>
      </c>
      <c r="K10" s="782" t="str">
        <f>IF(SEP!$K$15&gt;0.005,SEP!$K$15,"")</f>
        <v/>
      </c>
      <c r="L10" s="782" t="str">
        <f>IF(OCT!$K$15&gt;0.005,OCT!$K$15,"")</f>
        <v/>
      </c>
      <c r="M10" s="782" t="str">
        <f>IF(NOV!$K$15&gt;0.005,NOV!$K$15,"")</f>
        <v/>
      </c>
      <c r="N10" s="783" t="str">
        <f>IF(DEC!$K$15&gt;0.005,DEC!$K$15,"")</f>
        <v/>
      </c>
      <c r="O10" s="784" t="str">
        <f t="shared" si="2"/>
        <v/>
      </c>
      <c r="P10" s="785" t="str">
        <f>IF(SUM(C$10:N$10)&gt;0.005,O$10/(SUM(JAN!$L$15,FEB!$L$15,MAR!$L$15,APR!$L$15,MAY!$L$15,JUN!$L$15,JUL!$L$15,AUG!$L$15,SEP!$L$15,OCT!$L$15,NOV!$L$15,DEC!$L$15)),"")</f>
        <v/>
      </c>
      <c r="Q10" s="786"/>
      <c r="R10" s="780" t="str">
        <f t="shared" si="3"/>
        <v/>
      </c>
      <c r="S10" s="781" t="str">
        <f>VLOOKUP($B10,$B$1:$N10,C$1+1,FALSE)</f>
        <v/>
      </c>
      <c r="T10" s="782" t="str">
        <f>VLOOKUP($B10,$B$1:$N10,D$1+1,FALSE)</f>
        <v/>
      </c>
      <c r="U10" s="782" t="str">
        <f>VLOOKUP($B10,$B$1:$N10,E$1+1,FALSE)</f>
        <v/>
      </c>
      <c r="V10" s="782" t="str">
        <f>VLOOKUP($B10,$B$1:$N10,F$1+1,FALSE)</f>
        <v/>
      </c>
      <c r="W10" s="782" t="str">
        <f>VLOOKUP($B10,$B$1:$N10,G$1+1,FALSE)</f>
        <v/>
      </c>
      <c r="X10" s="782" t="str">
        <f>VLOOKUP($B10,$B$1:$N10,H$1+1,FALSE)</f>
        <v/>
      </c>
      <c r="Y10" s="782" t="str">
        <f>VLOOKUP($B10,$B$1:$N10,I$1+1,FALSE)</f>
        <v/>
      </c>
      <c r="Z10" s="782" t="str">
        <f>VLOOKUP($B10,$B$1:$N10,J$1+1,FALSE)</f>
        <v/>
      </c>
      <c r="AA10" s="782" t="str">
        <f>VLOOKUP($B10,$B$1:$N10,K$1+1,FALSE)</f>
        <v/>
      </c>
      <c r="AB10" s="782" t="str">
        <f>VLOOKUP($B10,$B$1:$N10,L$1+1,FALSE)</f>
        <v/>
      </c>
      <c r="AC10" s="782" t="str">
        <f>VLOOKUP($B10,$B$1:$N10,M$1+1,FALSE)</f>
        <v/>
      </c>
      <c r="AD10" s="783" t="str">
        <f>VLOOKUP($B10,$B$1:$N10,N$1+1,FALSE)</f>
        <v/>
      </c>
      <c r="AE10" s="784" t="str">
        <f t="shared" si="4"/>
        <v/>
      </c>
      <c r="AF10" s="785" t="str">
        <f t="shared" si="9"/>
        <v/>
      </c>
      <c r="AG10" s="779"/>
      <c r="AH10" s="780" t="str">
        <f t="shared" si="1"/>
        <v/>
      </c>
      <c r="AI10" s="787" t="str">
        <f>VLOOKUP($B114,$B$107:$N114,C$1+1,FALSE)</f>
        <v/>
      </c>
      <c r="AJ10" s="788" t="str">
        <f>VLOOKUP($B114,$B$107:$N114,D$1+1,FALSE)</f>
        <v/>
      </c>
      <c r="AK10" s="788" t="str">
        <f>VLOOKUP($B114,$B$107:$N114,E$1+1,FALSE)</f>
        <v/>
      </c>
      <c r="AL10" s="788" t="str">
        <f>VLOOKUP($B114,$B$107:$N114,F$1+1,FALSE)</f>
        <v/>
      </c>
      <c r="AM10" s="788" t="str">
        <f>VLOOKUP($B114,$B$107:$N114,G$1+1,FALSE)</f>
        <v/>
      </c>
      <c r="AN10" s="788" t="str">
        <f>VLOOKUP($B114,$B$107:$N114,H$1+1,FALSE)</f>
        <v/>
      </c>
      <c r="AO10" s="788" t="str">
        <f>VLOOKUP($B114,$B$107:$N114,I$1+1,FALSE)</f>
        <v/>
      </c>
      <c r="AP10" s="788" t="str">
        <f>VLOOKUP($B114,$B$107:$N114,J$1+1,FALSE)</f>
        <v/>
      </c>
      <c r="AQ10" s="788" t="str">
        <f>VLOOKUP($B114,$B$107:$N114,K$1+1,FALSE)</f>
        <v/>
      </c>
      <c r="AR10" s="788" t="str">
        <f>VLOOKUP($B114,$B$107:$N114,L$1+1,FALSE)</f>
        <v/>
      </c>
      <c r="AS10" s="788" t="str">
        <f>VLOOKUP($B114,$B$107:$N114,M$1+1,FALSE)</f>
        <v/>
      </c>
      <c r="AT10" s="789" t="str">
        <f>VLOOKUP($B114,$B$107:$N114,N$1+1,FALSE)</f>
        <v/>
      </c>
      <c r="AU10" s="790" t="str">
        <f t="shared" si="5"/>
        <v/>
      </c>
      <c r="AV10" s="785" t="str">
        <f t="shared" si="6"/>
        <v/>
      </c>
      <c r="AW10" s="786"/>
      <c r="AX10" s="780" t="str">
        <f>IF($B114&lt;&gt;"",$B114,"")</f>
        <v/>
      </c>
      <c r="AY10" s="781" t="str">
        <f t="shared" si="10"/>
        <v/>
      </c>
      <c r="AZ10" s="791" t="str">
        <f t="shared" si="11"/>
        <v/>
      </c>
      <c r="BA10" s="773"/>
      <c r="BB10" s="1618" t="str">
        <f>IF(PROJECTIONS!G10&lt;&gt;"",PROJECTIONS!G10,"")</f>
        <v/>
      </c>
      <c r="BC10" s="788" t="str">
        <f t="shared" si="12"/>
        <v/>
      </c>
      <c r="BD10" s="782" t="str">
        <f t="shared" si="8"/>
        <v/>
      </c>
      <c r="BE10" s="793" t="str">
        <f t="shared" si="13"/>
        <v/>
      </c>
      <c r="BF10" s="773"/>
      <c r="BG10" s="1618" t="str">
        <f>IF(PROJECTIONS!L10&lt;&gt;"",PROJECTIONS!L10,"")</f>
        <v/>
      </c>
      <c r="BH10" s="782" t="str">
        <f t="shared" si="14"/>
        <v/>
      </c>
      <c r="BI10" s="782" t="str">
        <f t="shared" si="15"/>
        <v/>
      </c>
      <c r="BJ10" s="793" t="str">
        <f t="shared" si="16"/>
        <v/>
      </c>
      <c r="BK10" s="773"/>
      <c r="BL10" s="792" t="str">
        <f t="shared" si="17"/>
        <v/>
      </c>
      <c r="BM10" s="789" t="str">
        <f t="shared" si="18"/>
        <v/>
      </c>
      <c r="BN10" s="794"/>
      <c r="BO10" s="779"/>
      <c r="BP10" s="780" t="str">
        <f>IF(SETUP!$B$10&lt;&gt;"",SETUP!$B$10,"")</f>
        <v/>
      </c>
      <c r="BQ10" s="1711" t="str">
        <f>VLOOKUP($B10,$R$107:$AF114,C$1+1,FALSE)</f>
        <v/>
      </c>
      <c r="BR10" s="1712" t="str">
        <f>VLOOKUP($B10,$R$107:$AF114,D$1+1,FALSE)</f>
        <v/>
      </c>
      <c r="BS10" s="1712" t="str">
        <f>VLOOKUP($B10,$R$107:$AF114,E$1+1,FALSE)</f>
        <v/>
      </c>
      <c r="BT10" s="1712" t="str">
        <f>VLOOKUP($B10,$R$107:$AF114,F$1+1,FALSE)</f>
        <v/>
      </c>
      <c r="BU10" s="1712" t="str">
        <f>VLOOKUP($B10,$R$107:$AF114,G$1+1,FALSE)</f>
        <v/>
      </c>
      <c r="BV10" s="1712" t="str">
        <f>VLOOKUP($B10,$R$107:$AF114,H$1+1,FALSE)</f>
        <v/>
      </c>
      <c r="BW10" s="1712" t="str">
        <f>VLOOKUP($B10,$R$107:$AF114,I$1+1,FALSE)</f>
        <v/>
      </c>
      <c r="BX10" s="1712" t="str">
        <f>VLOOKUP($B10,$R$107:$AF114,J$1+1,FALSE)</f>
        <v/>
      </c>
      <c r="BY10" s="1712" t="str">
        <f>VLOOKUP($B10,$R$107:$AF114,K$1+1,FALSE)</f>
        <v/>
      </c>
      <c r="BZ10" s="1712" t="str">
        <f>VLOOKUP($B10,$R$107:$AF114,L$1+1,FALSE)</f>
        <v/>
      </c>
      <c r="CA10" s="1712" t="str">
        <f>VLOOKUP($B10,$R$107:$AF114,M$1+1,FALSE)</f>
        <v/>
      </c>
      <c r="CB10" s="1713" t="str">
        <f>VLOOKUP($B10,$R$107:$AF114,N$1+1,FALSE)</f>
        <v/>
      </c>
      <c r="CC10" s="1714" t="str">
        <f>VLOOKUP($B10,$R$107:$AF114,O$1+1,FALSE)</f>
        <v/>
      </c>
      <c r="CD10" s="1751" t="str">
        <f>VLOOKUP($B10,$R$107:$AF114,P$1+1,FALSE)</f>
        <v/>
      </c>
      <c r="CE10" s="777"/>
      <c r="CF10" s="777"/>
      <c r="CG10" s="777"/>
      <c r="CH10" s="777"/>
      <c r="CI10" s="777"/>
      <c r="CJ10" s="777"/>
      <c r="CK10" s="777"/>
      <c r="CL10" s="777"/>
      <c r="CM10" s="777"/>
      <c r="CN10" s="777"/>
      <c r="CO10" s="777"/>
      <c r="CP10" s="777"/>
      <c r="CQ10" s="777"/>
      <c r="CR10" s="777"/>
      <c r="CS10" s="777"/>
      <c r="CT10" s="777"/>
      <c r="CU10" s="777"/>
      <c r="CV10" s="777"/>
      <c r="CW10" s="777"/>
      <c r="CX10" s="777"/>
      <c r="CY10" s="777"/>
      <c r="CZ10" s="777"/>
      <c r="DA10" s="777"/>
      <c r="DB10" s="777"/>
      <c r="DC10" s="777"/>
      <c r="DD10" s="777"/>
      <c r="DE10" s="777"/>
      <c r="DF10" s="777"/>
      <c r="DG10" s="777"/>
      <c r="DH10" s="777"/>
      <c r="DI10" s="777"/>
      <c r="DJ10" s="777"/>
      <c r="DK10" s="777"/>
      <c r="DL10" s="777"/>
      <c r="DM10" s="777"/>
      <c r="DN10" s="777"/>
      <c r="DO10" s="777"/>
      <c r="DP10" s="777"/>
      <c r="DQ10" s="777"/>
      <c r="DR10" s="777"/>
      <c r="DS10" s="777"/>
      <c r="DT10" s="777"/>
      <c r="DU10" s="777"/>
      <c r="DV10" s="777"/>
      <c r="DW10" s="777"/>
      <c r="DX10" s="777"/>
      <c r="DY10" s="777"/>
      <c r="DZ10" s="777"/>
      <c r="EA10" s="777"/>
    </row>
    <row r="11" spans="1:131" s="778" customFormat="1" ht="15.95" customHeight="1">
      <c r="A11" s="779"/>
      <c r="B11" s="796" t="str">
        <f>IF(SETUP!$B$11&lt;&gt;"",SETUP!$B$11,"")</f>
        <v/>
      </c>
      <c r="C11" s="767" t="str">
        <f>IF(JAN!$K$16&gt;0.005,JAN!$K$16,"")</f>
        <v/>
      </c>
      <c r="D11" s="797" t="str">
        <f>IF(FEB!$K$16&gt;0.005,FEB!$K$16,"")</f>
        <v/>
      </c>
      <c r="E11" s="797" t="str">
        <f>IF(MAR!$K$16&gt;0.005,MAR!$K$16,"")</f>
        <v/>
      </c>
      <c r="F11" s="797" t="str">
        <f>IF(APR!$K$16&gt;0.005,APR!$K$16,"")</f>
        <v/>
      </c>
      <c r="G11" s="797" t="str">
        <f>IF(MAY!$K$16&gt;0.005,MAY!$K$16,"")</f>
        <v/>
      </c>
      <c r="H11" s="797" t="str">
        <f>IF(JUN!$K$16&gt;0.005,JUN!$K$16,"")</f>
        <v/>
      </c>
      <c r="I11" s="797" t="str">
        <f>IF(JUL!$K$16&gt;0.005,JUL!$K$16,"")</f>
        <v/>
      </c>
      <c r="J11" s="797" t="str">
        <f>IF(AUG!$K$16&gt;0.005,AUG!$K$16,"")</f>
        <v/>
      </c>
      <c r="K11" s="797" t="str">
        <f>IF(SEP!$K$16&gt;0.005,SEP!$K$16,"")</f>
        <v/>
      </c>
      <c r="L11" s="797" t="str">
        <f>IF(OCT!$K$16&gt;0.005,OCT!$K$16,"")</f>
        <v/>
      </c>
      <c r="M11" s="797" t="str">
        <f>IF(NOV!$K$16&gt;0.005,NOV!$K$16,"")</f>
        <v/>
      </c>
      <c r="N11" s="798" t="str">
        <f>IF(DEC!$K$16&gt;0.005,DEC!$K$16,"")</f>
        <v/>
      </c>
      <c r="O11" s="799" t="str">
        <f t="shared" si="2"/>
        <v/>
      </c>
      <c r="P11" s="785" t="str">
        <f>IF(SUM(C$11:N$11)&gt;0.005,O$11/(SUM(JAN!$L$16,FEB!$L$16,MAR!$L$16,APR!$L$16,MAY!$L$16,JUN!$L$16,JUL!$L$16,AUG!$L$16,SEP!$L$16,OCT!$L$16,NOV!$L$16,DEC!$L$16)),"")</f>
        <v/>
      </c>
      <c r="Q11" s="786"/>
      <c r="R11" s="796" t="str">
        <f t="shared" si="3"/>
        <v/>
      </c>
      <c r="S11" s="767" t="str">
        <f>VLOOKUP($B11,$B$1:$N11,C$1+1,FALSE)</f>
        <v/>
      </c>
      <c r="T11" s="797" t="str">
        <f>VLOOKUP($B11,$B$1:$N11,D$1+1,FALSE)</f>
        <v/>
      </c>
      <c r="U11" s="797" t="str">
        <f>VLOOKUP($B11,$B$1:$N11,E$1+1,FALSE)</f>
        <v/>
      </c>
      <c r="V11" s="797" t="str">
        <f>VLOOKUP($B11,$B$1:$N11,F$1+1,FALSE)</f>
        <v/>
      </c>
      <c r="W11" s="797" t="str">
        <f>VLOOKUP($B11,$B$1:$N11,G$1+1,FALSE)</f>
        <v/>
      </c>
      <c r="X11" s="797" t="str">
        <f>VLOOKUP($B11,$B$1:$N11,H$1+1,FALSE)</f>
        <v/>
      </c>
      <c r="Y11" s="797" t="str">
        <f>VLOOKUP($B11,$B$1:$N11,I$1+1,FALSE)</f>
        <v/>
      </c>
      <c r="Z11" s="797" t="str">
        <f>VLOOKUP($B11,$B$1:$N11,J$1+1,FALSE)</f>
        <v/>
      </c>
      <c r="AA11" s="797" t="str">
        <f>VLOOKUP($B11,$B$1:$N11,K$1+1,FALSE)</f>
        <v/>
      </c>
      <c r="AB11" s="797" t="str">
        <f>VLOOKUP($B11,$B$1:$N11,L$1+1,FALSE)</f>
        <v/>
      </c>
      <c r="AC11" s="797" t="str">
        <f>VLOOKUP($B11,$B$1:$N11,M$1+1,FALSE)</f>
        <v/>
      </c>
      <c r="AD11" s="798" t="str">
        <f>VLOOKUP($B11,$B$1:$N11,N$1+1,FALSE)</f>
        <v/>
      </c>
      <c r="AE11" s="799" t="str">
        <f t="shared" si="4"/>
        <v/>
      </c>
      <c r="AF11" s="785" t="str">
        <f t="shared" si="9"/>
        <v/>
      </c>
      <c r="AG11" s="779"/>
      <c r="AH11" s="796" t="str">
        <f t="shared" si="1"/>
        <v/>
      </c>
      <c r="AI11" s="800" t="str">
        <f>VLOOKUP($B115,$B$107:$N115,C$1+1,FALSE)</f>
        <v/>
      </c>
      <c r="AJ11" s="801" t="str">
        <f>VLOOKUP($B115,$B$107:$N115,D$1+1,FALSE)</f>
        <v/>
      </c>
      <c r="AK11" s="801" t="str">
        <f>VLOOKUP($B115,$B$107:$N115,E$1+1,FALSE)</f>
        <v/>
      </c>
      <c r="AL11" s="801" t="str">
        <f>VLOOKUP($B115,$B$107:$N115,F$1+1,FALSE)</f>
        <v/>
      </c>
      <c r="AM11" s="801" t="str">
        <f>VLOOKUP($B115,$B$107:$N115,G$1+1,FALSE)</f>
        <v/>
      </c>
      <c r="AN11" s="801" t="str">
        <f>VLOOKUP($B115,$B$107:$N115,H$1+1,FALSE)</f>
        <v/>
      </c>
      <c r="AO11" s="801" t="str">
        <f>VLOOKUP($B115,$B$107:$N115,I$1+1,FALSE)</f>
        <v/>
      </c>
      <c r="AP11" s="801" t="str">
        <f>VLOOKUP($B115,$B$107:$N115,J$1+1,FALSE)</f>
        <v/>
      </c>
      <c r="AQ11" s="801" t="str">
        <f>VLOOKUP($B115,$B$107:$N115,K$1+1,FALSE)</f>
        <v/>
      </c>
      <c r="AR11" s="801" t="str">
        <f>VLOOKUP($B115,$B$107:$N115,L$1+1,FALSE)</f>
        <v/>
      </c>
      <c r="AS11" s="801" t="str">
        <f>VLOOKUP($B115,$B$107:$N115,M$1+1,FALSE)</f>
        <v/>
      </c>
      <c r="AT11" s="802" t="str">
        <f>VLOOKUP($B115,$B$107:$N115,N$1+1,FALSE)</f>
        <v/>
      </c>
      <c r="AU11" s="803" t="str">
        <f t="shared" si="5"/>
        <v/>
      </c>
      <c r="AV11" s="785" t="str">
        <f t="shared" si="6"/>
        <v/>
      </c>
      <c r="AW11" s="786"/>
      <c r="AX11" s="796" t="str">
        <f t="shared" si="7"/>
        <v/>
      </c>
      <c r="AY11" s="767" t="str">
        <f t="shared" si="10"/>
        <v/>
      </c>
      <c r="AZ11" s="804" t="str">
        <f t="shared" si="11"/>
        <v/>
      </c>
      <c r="BA11" s="773"/>
      <c r="BB11" s="1616" t="str">
        <f>IF(PROJECTIONS!G11&lt;&gt;"",PROJECTIONS!G11,"")</f>
        <v/>
      </c>
      <c r="BC11" s="801" t="str">
        <f t="shared" si="12"/>
        <v/>
      </c>
      <c r="BD11" s="797" t="str">
        <f t="shared" si="8"/>
        <v/>
      </c>
      <c r="BE11" s="806" t="str">
        <f t="shared" si="13"/>
        <v/>
      </c>
      <c r="BF11" s="773"/>
      <c r="BG11" s="1616" t="str">
        <f>IF(PROJECTIONS!L11&lt;&gt;"",PROJECTIONS!L11,"")</f>
        <v/>
      </c>
      <c r="BH11" s="797" t="str">
        <f t="shared" si="14"/>
        <v/>
      </c>
      <c r="BI11" s="797" t="str">
        <f t="shared" si="15"/>
        <v/>
      </c>
      <c r="BJ11" s="806" t="str">
        <f t="shared" si="16"/>
        <v/>
      </c>
      <c r="BK11" s="773"/>
      <c r="BL11" s="805" t="str">
        <f t="shared" si="17"/>
        <v/>
      </c>
      <c r="BM11" s="802" t="str">
        <f t="shared" si="18"/>
        <v/>
      </c>
      <c r="BN11" s="807"/>
      <c r="BO11" s="779"/>
      <c r="BP11" s="796" t="str">
        <f>IF(SETUP!$B$11&lt;&gt;"",SETUP!$B$11,"")</f>
        <v/>
      </c>
      <c r="BQ11" s="1715" t="str">
        <f>VLOOKUP($B11,$R$107:$AF115,C$1+1,FALSE)</f>
        <v/>
      </c>
      <c r="BR11" s="1716" t="str">
        <f>VLOOKUP($B11,$R$107:$AF115,D$1+1,FALSE)</f>
        <v/>
      </c>
      <c r="BS11" s="1716" t="str">
        <f>VLOOKUP($B11,$R$107:$AF115,E$1+1,FALSE)</f>
        <v/>
      </c>
      <c r="BT11" s="1716" t="str">
        <f>VLOOKUP($B11,$R$107:$AF115,F$1+1,FALSE)</f>
        <v/>
      </c>
      <c r="BU11" s="1716" t="str">
        <f>VLOOKUP($B11,$R$107:$AF115,G$1+1,FALSE)</f>
        <v/>
      </c>
      <c r="BV11" s="1716" t="str">
        <f>VLOOKUP($B11,$R$107:$AF115,H$1+1,FALSE)</f>
        <v/>
      </c>
      <c r="BW11" s="1716" t="str">
        <f>VLOOKUP($B11,$R$107:$AF115,I$1+1,FALSE)</f>
        <v/>
      </c>
      <c r="BX11" s="1716" t="str">
        <f>VLOOKUP($B11,$R$107:$AF115,J$1+1,FALSE)</f>
        <v/>
      </c>
      <c r="BY11" s="1716" t="str">
        <f>VLOOKUP($B11,$R$107:$AF115,K$1+1,FALSE)</f>
        <v/>
      </c>
      <c r="BZ11" s="1716" t="str">
        <f>VLOOKUP($B11,$R$107:$AF115,L$1+1,FALSE)</f>
        <v/>
      </c>
      <c r="CA11" s="1716" t="str">
        <f>VLOOKUP($B11,$R$107:$AF115,M$1+1,FALSE)</f>
        <v/>
      </c>
      <c r="CB11" s="1717" t="str">
        <f>VLOOKUP($B11,$R$107:$AF115,N$1+1,FALSE)</f>
        <v/>
      </c>
      <c r="CC11" s="1718" t="str">
        <f>VLOOKUP($B11,$R$107:$AF115,O$1+1,FALSE)</f>
        <v/>
      </c>
      <c r="CD11" s="1751" t="str">
        <f>VLOOKUP($B11,$R$107:$AF115,P$1+1,FALSE)</f>
        <v/>
      </c>
      <c r="CE11" s="777"/>
      <c r="CF11" s="777"/>
      <c r="CG11" s="777"/>
      <c r="CH11" s="777"/>
      <c r="CI11" s="777"/>
      <c r="CJ11" s="777"/>
      <c r="CK11" s="777"/>
      <c r="CL11" s="777"/>
      <c r="CM11" s="777"/>
      <c r="CN11" s="777"/>
      <c r="CO11" s="777"/>
      <c r="CP11" s="777"/>
      <c r="CQ11" s="777"/>
      <c r="CR11" s="777"/>
      <c r="CS11" s="777"/>
      <c r="CT11" s="777"/>
      <c r="CU11" s="777"/>
      <c r="CV11" s="777"/>
      <c r="CW11" s="777"/>
      <c r="CX11" s="777"/>
      <c r="CY11" s="777"/>
      <c r="CZ11" s="777"/>
      <c r="DA11" s="777"/>
      <c r="DB11" s="777"/>
      <c r="DC11" s="777"/>
      <c r="DD11" s="777"/>
      <c r="DE11" s="777"/>
      <c r="DF11" s="777"/>
      <c r="DG11" s="777"/>
      <c r="DH11" s="777"/>
      <c r="DI11" s="777"/>
      <c r="DJ11" s="777"/>
      <c r="DK11" s="777"/>
      <c r="DL11" s="777"/>
      <c r="DM11" s="777"/>
      <c r="DN11" s="777"/>
      <c r="DO11" s="777"/>
      <c r="DP11" s="777"/>
      <c r="DQ11" s="777"/>
      <c r="DR11" s="777"/>
      <c r="DS11" s="777"/>
      <c r="DT11" s="777"/>
      <c r="DU11" s="777"/>
      <c r="DV11" s="777"/>
      <c r="DW11" s="777"/>
      <c r="DX11" s="777"/>
      <c r="DY11" s="777"/>
      <c r="DZ11" s="777"/>
      <c r="EA11" s="777"/>
    </row>
    <row r="12" spans="1:131" s="795" customFormat="1" ht="15.95" customHeight="1">
      <c r="A12" s="779"/>
      <c r="B12" s="780" t="str">
        <f>IF(SETUP!$B$12&lt;&gt;"",SETUP!$B$12,"")</f>
        <v/>
      </c>
      <c r="C12" s="781" t="str">
        <f>IF(JAN!$K$17&gt;0.005,JAN!$K$17,"")</f>
        <v/>
      </c>
      <c r="D12" s="782" t="str">
        <f>IF(FEB!$K$17&gt;0.005,FEB!$K$17,"")</f>
        <v/>
      </c>
      <c r="E12" s="782" t="str">
        <f>IF(MAR!$K$17&gt;0.005,MAR!$K$17,"")</f>
        <v/>
      </c>
      <c r="F12" s="782" t="str">
        <f>IF(APR!$K$17&gt;0.005,APR!$K$17,"")</f>
        <v/>
      </c>
      <c r="G12" s="782" t="str">
        <f>IF(MAY!$K$17&gt;0.005,MAY!$K$17,"")</f>
        <v/>
      </c>
      <c r="H12" s="782" t="str">
        <f>IF(JUN!$K$17&gt;0.005,JUN!$K$17,"")</f>
        <v/>
      </c>
      <c r="I12" s="782" t="str">
        <f>IF(JUL!$K$17&gt;0.005,JUL!$K$17,"")</f>
        <v/>
      </c>
      <c r="J12" s="782" t="str">
        <f>IF(AUG!$K$17&gt;0.005,AUG!$K$17,"")</f>
        <v/>
      </c>
      <c r="K12" s="782" t="str">
        <f>IF(SEP!$K$17&gt;0.005,SEP!$K$17,"")</f>
        <v/>
      </c>
      <c r="L12" s="782" t="str">
        <f>IF(OCT!$K$17&gt;0.005,OCT!$K$17,"")</f>
        <v/>
      </c>
      <c r="M12" s="782" t="str">
        <f>IF(NOV!$K$17&gt;0.005,NOV!$K$17,"")</f>
        <v/>
      </c>
      <c r="N12" s="783" t="str">
        <f>IF(DEC!$K$17&gt;0.005,DEC!$K$17,"")</f>
        <v/>
      </c>
      <c r="O12" s="784" t="str">
        <f t="shared" si="2"/>
        <v/>
      </c>
      <c r="P12" s="785" t="str">
        <f>IF(SUM(C$12:N$12)&gt;0.005,O$12/(SUM(JAN!$L$17,FEB!$L$17,MAR!$L$17,APR!$L$17,MAY!$L$17,JUN!$L$17,JUL!$L$17,AUG!$L$17,SEP!$L$17,OCT!$L$17,NOV!$L$17,DEC!$L$17)),"")</f>
        <v/>
      </c>
      <c r="Q12" s="786"/>
      <c r="R12" s="780" t="str">
        <f t="shared" si="3"/>
        <v/>
      </c>
      <c r="S12" s="781" t="str">
        <f>VLOOKUP($B12,$B$1:$N12,C$1+1,FALSE)</f>
        <v/>
      </c>
      <c r="T12" s="782" t="str">
        <f>VLOOKUP($B12,$B$1:$N12,D$1+1,FALSE)</f>
        <v/>
      </c>
      <c r="U12" s="782" t="str">
        <f>VLOOKUP($B12,$B$1:$N12,E$1+1,FALSE)</f>
        <v/>
      </c>
      <c r="V12" s="782" t="str">
        <f>VLOOKUP($B12,$B$1:$N12,F$1+1,FALSE)</f>
        <v/>
      </c>
      <c r="W12" s="782" t="str">
        <f>VLOOKUP($B12,$B$1:$N12,G$1+1,FALSE)</f>
        <v/>
      </c>
      <c r="X12" s="782" t="str">
        <f>VLOOKUP($B12,$B$1:$N12,H$1+1,FALSE)</f>
        <v/>
      </c>
      <c r="Y12" s="782" t="str">
        <f>VLOOKUP($B12,$B$1:$N12,I$1+1,FALSE)</f>
        <v/>
      </c>
      <c r="Z12" s="782" t="str">
        <f>VLOOKUP($B12,$B$1:$N12,J$1+1,FALSE)</f>
        <v/>
      </c>
      <c r="AA12" s="782" t="str">
        <f>VLOOKUP($B12,$B$1:$N12,K$1+1,FALSE)</f>
        <v/>
      </c>
      <c r="AB12" s="782" t="str">
        <f>VLOOKUP($B12,$B$1:$N12,L$1+1,FALSE)</f>
        <v/>
      </c>
      <c r="AC12" s="782" t="str">
        <f>VLOOKUP($B12,$B$1:$N12,M$1+1,FALSE)</f>
        <v/>
      </c>
      <c r="AD12" s="783" t="str">
        <f>VLOOKUP($B12,$B$1:$N12,N$1+1,FALSE)</f>
        <v/>
      </c>
      <c r="AE12" s="784" t="str">
        <f t="shared" si="4"/>
        <v/>
      </c>
      <c r="AF12" s="785" t="str">
        <f t="shared" si="9"/>
        <v/>
      </c>
      <c r="AG12" s="779"/>
      <c r="AH12" s="780" t="str">
        <f t="shared" si="1"/>
        <v/>
      </c>
      <c r="AI12" s="787" t="str">
        <f>VLOOKUP($B116,$B$107:$N116,C$1+1,FALSE)</f>
        <v/>
      </c>
      <c r="AJ12" s="788" t="str">
        <f>VLOOKUP($B116,$B$107:$N116,D$1+1,FALSE)</f>
        <v/>
      </c>
      <c r="AK12" s="788" t="str">
        <f>VLOOKUP($B116,$B$107:$N116,E$1+1,FALSE)</f>
        <v/>
      </c>
      <c r="AL12" s="788" t="str">
        <f>VLOOKUP($B116,$B$107:$N116,F$1+1,FALSE)</f>
        <v/>
      </c>
      <c r="AM12" s="788" t="str">
        <f>VLOOKUP($B116,$B$107:$N116,G$1+1,FALSE)</f>
        <v/>
      </c>
      <c r="AN12" s="788" t="str">
        <f>VLOOKUP($B116,$B$107:$N116,H$1+1,FALSE)</f>
        <v/>
      </c>
      <c r="AO12" s="788" t="str">
        <f>VLOOKUP($B116,$B$107:$N116,I$1+1,FALSE)</f>
        <v/>
      </c>
      <c r="AP12" s="788" t="str">
        <f>VLOOKUP($B116,$B$107:$N116,J$1+1,FALSE)</f>
        <v/>
      </c>
      <c r="AQ12" s="788" t="str">
        <f>VLOOKUP($B116,$B$107:$N116,K$1+1,FALSE)</f>
        <v/>
      </c>
      <c r="AR12" s="788" t="str">
        <f>VLOOKUP($B116,$B$107:$N116,L$1+1,FALSE)</f>
        <v/>
      </c>
      <c r="AS12" s="788" t="str">
        <f>VLOOKUP($B116,$B$107:$N116,M$1+1,FALSE)</f>
        <v/>
      </c>
      <c r="AT12" s="789" t="str">
        <f>VLOOKUP($B116,$B$107:$N116,N$1+1,FALSE)</f>
        <v/>
      </c>
      <c r="AU12" s="790" t="str">
        <f t="shared" si="5"/>
        <v/>
      </c>
      <c r="AV12" s="785" t="str">
        <f t="shared" si="6"/>
        <v/>
      </c>
      <c r="AW12" s="786"/>
      <c r="AX12" s="780" t="str">
        <f t="shared" si="7"/>
        <v/>
      </c>
      <c r="AY12" s="781" t="str">
        <f t="shared" si="10"/>
        <v/>
      </c>
      <c r="AZ12" s="791" t="str">
        <f t="shared" si="11"/>
        <v/>
      </c>
      <c r="BA12" s="773"/>
      <c r="BB12" s="1618" t="str">
        <f>IF(PROJECTIONS!G12&lt;&gt;"",PROJECTIONS!G12,"")</f>
        <v/>
      </c>
      <c r="BC12" s="788" t="str">
        <f t="shared" si="12"/>
        <v/>
      </c>
      <c r="BD12" s="782" t="str">
        <f t="shared" si="8"/>
        <v/>
      </c>
      <c r="BE12" s="793" t="str">
        <f t="shared" si="13"/>
        <v/>
      </c>
      <c r="BF12" s="773"/>
      <c r="BG12" s="1618" t="str">
        <f>IF(PROJECTIONS!L12&lt;&gt;"",PROJECTIONS!L12,"")</f>
        <v/>
      </c>
      <c r="BH12" s="782" t="str">
        <f t="shared" si="14"/>
        <v/>
      </c>
      <c r="BI12" s="782" t="str">
        <f t="shared" si="15"/>
        <v/>
      </c>
      <c r="BJ12" s="793" t="str">
        <f t="shared" si="16"/>
        <v/>
      </c>
      <c r="BK12" s="773"/>
      <c r="BL12" s="792" t="str">
        <f t="shared" si="17"/>
        <v/>
      </c>
      <c r="BM12" s="789" t="str">
        <f t="shared" si="18"/>
        <v/>
      </c>
      <c r="BN12" s="794"/>
      <c r="BO12" s="779"/>
      <c r="BP12" s="780" t="str">
        <f>IF(SETUP!$B$12&lt;&gt;"",SETUP!$B$12,"")</f>
        <v/>
      </c>
      <c r="BQ12" s="1711" t="str">
        <f>VLOOKUP($B12,$R$107:$AF116,C$1+1,FALSE)</f>
        <v/>
      </c>
      <c r="BR12" s="1712" t="str">
        <f>VLOOKUP($B12,$R$107:$AF116,D$1+1,FALSE)</f>
        <v/>
      </c>
      <c r="BS12" s="1712" t="str">
        <f>VLOOKUP($B12,$R$107:$AF116,E$1+1,FALSE)</f>
        <v/>
      </c>
      <c r="BT12" s="1712" t="str">
        <f>VLOOKUP($B12,$R$107:$AF116,F$1+1,FALSE)</f>
        <v/>
      </c>
      <c r="BU12" s="1712" t="str">
        <f>VLOOKUP($B12,$R$107:$AF116,G$1+1,FALSE)</f>
        <v/>
      </c>
      <c r="BV12" s="1712" t="str">
        <f>VLOOKUP($B12,$R$107:$AF116,H$1+1,FALSE)</f>
        <v/>
      </c>
      <c r="BW12" s="1712" t="str">
        <f>VLOOKUP($B12,$R$107:$AF116,I$1+1,FALSE)</f>
        <v/>
      </c>
      <c r="BX12" s="1712" t="str">
        <f>VLOOKUP($B12,$R$107:$AF116,J$1+1,FALSE)</f>
        <v/>
      </c>
      <c r="BY12" s="1712" t="str">
        <f>VLOOKUP($B12,$R$107:$AF116,K$1+1,FALSE)</f>
        <v/>
      </c>
      <c r="BZ12" s="1712" t="str">
        <f>VLOOKUP($B12,$R$107:$AF116,L$1+1,FALSE)</f>
        <v/>
      </c>
      <c r="CA12" s="1712" t="str">
        <f>VLOOKUP($B12,$R$107:$AF116,M$1+1,FALSE)</f>
        <v/>
      </c>
      <c r="CB12" s="1713" t="str">
        <f>VLOOKUP($B12,$R$107:$AF116,N$1+1,FALSE)</f>
        <v/>
      </c>
      <c r="CC12" s="1714" t="str">
        <f>VLOOKUP($B12,$R$107:$AF116,O$1+1,FALSE)</f>
        <v/>
      </c>
      <c r="CD12" s="1751" t="str">
        <f>VLOOKUP($B12,$R$107:$AF116,P$1+1,FALSE)</f>
        <v/>
      </c>
      <c r="CE12" s="777"/>
      <c r="CF12" s="777"/>
      <c r="CG12" s="777"/>
      <c r="CH12" s="777"/>
      <c r="CI12" s="777"/>
      <c r="CJ12" s="777"/>
      <c r="CK12" s="777"/>
      <c r="CL12" s="777"/>
      <c r="CM12" s="777"/>
      <c r="CN12" s="777"/>
      <c r="CO12" s="777"/>
      <c r="CP12" s="777"/>
      <c r="CQ12" s="777"/>
      <c r="CR12" s="777"/>
      <c r="CS12" s="777"/>
      <c r="CT12" s="777"/>
      <c r="CU12" s="777"/>
      <c r="CV12" s="777"/>
      <c r="CW12" s="777"/>
      <c r="CX12" s="777"/>
      <c r="CY12" s="777"/>
      <c r="CZ12" s="777"/>
      <c r="DA12" s="777"/>
      <c r="DB12" s="777"/>
      <c r="DC12" s="777"/>
      <c r="DD12" s="777"/>
      <c r="DE12" s="777"/>
      <c r="DF12" s="777"/>
      <c r="DG12" s="777"/>
      <c r="DH12" s="777"/>
      <c r="DI12" s="777"/>
      <c r="DJ12" s="777"/>
      <c r="DK12" s="777"/>
      <c r="DL12" s="777"/>
      <c r="DM12" s="777"/>
      <c r="DN12" s="777"/>
      <c r="DO12" s="777"/>
      <c r="DP12" s="777"/>
      <c r="DQ12" s="777"/>
      <c r="DR12" s="777"/>
      <c r="DS12" s="777"/>
      <c r="DT12" s="777"/>
      <c r="DU12" s="777"/>
      <c r="DV12" s="777"/>
      <c r="DW12" s="777"/>
      <c r="DX12" s="777"/>
      <c r="DY12" s="777"/>
      <c r="DZ12" s="777"/>
      <c r="EA12" s="777"/>
    </row>
    <row r="13" spans="1:131" s="778" customFormat="1" ht="15.95" customHeight="1">
      <c r="A13" s="779"/>
      <c r="B13" s="796" t="str">
        <f>IF(SETUP!$B$13&lt;&gt;"",SETUP!$B$13,"")</f>
        <v/>
      </c>
      <c r="C13" s="767" t="str">
        <f>IF(JAN!$K$18&gt;0.005,JAN!$K$18,"")</f>
        <v/>
      </c>
      <c r="D13" s="797" t="str">
        <f>IF(FEB!$K$18&gt;0.005,FEB!$K$18,"")</f>
        <v/>
      </c>
      <c r="E13" s="797" t="str">
        <f>IF(MAR!$K$18&gt;0.005,MAR!$K$18,"")</f>
        <v/>
      </c>
      <c r="F13" s="797" t="str">
        <f>IF(APR!$K$18&gt;0.005,APR!$K$18,"")</f>
        <v/>
      </c>
      <c r="G13" s="797" t="str">
        <f>IF(MAY!$K$18&gt;0.005,MAY!$K$18,"")</f>
        <v/>
      </c>
      <c r="H13" s="797" t="str">
        <f>IF(JUN!$K$18&gt;0.005,JUN!$K$18,"")</f>
        <v/>
      </c>
      <c r="I13" s="797" t="str">
        <f>IF(JUL!$K$18&gt;0.005,JUL!$K$18,"")</f>
        <v/>
      </c>
      <c r="J13" s="797" t="str">
        <f>IF(AUG!$K$18&gt;0.005,AUG!$K$18,"")</f>
        <v/>
      </c>
      <c r="K13" s="797" t="str">
        <f>IF(SEP!$K$18&gt;0.005,SEP!$K$18,"")</f>
        <v/>
      </c>
      <c r="L13" s="797" t="str">
        <f>IF(OCT!$K$18&gt;0.005,OCT!$K$18,"")</f>
        <v/>
      </c>
      <c r="M13" s="797" t="str">
        <f>IF(NOV!$K$18&gt;0.005,NOV!$K$18,"")</f>
        <v/>
      </c>
      <c r="N13" s="798" t="str">
        <f>IF(DEC!$K$18&gt;0.005,DEC!$K$18,"")</f>
        <v/>
      </c>
      <c r="O13" s="799" t="str">
        <f t="shared" si="2"/>
        <v/>
      </c>
      <c r="P13" s="785" t="str">
        <f>IF(SUM(C$13:N$13)&gt;0.005,O$13/(SUM(JAN!$L$18,FEB!$L$18,MAR!$L$18,APR!$L$18,MAY!$L$18,JUN!$L$18,JUL!$L$18,AUG!$L$18,SEP!$L$18,OCT!$L$18,NOV!$L$18,DEC!$L$18)),"")</f>
        <v/>
      </c>
      <c r="Q13" s="786"/>
      <c r="R13" s="796" t="str">
        <f t="shared" si="3"/>
        <v/>
      </c>
      <c r="S13" s="767" t="str">
        <f>VLOOKUP($B13,$B$1:$N13,C$1+1,FALSE)</f>
        <v/>
      </c>
      <c r="T13" s="797" t="str">
        <f>VLOOKUP($B13,$B$1:$N13,D$1+1,FALSE)</f>
        <v/>
      </c>
      <c r="U13" s="797" t="str">
        <f>VLOOKUP($B13,$B$1:$N13,E$1+1,FALSE)</f>
        <v/>
      </c>
      <c r="V13" s="797" t="str">
        <f>VLOOKUP($B13,$B$1:$N13,F$1+1,FALSE)</f>
        <v/>
      </c>
      <c r="W13" s="797" t="str">
        <f>VLOOKUP($B13,$B$1:$N13,G$1+1,FALSE)</f>
        <v/>
      </c>
      <c r="X13" s="797" t="str">
        <f>VLOOKUP($B13,$B$1:$N13,H$1+1,FALSE)</f>
        <v/>
      </c>
      <c r="Y13" s="797" t="str">
        <f>VLOOKUP($B13,$B$1:$N13,I$1+1,FALSE)</f>
        <v/>
      </c>
      <c r="Z13" s="797" t="str">
        <f>VLOOKUP($B13,$B$1:$N13,J$1+1,FALSE)</f>
        <v/>
      </c>
      <c r="AA13" s="797" t="str">
        <f>VLOOKUP($B13,$B$1:$N13,K$1+1,FALSE)</f>
        <v/>
      </c>
      <c r="AB13" s="797" t="str">
        <f>VLOOKUP($B13,$B$1:$N13,L$1+1,FALSE)</f>
        <v/>
      </c>
      <c r="AC13" s="797" t="str">
        <f>VLOOKUP($B13,$B$1:$N13,M$1+1,FALSE)</f>
        <v/>
      </c>
      <c r="AD13" s="798" t="str">
        <f>VLOOKUP($B13,$B$1:$N13,N$1+1,FALSE)</f>
        <v/>
      </c>
      <c r="AE13" s="799" t="str">
        <f t="shared" si="4"/>
        <v/>
      </c>
      <c r="AF13" s="785" t="str">
        <f t="shared" si="9"/>
        <v/>
      </c>
      <c r="AG13" s="779"/>
      <c r="AH13" s="796" t="str">
        <f t="shared" si="1"/>
        <v/>
      </c>
      <c r="AI13" s="800" t="str">
        <f>VLOOKUP($B117,$B$107:$N117,C$1+1,FALSE)</f>
        <v/>
      </c>
      <c r="AJ13" s="801" t="str">
        <f>VLOOKUP($B117,$B$107:$N117,D$1+1,FALSE)</f>
        <v/>
      </c>
      <c r="AK13" s="801" t="str">
        <f>VLOOKUP($B117,$B$107:$N117,E$1+1,FALSE)</f>
        <v/>
      </c>
      <c r="AL13" s="801" t="str">
        <f>VLOOKUP($B117,$B$107:$N117,F$1+1,FALSE)</f>
        <v/>
      </c>
      <c r="AM13" s="801" t="str">
        <f>VLOOKUP($B117,$B$107:$N117,G$1+1,FALSE)</f>
        <v/>
      </c>
      <c r="AN13" s="801" t="str">
        <f>VLOOKUP($B117,$B$107:$N117,H$1+1,FALSE)</f>
        <v/>
      </c>
      <c r="AO13" s="801" t="str">
        <f>VLOOKUP($B117,$B$107:$N117,I$1+1,FALSE)</f>
        <v/>
      </c>
      <c r="AP13" s="801" t="str">
        <f>VLOOKUP($B117,$B$107:$N117,J$1+1,FALSE)</f>
        <v/>
      </c>
      <c r="AQ13" s="801" t="str">
        <f>VLOOKUP($B117,$B$107:$N117,K$1+1,FALSE)</f>
        <v/>
      </c>
      <c r="AR13" s="801" t="str">
        <f>VLOOKUP($B117,$B$107:$N117,L$1+1,FALSE)</f>
        <v/>
      </c>
      <c r="AS13" s="801" t="str">
        <f>VLOOKUP($B117,$B$107:$N117,M$1+1,FALSE)</f>
        <v/>
      </c>
      <c r="AT13" s="802" t="str">
        <f>VLOOKUP($B117,$B$107:$N117,N$1+1,FALSE)</f>
        <v/>
      </c>
      <c r="AU13" s="803" t="str">
        <f t="shared" si="5"/>
        <v/>
      </c>
      <c r="AV13" s="785" t="str">
        <f t="shared" si="6"/>
        <v/>
      </c>
      <c r="AW13" s="786"/>
      <c r="AX13" s="796" t="str">
        <f t="shared" si="7"/>
        <v/>
      </c>
      <c r="AY13" s="767" t="str">
        <f t="shared" si="10"/>
        <v/>
      </c>
      <c r="AZ13" s="804" t="str">
        <f t="shared" si="11"/>
        <v/>
      </c>
      <c r="BA13" s="773"/>
      <c r="BB13" s="1616" t="str">
        <f>IF(PROJECTIONS!G13&lt;&gt;"",PROJECTIONS!G13,"")</f>
        <v/>
      </c>
      <c r="BC13" s="801" t="str">
        <f t="shared" si="12"/>
        <v/>
      </c>
      <c r="BD13" s="797" t="str">
        <f t="shared" si="8"/>
        <v/>
      </c>
      <c r="BE13" s="806" t="str">
        <f t="shared" si="13"/>
        <v/>
      </c>
      <c r="BF13" s="773"/>
      <c r="BG13" s="1616" t="str">
        <f>IF(PROJECTIONS!L13&lt;&gt;"",PROJECTIONS!L13,"")</f>
        <v/>
      </c>
      <c r="BH13" s="797" t="str">
        <f t="shared" si="14"/>
        <v/>
      </c>
      <c r="BI13" s="797" t="str">
        <f t="shared" si="15"/>
        <v/>
      </c>
      <c r="BJ13" s="806" t="str">
        <f t="shared" si="16"/>
        <v/>
      </c>
      <c r="BK13" s="773"/>
      <c r="BL13" s="805" t="str">
        <f t="shared" si="17"/>
        <v/>
      </c>
      <c r="BM13" s="802" t="str">
        <f t="shared" si="18"/>
        <v/>
      </c>
      <c r="BN13" s="807"/>
      <c r="BO13" s="779"/>
      <c r="BP13" s="796" t="str">
        <f>IF(SETUP!$B$13&lt;&gt;"",SETUP!$B$13,"")</f>
        <v/>
      </c>
      <c r="BQ13" s="1715" t="str">
        <f>VLOOKUP($B13,$R$107:$AF117,C$1+1,FALSE)</f>
        <v/>
      </c>
      <c r="BR13" s="1716" t="str">
        <f>VLOOKUP($B13,$R$107:$AF117,D$1+1,FALSE)</f>
        <v/>
      </c>
      <c r="BS13" s="1716" t="str">
        <f>VLOOKUP($B13,$R$107:$AF117,E$1+1,FALSE)</f>
        <v/>
      </c>
      <c r="BT13" s="1716" t="str">
        <f>VLOOKUP($B13,$R$107:$AF117,F$1+1,FALSE)</f>
        <v/>
      </c>
      <c r="BU13" s="1716" t="str">
        <f>VLOOKUP($B13,$R$107:$AF117,G$1+1,FALSE)</f>
        <v/>
      </c>
      <c r="BV13" s="1716" t="str">
        <f>VLOOKUP($B13,$R$107:$AF117,H$1+1,FALSE)</f>
        <v/>
      </c>
      <c r="BW13" s="1716" t="str">
        <f>VLOOKUP($B13,$R$107:$AF117,I$1+1,FALSE)</f>
        <v/>
      </c>
      <c r="BX13" s="1716" t="str">
        <f>VLOOKUP($B13,$R$107:$AF117,J$1+1,FALSE)</f>
        <v/>
      </c>
      <c r="BY13" s="1716" t="str">
        <f>VLOOKUP($B13,$R$107:$AF117,K$1+1,FALSE)</f>
        <v/>
      </c>
      <c r="BZ13" s="1716" t="str">
        <f>VLOOKUP($B13,$R$107:$AF117,L$1+1,FALSE)</f>
        <v/>
      </c>
      <c r="CA13" s="1716" t="str">
        <f>VLOOKUP($B13,$R$107:$AF117,M$1+1,FALSE)</f>
        <v/>
      </c>
      <c r="CB13" s="1717" t="str">
        <f>VLOOKUP($B13,$R$107:$AF117,N$1+1,FALSE)</f>
        <v/>
      </c>
      <c r="CC13" s="1718" t="str">
        <f>VLOOKUP($B13,$R$107:$AF117,O$1+1,FALSE)</f>
        <v/>
      </c>
      <c r="CD13" s="1751" t="str">
        <f>VLOOKUP($B13,$R$107:$AF117,P$1+1,FALSE)</f>
        <v/>
      </c>
      <c r="CE13" s="777"/>
      <c r="CF13" s="777"/>
      <c r="CG13" s="777"/>
      <c r="CH13" s="777"/>
      <c r="CI13" s="777"/>
      <c r="CJ13" s="777"/>
      <c r="CK13" s="777"/>
      <c r="CL13" s="777"/>
      <c r="CM13" s="777"/>
      <c r="CN13" s="777"/>
      <c r="CO13" s="777"/>
      <c r="CP13" s="777"/>
      <c r="CQ13" s="777"/>
      <c r="CR13" s="777"/>
      <c r="CS13" s="777"/>
      <c r="CT13" s="777"/>
      <c r="CU13" s="777"/>
      <c r="CV13" s="777"/>
      <c r="CW13" s="777"/>
      <c r="CX13" s="777"/>
      <c r="CY13" s="777"/>
      <c r="CZ13" s="777"/>
      <c r="DA13" s="777"/>
      <c r="DB13" s="777"/>
      <c r="DC13" s="777"/>
      <c r="DD13" s="777"/>
      <c r="DE13" s="777"/>
      <c r="DF13" s="777"/>
      <c r="DG13" s="777"/>
      <c r="DH13" s="777"/>
      <c r="DI13" s="777"/>
      <c r="DJ13" s="777"/>
      <c r="DK13" s="777"/>
      <c r="DL13" s="777"/>
      <c r="DM13" s="777"/>
      <c r="DN13" s="777"/>
      <c r="DO13" s="777"/>
      <c r="DP13" s="777"/>
      <c r="DQ13" s="777"/>
      <c r="DR13" s="777"/>
      <c r="DS13" s="777"/>
      <c r="DT13" s="777"/>
      <c r="DU13" s="777"/>
      <c r="DV13" s="777"/>
      <c r="DW13" s="777"/>
      <c r="DX13" s="777"/>
      <c r="DY13" s="777"/>
      <c r="DZ13" s="777"/>
      <c r="EA13" s="777"/>
    </row>
    <row r="14" spans="1:131" s="795" customFormat="1" ht="15.95" customHeight="1">
      <c r="A14" s="779"/>
      <c r="B14" s="780" t="str">
        <f>IF(SETUP!$B$14&lt;&gt;"",SETUP!$B$14,"")</f>
        <v/>
      </c>
      <c r="C14" s="781" t="str">
        <f>IF(JAN!$K$19&gt;0.005,JAN!$K$19,"")</f>
        <v/>
      </c>
      <c r="D14" s="782" t="str">
        <f>IF(FEB!$K$19&gt;0.005,FEB!$K$19,"")</f>
        <v/>
      </c>
      <c r="E14" s="782" t="str">
        <f>IF(MAR!$K$19&gt;0.005,MAR!$K$19,"")</f>
        <v/>
      </c>
      <c r="F14" s="782" t="str">
        <f>IF(APR!$K$19&gt;0.005,APR!$K$19,"")</f>
        <v/>
      </c>
      <c r="G14" s="782" t="str">
        <f>IF(MAY!$K$19&gt;0.005,MAY!$K$19,"")</f>
        <v/>
      </c>
      <c r="H14" s="782" t="str">
        <f>IF(JUN!$K$19&gt;0.005,JUN!$K$19,"")</f>
        <v/>
      </c>
      <c r="I14" s="782" t="str">
        <f>IF(JUL!$K$19&gt;0.005,JUL!$K$19,"")</f>
        <v/>
      </c>
      <c r="J14" s="782" t="str">
        <f>IF(AUG!$K$19&gt;0.005,AUG!$K$19,"")</f>
        <v/>
      </c>
      <c r="K14" s="782" t="str">
        <f>IF(SEP!$K$19&gt;0.005,SEP!$K$19,"")</f>
        <v/>
      </c>
      <c r="L14" s="782" t="str">
        <f>IF(OCT!$K$19&gt;0.005,OCT!$K$19,"")</f>
        <v/>
      </c>
      <c r="M14" s="782" t="str">
        <f>IF(NOV!$K$19&gt;0.005,NOV!$K$19,"")</f>
        <v/>
      </c>
      <c r="N14" s="783" t="str">
        <f>IF(DEC!$K$19&gt;0.005,DEC!$K$19,"")</f>
        <v/>
      </c>
      <c r="O14" s="784" t="str">
        <f t="shared" si="2"/>
        <v/>
      </c>
      <c r="P14" s="785" t="str">
        <f>IF(SUM(C$14:N$14)&gt;0.005,O$14/(SUM(JAN!$L$19,FEB!$L$19,MAR!$L$19,APR!$L$19,MAY!$L$19,JUN!$L$19,JUL!$L$19,AUG!$L$19,SEP!$L$19,OCT!$L$19,NOV!$L$19,DEC!$L$19)),"")</f>
        <v/>
      </c>
      <c r="Q14" s="786"/>
      <c r="R14" s="780" t="str">
        <f t="shared" si="3"/>
        <v/>
      </c>
      <c r="S14" s="781" t="str">
        <f>VLOOKUP($B14,$B$1:$N14,C$1+1,FALSE)</f>
        <v/>
      </c>
      <c r="T14" s="782" t="str">
        <f>VLOOKUP($B14,$B$1:$N14,D$1+1,FALSE)</f>
        <v/>
      </c>
      <c r="U14" s="782" t="str">
        <f>VLOOKUP($B14,$B$1:$N14,E$1+1,FALSE)</f>
        <v/>
      </c>
      <c r="V14" s="782" t="str">
        <f>VLOOKUP($B14,$B$1:$N14,F$1+1,FALSE)</f>
        <v/>
      </c>
      <c r="W14" s="782" t="str">
        <f>VLOOKUP($B14,$B$1:$N14,G$1+1,FALSE)</f>
        <v/>
      </c>
      <c r="X14" s="782" t="str">
        <f>VLOOKUP($B14,$B$1:$N14,H$1+1,FALSE)</f>
        <v/>
      </c>
      <c r="Y14" s="782" t="str">
        <f>VLOOKUP($B14,$B$1:$N14,I$1+1,FALSE)</f>
        <v/>
      </c>
      <c r="Z14" s="782" t="str">
        <f>VLOOKUP($B14,$B$1:$N14,J$1+1,FALSE)</f>
        <v/>
      </c>
      <c r="AA14" s="782" t="str">
        <f>VLOOKUP($B14,$B$1:$N14,K$1+1,FALSE)</f>
        <v/>
      </c>
      <c r="AB14" s="782" t="str">
        <f>VLOOKUP($B14,$B$1:$N14,L$1+1,FALSE)</f>
        <v/>
      </c>
      <c r="AC14" s="782" t="str">
        <f>VLOOKUP($B14,$B$1:$N14,M$1+1,FALSE)</f>
        <v/>
      </c>
      <c r="AD14" s="783" t="str">
        <f>VLOOKUP($B14,$B$1:$N14,N$1+1,FALSE)</f>
        <v/>
      </c>
      <c r="AE14" s="784" t="str">
        <f t="shared" si="4"/>
        <v/>
      </c>
      <c r="AF14" s="785" t="str">
        <f t="shared" si="9"/>
        <v/>
      </c>
      <c r="AG14" s="779"/>
      <c r="AH14" s="780" t="str">
        <f t="shared" si="1"/>
        <v/>
      </c>
      <c r="AI14" s="787" t="str">
        <f>VLOOKUP($B118,$B$107:$N118,C$1+1,FALSE)</f>
        <v/>
      </c>
      <c r="AJ14" s="788" t="str">
        <f>VLOOKUP($B118,$B$107:$N118,D$1+1,FALSE)</f>
        <v/>
      </c>
      <c r="AK14" s="788" t="str">
        <f>VLOOKUP($B118,$B$107:$N118,E$1+1,FALSE)</f>
        <v/>
      </c>
      <c r="AL14" s="788" t="str">
        <f>VLOOKUP($B118,$B$107:$N118,F$1+1,FALSE)</f>
        <v/>
      </c>
      <c r="AM14" s="788" t="str">
        <f>VLOOKUP($B118,$B$107:$N118,G$1+1,FALSE)</f>
        <v/>
      </c>
      <c r="AN14" s="788" t="str">
        <f>VLOOKUP($B118,$B$107:$N118,H$1+1,FALSE)</f>
        <v/>
      </c>
      <c r="AO14" s="788" t="str">
        <f>VLOOKUP($B118,$B$107:$N118,I$1+1,FALSE)</f>
        <v/>
      </c>
      <c r="AP14" s="788" t="str">
        <f>VLOOKUP($B118,$B$107:$N118,J$1+1,FALSE)</f>
        <v/>
      </c>
      <c r="AQ14" s="788" t="str">
        <f>VLOOKUP($B118,$B$107:$N118,K$1+1,FALSE)</f>
        <v/>
      </c>
      <c r="AR14" s="788" t="str">
        <f>VLOOKUP($B118,$B$107:$N118,L$1+1,FALSE)</f>
        <v/>
      </c>
      <c r="AS14" s="788" t="str">
        <f>VLOOKUP($B118,$B$107:$N118,M$1+1,FALSE)</f>
        <v/>
      </c>
      <c r="AT14" s="789" t="str">
        <f>VLOOKUP($B118,$B$107:$N118,N$1+1,FALSE)</f>
        <v/>
      </c>
      <c r="AU14" s="790" t="str">
        <f t="shared" si="5"/>
        <v/>
      </c>
      <c r="AV14" s="785" t="str">
        <f t="shared" si="6"/>
        <v/>
      </c>
      <c r="AW14" s="786"/>
      <c r="AX14" s="780" t="str">
        <f t="shared" si="7"/>
        <v/>
      </c>
      <c r="AY14" s="781" t="str">
        <f t="shared" si="10"/>
        <v/>
      </c>
      <c r="AZ14" s="791" t="str">
        <f t="shared" si="11"/>
        <v/>
      </c>
      <c r="BA14" s="773"/>
      <c r="BB14" s="1618" t="str">
        <f>IF(PROJECTIONS!G14&lt;&gt;"",PROJECTIONS!G14,"")</f>
        <v/>
      </c>
      <c r="BC14" s="788" t="str">
        <f t="shared" si="12"/>
        <v/>
      </c>
      <c r="BD14" s="782" t="str">
        <f t="shared" si="8"/>
        <v/>
      </c>
      <c r="BE14" s="793" t="str">
        <f t="shared" si="13"/>
        <v/>
      </c>
      <c r="BF14" s="773"/>
      <c r="BG14" s="1618" t="str">
        <f>IF(PROJECTIONS!L14&lt;&gt;"",PROJECTIONS!L14,"")</f>
        <v/>
      </c>
      <c r="BH14" s="782" t="str">
        <f t="shared" si="14"/>
        <v/>
      </c>
      <c r="BI14" s="782" t="str">
        <f t="shared" si="15"/>
        <v/>
      </c>
      <c r="BJ14" s="793" t="str">
        <f t="shared" si="16"/>
        <v/>
      </c>
      <c r="BK14" s="773"/>
      <c r="BL14" s="792" t="str">
        <f t="shared" si="17"/>
        <v/>
      </c>
      <c r="BM14" s="789" t="str">
        <f t="shared" si="18"/>
        <v/>
      </c>
      <c r="BN14" s="794"/>
      <c r="BO14" s="779"/>
      <c r="BP14" s="780" t="str">
        <f>IF(SETUP!$B$14&lt;&gt;"",SETUP!$B$14,"")</f>
        <v/>
      </c>
      <c r="BQ14" s="1711" t="str">
        <f>VLOOKUP($B14,$R$107:$AF118,C$1+1,FALSE)</f>
        <v/>
      </c>
      <c r="BR14" s="1712" t="str">
        <f>VLOOKUP($B14,$R$107:$AF118,D$1+1,FALSE)</f>
        <v/>
      </c>
      <c r="BS14" s="1712" t="str">
        <f>VLOOKUP($B14,$R$107:$AF118,E$1+1,FALSE)</f>
        <v/>
      </c>
      <c r="BT14" s="1712" t="str">
        <f>VLOOKUP($B14,$R$107:$AF118,F$1+1,FALSE)</f>
        <v/>
      </c>
      <c r="BU14" s="1712" t="str">
        <f>VLOOKUP($B14,$R$107:$AF118,G$1+1,FALSE)</f>
        <v/>
      </c>
      <c r="BV14" s="1712" t="str">
        <f>VLOOKUP($B14,$R$107:$AF118,H$1+1,FALSE)</f>
        <v/>
      </c>
      <c r="BW14" s="1712" t="str">
        <f>VLOOKUP($B14,$R$107:$AF118,I$1+1,FALSE)</f>
        <v/>
      </c>
      <c r="BX14" s="1712" t="str">
        <f>VLOOKUP($B14,$R$107:$AF118,J$1+1,FALSE)</f>
        <v/>
      </c>
      <c r="BY14" s="1712" t="str">
        <f>VLOOKUP($B14,$R$107:$AF118,K$1+1,FALSE)</f>
        <v/>
      </c>
      <c r="BZ14" s="1712" t="str">
        <f>VLOOKUP($B14,$R$107:$AF118,L$1+1,FALSE)</f>
        <v/>
      </c>
      <c r="CA14" s="1712" t="str">
        <f>VLOOKUP($B14,$R$107:$AF118,M$1+1,FALSE)</f>
        <v/>
      </c>
      <c r="CB14" s="1713" t="str">
        <f>VLOOKUP($B14,$R$107:$AF118,N$1+1,FALSE)</f>
        <v/>
      </c>
      <c r="CC14" s="1714" t="str">
        <f>VLOOKUP($B14,$R$107:$AF118,O$1+1,FALSE)</f>
        <v/>
      </c>
      <c r="CD14" s="1751" t="str">
        <f>VLOOKUP($B14,$R$107:$AF118,P$1+1,FALSE)</f>
        <v/>
      </c>
      <c r="CE14" s="777"/>
      <c r="CF14" s="777"/>
      <c r="CG14" s="777"/>
      <c r="CH14" s="777"/>
      <c r="CI14" s="777"/>
      <c r="CJ14" s="777"/>
      <c r="CK14" s="777"/>
      <c r="CL14" s="777"/>
      <c r="CM14" s="777"/>
      <c r="CN14" s="777"/>
      <c r="CO14" s="777"/>
      <c r="CP14" s="777"/>
      <c r="CQ14" s="777"/>
      <c r="CR14" s="777"/>
      <c r="CS14" s="777"/>
      <c r="CT14" s="777"/>
      <c r="CU14" s="777"/>
      <c r="CV14" s="777"/>
      <c r="CW14" s="777"/>
      <c r="CX14" s="777"/>
      <c r="CY14" s="777"/>
      <c r="CZ14" s="777"/>
      <c r="DA14" s="777"/>
      <c r="DB14" s="777"/>
      <c r="DC14" s="777"/>
      <c r="DD14" s="777"/>
      <c r="DE14" s="777"/>
      <c r="DF14" s="777"/>
      <c r="DG14" s="777"/>
      <c r="DH14" s="777"/>
      <c r="DI14" s="777"/>
      <c r="DJ14" s="777"/>
      <c r="DK14" s="777"/>
      <c r="DL14" s="777"/>
      <c r="DM14" s="777"/>
      <c r="DN14" s="777"/>
      <c r="DO14" s="777"/>
      <c r="DP14" s="777"/>
      <c r="DQ14" s="777"/>
      <c r="DR14" s="777"/>
      <c r="DS14" s="777"/>
      <c r="DT14" s="777"/>
      <c r="DU14" s="777"/>
      <c r="DV14" s="777"/>
      <c r="DW14" s="777"/>
      <c r="DX14" s="777"/>
      <c r="DY14" s="777"/>
      <c r="DZ14" s="777"/>
      <c r="EA14" s="777"/>
    </row>
    <row r="15" spans="1:131" s="778" customFormat="1" ht="18" customHeight="1">
      <c r="A15" s="779"/>
      <c r="B15" s="796" t="str">
        <f>IF(SETUP!$B$15&lt;&gt;"",SETUP!$B$15,"")</f>
        <v/>
      </c>
      <c r="C15" s="767" t="str">
        <f>IF(JAN!$K$20&gt;0.005,JAN!$K$20,"")</f>
        <v/>
      </c>
      <c r="D15" s="797" t="str">
        <f>IF(FEB!$K$20&gt;0.005,FEB!$K$20,"")</f>
        <v/>
      </c>
      <c r="E15" s="797" t="str">
        <f>IF(MAR!$K$20&gt;0.005,MAR!$K$20,"")</f>
        <v/>
      </c>
      <c r="F15" s="797" t="str">
        <f>IF(APR!$K$20&gt;0.005,APR!$K$20,"")</f>
        <v/>
      </c>
      <c r="G15" s="797" t="str">
        <f>IF(MAY!$K$20&gt;0.005,MAY!$K$20,"")</f>
        <v/>
      </c>
      <c r="H15" s="797" t="str">
        <f>IF(JUN!$K$20&gt;0.005,JUN!$K$20,"")</f>
        <v/>
      </c>
      <c r="I15" s="797" t="str">
        <f>IF(JUL!$K$20&gt;0.005,JUL!$K$20,"")</f>
        <v/>
      </c>
      <c r="J15" s="797" t="str">
        <f>IF(AUG!$K$20&gt;0.005,AUG!$K$20,"")</f>
        <v/>
      </c>
      <c r="K15" s="797" t="str">
        <f>IF(SEP!$K$20&gt;0.005,SEP!$K$20,"")</f>
        <v/>
      </c>
      <c r="L15" s="797" t="str">
        <f>IF(OCT!$K$20&gt;0.005,OCT!$K$20,"")</f>
        <v/>
      </c>
      <c r="M15" s="797" t="str">
        <f>IF(NOV!$K$20&gt;0.005,NOV!$K$20,"")</f>
        <v/>
      </c>
      <c r="N15" s="798" t="str">
        <f>IF(DEC!$K$20&gt;0.005,DEC!$K$20,"")</f>
        <v/>
      </c>
      <c r="O15" s="799" t="str">
        <f t="shared" si="2"/>
        <v/>
      </c>
      <c r="P15" s="785" t="str">
        <f>IF(SUM(C$15:N$15)&gt;0.005,O$15/(SUM(JAN!$L$20,FEB!$L$20,MAR!$L$20,APR!$L$20,MAY!$L$20,JUN!$L$20,JUL!$L$20,AUG!$L$20,SEP!$L$20,OCT!$L$20,NOV!$L$20,DEC!$L$20)),"")</f>
        <v/>
      </c>
      <c r="Q15" s="786"/>
      <c r="R15" s="796" t="str">
        <f t="shared" si="3"/>
        <v/>
      </c>
      <c r="S15" s="767" t="str">
        <f>VLOOKUP($B15,$B$1:$N15,C$1+1,FALSE)</f>
        <v/>
      </c>
      <c r="T15" s="797" t="str">
        <f>VLOOKUP($B15,$B$1:$N15,D$1+1,FALSE)</f>
        <v/>
      </c>
      <c r="U15" s="797" t="str">
        <f>VLOOKUP($B15,$B$1:$N15,E$1+1,FALSE)</f>
        <v/>
      </c>
      <c r="V15" s="797" t="str">
        <f>VLOOKUP($B15,$B$1:$N15,F$1+1,FALSE)</f>
        <v/>
      </c>
      <c r="W15" s="797" t="str">
        <f>VLOOKUP($B15,$B$1:$N15,G$1+1,FALSE)</f>
        <v/>
      </c>
      <c r="X15" s="797" t="str">
        <f>VLOOKUP($B15,$B$1:$N15,H$1+1,FALSE)</f>
        <v/>
      </c>
      <c r="Y15" s="797" t="str">
        <f>VLOOKUP($B15,$B$1:$N15,I$1+1,FALSE)</f>
        <v/>
      </c>
      <c r="Z15" s="797" t="str">
        <f>VLOOKUP($B15,$B$1:$N15,J$1+1,FALSE)</f>
        <v/>
      </c>
      <c r="AA15" s="797" t="str">
        <f>VLOOKUP($B15,$B$1:$N15,K$1+1,FALSE)</f>
        <v/>
      </c>
      <c r="AB15" s="797" t="str">
        <f>VLOOKUP($B15,$B$1:$N15,L$1+1,FALSE)</f>
        <v/>
      </c>
      <c r="AC15" s="797" t="str">
        <f>VLOOKUP($B15,$B$1:$N15,M$1+1,FALSE)</f>
        <v/>
      </c>
      <c r="AD15" s="798" t="str">
        <f>VLOOKUP($B15,$B$1:$N15,N$1+1,FALSE)</f>
        <v/>
      </c>
      <c r="AE15" s="799" t="str">
        <f t="shared" si="4"/>
        <v/>
      </c>
      <c r="AF15" s="785" t="str">
        <f t="shared" si="9"/>
        <v/>
      </c>
      <c r="AG15" s="779"/>
      <c r="AH15" s="796" t="str">
        <f t="shared" si="1"/>
        <v/>
      </c>
      <c r="AI15" s="800" t="str">
        <f>VLOOKUP($B119,$B$107:$N119,C$1+1,FALSE)</f>
        <v/>
      </c>
      <c r="AJ15" s="801" t="str">
        <f>VLOOKUP($B119,$B$107:$N119,D$1+1,FALSE)</f>
        <v/>
      </c>
      <c r="AK15" s="801" t="str">
        <f>VLOOKUP($B119,$B$107:$N119,E$1+1,FALSE)</f>
        <v/>
      </c>
      <c r="AL15" s="801" t="str">
        <f>VLOOKUP($B119,$B$107:$N119,F$1+1,FALSE)</f>
        <v/>
      </c>
      <c r="AM15" s="801" t="str">
        <f>VLOOKUP($B119,$B$107:$N119,G$1+1,FALSE)</f>
        <v/>
      </c>
      <c r="AN15" s="801" t="str">
        <f>VLOOKUP($B119,$B$107:$N119,H$1+1,FALSE)</f>
        <v/>
      </c>
      <c r="AO15" s="801" t="str">
        <f>VLOOKUP($B119,$B$107:$N119,I$1+1,FALSE)</f>
        <v/>
      </c>
      <c r="AP15" s="801" t="str">
        <f>VLOOKUP($B119,$B$107:$N119,J$1+1,FALSE)</f>
        <v/>
      </c>
      <c r="AQ15" s="801" t="str">
        <f>VLOOKUP($B119,$B$107:$N119,K$1+1,FALSE)</f>
        <v/>
      </c>
      <c r="AR15" s="801" t="str">
        <f>VLOOKUP($B119,$B$107:$N119,L$1+1,FALSE)</f>
        <v/>
      </c>
      <c r="AS15" s="801" t="str">
        <f>VLOOKUP($B119,$B$107:$N119,M$1+1,FALSE)</f>
        <v/>
      </c>
      <c r="AT15" s="802" t="str">
        <f>VLOOKUP($B119,$B$107:$N119,N$1+1,FALSE)</f>
        <v/>
      </c>
      <c r="AU15" s="803" t="str">
        <f t="shared" si="5"/>
        <v/>
      </c>
      <c r="AV15" s="785" t="str">
        <f t="shared" si="6"/>
        <v/>
      </c>
      <c r="AW15" s="786"/>
      <c r="AX15" s="796" t="str">
        <f t="shared" si="7"/>
        <v/>
      </c>
      <c r="AY15" s="767" t="str">
        <f t="shared" si="10"/>
        <v/>
      </c>
      <c r="AZ15" s="804" t="str">
        <f t="shared" si="11"/>
        <v/>
      </c>
      <c r="BA15" s="773"/>
      <c r="BB15" s="1616" t="str">
        <f>IF(PROJECTIONS!G15&lt;&gt;"",PROJECTIONS!G15,"")</f>
        <v/>
      </c>
      <c r="BC15" s="801" t="str">
        <f t="shared" si="12"/>
        <v/>
      </c>
      <c r="BD15" s="797" t="str">
        <f t="shared" si="8"/>
        <v/>
      </c>
      <c r="BE15" s="806" t="str">
        <f t="shared" si="13"/>
        <v/>
      </c>
      <c r="BF15" s="773"/>
      <c r="BG15" s="1616" t="str">
        <f>IF(PROJECTIONS!L15&lt;&gt;"",PROJECTIONS!L15,"")</f>
        <v/>
      </c>
      <c r="BH15" s="797" t="str">
        <f t="shared" si="14"/>
        <v/>
      </c>
      <c r="BI15" s="797" t="str">
        <f t="shared" si="15"/>
        <v/>
      </c>
      <c r="BJ15" s="806" t="str">
        <f t="shared" si="16"/>
        <v/>
      </c>
      <c r="BK15" s="773"/>
      <c r="BL15" s="805" t="str">
        <f t="shared" si="17"/>
        <v/>
      </c>
      <c r="BM15" s="802" t="str">
        <f t="shared" si="18"/>
        <v/>
      </c>
      <c r="BN15" s="807"/>
      <c r="BO15" s="779"/>
      <c r="BP15" s="796" t="str">
        <f>IF(SETUP!$B$15&lt;&gt;"",SETUP!$B$15,"")</f>
        <v/>
      </c>
      <c r="BQ15" s="1715" t="str">
        <f>VLOOKUP($B15,$R$107:$AF119,C$1+1,FALSE)</f>
        <v/>
      </c>
      <c r="BR15" s="1716" t="str">
        <f>VLOOKUP($B15,$R$107:$AF119,D$1+1,FALSE)</f>
        <v/>
      </c>
      <c r="BS15" s="1716" t="str">
        <f>VLOOKUP($B15,$R$107:$AF119,E$1+1,FALSE)</f>
        <v/>
      </c>
      <c r="BT15" s="1716" t="str">
        <f>VLOOKUP($B15,$R$107:$AF119,F$1+1,FALSE)</f>
        <v/>
      </c>
      <c r="BU15" s="1716" t="str">
        <f>VLOOKUP($B15,$R$107:$AF119,G$1+1,FALSE)</f>
        <v/>
      </c>
      <c r="BV15" s="1716" t="str">
        <f>VLOOKUP($B15,$R$107:$AF119,H$1+1,FALSE)</f>
        <v/>
      </c>
      <c r="BW15" s="1716" t="str">
        <f>VLOOKUP($B15,$R$107:$AF119,I$1+1,FALSE)</f>
        <v/>
      </c>
      <c r="BX15" s="1716" t="str">
        <f>VLOOKUP($B15,$R$107:$AF119,J$1+1,FALSE)</f>
        <v/>
      </c>
      <c r="BY15" s="1716" t="str">
        <f>VLOOKUP($B15,$R$107:$AF119,K$1+1,FALSE)</f>
        <v/>
      </c>
      <c r="BZ15" s="1716" t="str">
        <f>VLOOKUP($B15,$R$107:$AF119,L$1+1,FALSE)</f>
        <v/>
      </c>
      <c r="CA15" s="1716" t="str">
        <f>VLOOKUP($B15,$R$107:$AF119,M$1+1,FALSE)</f>
        <v/>
      </c>
      <c r="CB15" s="1717" t="str">
        <f>VLOOKUP($B15,$R$107:$AF119,N$1+1,FALSE)</f>
        <v/>
      </c>
      <c r="CC15" s="1718" t="str">
        <f>VLOOKUP($B15,$R$107:$AF119,O$1+1,FALSE)</f>
        <v/>
      </c>
      <c r="CD15" s="1751" t="str">
        <f>VLOOKUP($B15,$R$107:$AF119,P$1+1,FALSE)</f>
        <v/>
      </c>
      <c r="CE15" s="777"/>
      <c r="CF15" s="777"/>
      <c r="CG15" s="777"/>
      <c r="CH15" s="777"/>
      <c r="CI15" s="777"/>
      <c r="CJ15" s="777"/>
      <c r="CK15" s="777"/>
      <c r="CL15" s="777"/>
      <c r="CM15" s="777"/>
      <c r="CN15" s="777"/>
      <c r="CO15" s="777"/>
      <c r="CP15" s="777"/>
      <c r="CQ15" s="777"/>
      <c r="CR15" s="777"/>
      <c r="CS15" s="777"/>
      <c r="CT15" s="777"/>
      <c r="CU15" s="777"/>
      <c r="CV15" s="777"/>
      <c r="CW15" s="777"/>
      <c r="CX15" s="777"/>
      <c r="CY15" s="777"/>
      <c r="CZ15" s="777"/>
      <c r="DA15" s="777"/>
      <c r="DB15" s="777"/>
      <c r="DC15" s="777"/>
      <c r="DD15" s="777"/>
      <c r="DE15" s="777"/>
      <c r="DF15" s="777"/>
      <c r="DG15" s="777"/>
      <c r="DH15" s="777"/>
      <c r="DI15" s="777"/>
      <c r="DJ15" s="777"/>
      <c r="DK15" s="777"/>
      <c r="DL15" s="777"/>
      <c r="DM15" s="777"/>
      <c r="DN15" s="777"/>
      <c r="DO15" s="777"/>
      <c r="DP15" s="777"/>
      <c r="DQ15" s="777"/>
      <c r="DR15" s="777"/>
      <c r="DS15" s="777"/>
      <c r="DT15" s="777"/>
      <c r="DU15" s="777"/>
      <c r="DV15" s="777"/>
      <c r="DW15" s="777"/>
      <c r="DX15" s="777"/>
      <c r="DY15" s="777"/>
      <c r="DZ15" s="777"/>
      <c r="EA15" s="777"/>
    </row>
    <row r="16" spans="1:131" s="795" customFormat="1" ht="18" customHeight="1">
      <c r="A16" s="779"/>
      <c r="B16" s="780" t="str">
        <f>IF(SETUP!$B$16&lt;&gt;"",SETUP!$B$16,"")</f>
        <v/>
      </c>
      <c r="C16" s="781" t="str">
        <f>IF(JAN!$K$21&gt;0.005,JAN!$K$21,"")</f>
        <v/>
      </c>
      <c r="D16" s="782" t="str">
        <f>IF(FEB!$K$21&gt;0.005,FEB!$K$21,"")</f>
        <v/>
      </c>
      <c r="E16" s="782" t="str">
        <f>IF(MAR!$K$21&gt;0.005,MAR!$K$21,"")</f>
        <v/>
      </c>
      <c r="F16" s="782" t="str">
        <f>IF(APR!$K$21&gt;0.005,APR!$K$21,"")</f>
        <v/>
      </c>
      <c r="G16" s="782" t="str">
        <f>IF(MAY!$K$21&gt;0.005,MAY!$K$21,"")</f>
        <v/>
      </c>
      <c r="H16" s="782" t="str">
        <f>IF(JUN!$K$21&gt;0.005,JUN!$K$21,"")</f>
        <v/>
      </c>
      <c r="I16" s="782" t="str">
        <f>IF(JUL!$K$21&gt;0.005,JUL!$K$21,"")</f>
        <v/>
      </c>
      <c r="J16" s="782" t="str">
        <f>IF(AUG!$K$21&gt;0.005,AUG!$K$21,"")</f>
        <v/>
      </c>
      <c r="K16" s="782" t="str">
        <f>IF(SEP!$K$21&gt;0.005,SEP!$K$21,"")</f>
        <v/>
      </c>
      <c r="L16" s="782" t="str">
        <f>IF(OCT!$K$21&gt;0.005,OCT!$K$21,"")</f>
        <v/>
      </c>
      <c r="M16" s="782" t="str">
        <f>IF(NOV!$K$21&gt;0.005,NOV!$K$21,"")</f>
        <v/>
      </c>
      <c r="N16" s="783" t="str">
        <f>IF(DEC!$K$21&gt;0.005,DEC!$K$21,"")</f>
        <v/>
      </c>
      <c r="O16" s="784" t="str">
        <f t="shared" si="2"/>
        <v/>
      </c>
      <c r="P16" s="785" t="str">
        <f>IF(SUM(C$16:N$16)&gt;0.005,O$16/(SUM(JAN!$L$21,FEB!$L$21,MAR!$L$21,APR!$L$21,MAY!$L$21,JUN!$L$21,JUL!$L$21,AUG!$L$21,SEP!$L$21,OCT!$L$21,NOV!$L$21,DEC!$L$21)),"")</f>
        <v/>
      </c>
      <c r="Q16" s="786"/>
      <c r="R16" s="780" t="str">
        <f t="shared" si="3"/>
        <v/>
      </c>
      <c r="S16" s="781" t="str">
        <f>VLOOKUP($B16,$B$1:$N16,C$1+1,FALSE)</f>
        <v/>
      </c>
      <c r="T16" s="782" t="str">
        <f>VLOOKUP($B16,$B$1:$N16,D$1+1,FALSE)</f>
        <v/>
      </c>
      <c r="U16" s="782" t="str">
        <f>VLOOKUP($B16,$B$1:$N16,E$1+1,FALSE)</f>
        <v/>
      </c>
      <c r="V16" s="782" t="str">
        <f>VLOOKUP($B16,$B$1:$N16,F$1+1,FALSE)</f>
        <v/>
      </c>
      <c r="W16" s="782" t="str">
        <f>VLOOKUP($B16,$B$1:$N16,G$1+1,FALSE)</f>
        <v/>
      </c>
      <c r="X16" s="782" t="str">
        <f>VLOOKUP($B16,$B$1:$N16,H$1+1,FALSE)</f>
        <v/>
      </c>
      <c r="Y16" s="782" t="str">
        <f>VLOOKUP($B16,$B$1:$N16,I$1+1,FALSE)</f>
        <v/>
      </c>
      <c r="Z16" s="782" t="str">
        <f>VLOOKUP($B16,$B$1:$N16,J$1+1,FALSE)</f>
        <v/>
      </c>
      <c r="AA16" s="782" t="str">
        <f>VLOOKUP($B16,$B$1:$N16,K$1+1,FALSE)</f>
        <v/>
      </c>
      <c r="AB16" s="782" t="str">
        <f>VLOOKUP($B16,$B$1:$N16,L$1+1,FALSE)</f>
        <v/>
      </c>
      <c r="AC16" s="782" t="str">
        <f>VLOOKUP($B16,$B$1:$N16,M$1+1,FALSE)</f>
        <v/>
      </c>
      <c r="AD16" s="783" t="str">
        <f>VLOOKUP($B16,$B$1:$N16,N$1+1,FALSE)</f>
        <v/>
      </c>
      <c r="AE16" s="784" t="str">
        <f t="shared" si="4"/>
        <v/>
      </c>
      <c r="AF16" s="785" t="str">
        <f t="shared" si="9"/>
        <v/>
      </c>
      <c r="AG16" s="779"/>
      <c r="AH16" s="780" t="str">
        <f t="shared" si="1"/>
        <v/>
      </c>
      <c r="AI16" s="787" t="str">
        <f>VLOOKUP($B120,$B$107:$N120,C$1+1,FALSE)</f>
        <v/>
      </c>
      <c r="AJ16" s="788" t="str">
        <f>VLOOKUP($B120,$B$107:$N120,D$1+1,FALSE)</f>
        <v/>
      </c>
      <c r="AK16" s="788" t="str">
        <f>VLOOKUP($B120,$B$107:$N120,E$1+1,FALSE)</f>
        <v/>
      </c>
      <c r="AL16" s="788" t="str">
        <f>VLOOKUP($B120,$B$107:$N120,F$1+1,FALSE)</f>
        <v/>
      </c>
      <c r="AM16" s="788" t="str">
        <f>VLOOKUP($B120,$B$107:$N120,G$1+1,FALSE)</f>
        <v/>
      </c>
      <c r="AN16" s="788" t="str">
        <f>VLOOKUP($B120,$B$107:$N120,H$1+1,FALSE)</f>
        <v/>
      </c>
      <c r="AO16" s="788" t="str">
        <f>VLOOKUP($B120,$B$107:$N120,I$1+1,FALSE)</f>
        <v/>
      </c>
      <c r="AP16" s="788" t="str">
        <f>VLOOKUP($B120,$B$107:$N120,J$1+1,FALSE)</f>
        <v/>
      </c>
      <c r="AQ16" s="788" t="str">
        <f>VLOOKUP($B120,$B$107:$N120,K$1+1,FALSE)</f>
        <v/>
      </c>
      <c r="AR16" s="788" t="str">
        <f>VLOOKUP($B120,$B$107:$N120,L$1+1,FALSE)</f>
        <v/>
      </c>
      <c r="AS16" s="788" t="str">
        <f>VLOOKUP($B120,$B$107:$N120,M$1+1,FALSE)</f>
        <v/>
      </c>
      <c r="AT16" s="789" t="str">
        <f>VLOOKUP($B120,$B$107:$N120,N$1+1,FALSE)</f>
        <v/>
      </c>
      <c r="AU16" s="790" t="str">
        <f t="shared" si="5"/>
        <v/>
      </c>
      <c r="AV16" s="785" t="str">
        <f t="shared" si="6"/>
        <v/>
      </c>
      <c r="AW16" s="786"/>
      <c r="AX16" s="780" t="str">
        <f t="shared" si="7"/>
        <v/>
      </c>
      <c r="AY16" s="781" t="str">
        <f t="shared" si="10"/>
        <v/>
      </c>
      <c r="AZ16" s="791" t="str">
        <f t="shared" si="11"/>
        <v/>
      </c>
      <c r="BA16" s="773"/>
      <c r="BB16" s="1618" t="str">
        <f>IF(PROJECTIONS!G16&lt;&gt;"",PROJECTIONS!G16,"")</f>
        <v/>
      </c>
      <c r="BC16" s="788" t="str">
        <f t="shared" si="12"/>
        <v/>
      </c>
      <c r="BD16" s="782" t="str">
        <f t="shared" si="8"/>
        <v/>
      </c>
      <c r="BE16" s="793" t="str">
        <f t="shared" si="13"/>
        <v/>
      </c>
      <c r="BF16" s="773"/>
      <c r="BG16" s="1618" t="str">
        <f>IF(PROJECTIONS!L16&lt;&gt;"",PROJECTIONS!L16,"")</f>
        <v/>
      </c>
      <c r="BH16" s="782" t="str">
        <f t="shared" si="14"/>
        <v/>
      </c>
      <c r="BI16" s="782" t="str">
        <f t="shared" si="15"/>
        <v/>
      </c>
      <c r="BJ16" s="793" t="str">
        <f t="shared" si="16"/>
        <v/>
      </c>
      <c r="BK16" s="773"/>
      <c r="BL16" s="792" t="str">
        <f t="shared" si="17"/>
        <v/>
      </c>
      <c r="BM16" s="789" t="str">
        <f t="shared" si="18"/>
        <v/>
      </c>
      <c r="BN16" s="794"/>
      <c r="BO16" s="779"/>
      <c r="BP16" s="780" t="str">
        <f>IF(SETUP!$B$16&lt;&gt;"",SETUP!$B$16,"")</f>
        <v/>
      </c>
      <c r="BQ16" s="1711" t="str">
        <f>VLOOKUP($B16,$R$107:$AF120,C$1+1,FALSE)</f>
        <v/>
      </c>
      <c r="BR16" s="1712" t="str">
        <f>VLOOKUP($B16,$R$107:$AF120,D$1+1,FALSE)</f>
        <v/>
      </c>
      <c r="BS16" s="1712" t="str">
        <f>VLOOKUP($B16,$R$107:$AF120,E$1+1,FALSE)</f>
        <v/>
      </c>
      <c r="BT16" s="1712" t="str">
        <f>VLOOKUP($B16,$R$107:$AF120,F$1+1,FALSE)</f>
        <v/>
      </c>
      <c r="BU16" s="1712" t="str">
        <f>VLOOKUP($B16,$R$107:$AF120,G$1+1,FALSE)</f>
        <v/>
      </c>
      <c r="BV16" s="1712" t="str">
        <f>VLOOKUP($B16,$R$107:$AF120,H$1+1,FALSE)</f>
        <v/>
      </c>
      <c r="BW16" s="1712" t="str">
        <f>VLOOKUP($B16,$R$107:$AF120,I$1+1,FALSE)</f>
        <v/>
      </c>
      <c r="BX16" s="1712" t="str">
        <f>VLOOKUP($B16,$R$107:$AF120,J$1+1,FALSE)</f>
        <v/>
      </c>
      <c r="BY16" s="1712" t="str">
        <f>VLOOKUP($B16,$R$107:$AF120,K$1+1,FALSE)</f>
        <v/>
      </c>
      <c r="BZ16" s="1712" t="str">
        <f>VLOOKUP($B16,$R$107:$AF120,L$1+1,FALSE)</f>
        <v/>
      </c>
      <c r="CA16" s="1712" t="str">
        <f>VLOOKUP($B16,$R$107:$AF120,M$1+1,FALSE)</f>
        <v/>
      </c>
      <c r="CB16" s="1713" t="str">
        <f>VLOOKUP($B16,$R$107:$AF120,N$1+1,FALSE)</f>
        <v/>
      </c>
      <c r="CC16" s="1714" t="str">
        <f>VLOOKUP($B16,$R$107:$AF120,O$1+1,FALSE)</f>
        <v/>
      </c>
      <c r="CD16" s="1751" t="str">
        <f>VLOOKUP($B16,$R$107:$AF120,P$1+1,FALSE)</f>
        <v/>
      </c>
      <c r="CE16" s="777"/>
      <c r="CF16" s="777"/>
      <c r="CG16" s="777"/>
      <c r="CH16" s="777"/>
      <c r="CI16" s="777"/>
      <c r="CJ16" s="777"/>
      <c r="CK16" s="777"/>
      <c r="CL16" s="777"/>
      <c r="CM16" s="777"/>
      <c r="CN16" s="777"/>
      <c r="CO16" s="777"/>
      <c r="CP16" s="777"/>
      <c r="CQ16" s="777"/>
      <c r="CR16" s="777"/>
      <c r="CS16" s="777"/>
      <c r="CT16" s="777"/>
      <c r="CU16" s="777"/>
      <c r="CV16" s="777"/>
      <c r="CW16" s="777"/>
      <c r="CX16" s="777"/>
      <c r="CY16" s="777"/>
      <c r="CZ16" s="777"/>
      <c r="DA16" s="777"/>
      <c r="DB16" s="777"/>
      <c r="DC16" s="777"/>
      <c r="DD16" s="777"/>
      <c r="DE16" s="777"/>
      <c r="DF16" s="777"/>
      <c r="DG16" s="777"/>
      <c r="DH16" s="777"/>
      <c r="DI16" s="777"/>
      <c r="DJ16" s="777"/>
      <c r="DK16" s="777"/>
      <c r="DL16" s="777"/>
      <c r="DM16" s="777"/>
      <c r="DN16" s="777"/>
      <c r="DO16" s="777"/>
      <c r="DP16" s="777"/>
      <c r="DQ16" s="777"/>
      <c r="DR16" s="777"/>
      <c r="DS16" s="777"/>
      <c r="DT16" s="777"/>
      <c r="DU16" s="777"/>
      <c r="DV16" s="777"/>
      <c r="DW16" s="777"/>
      <c r="DX16" s="777"/>
      <c r="DY16" s="777"/>
      <c r="DZ16" s="777"/>
      <c r="EA16" s="777"/>
    </row>
    <row r="17" spans="1:131" s="778" customFormat="1" ht="18" customHeight="1">
      <c r="A17" s="779"/>
      <c r="B17" s="796" t="str">
        <f>IF(SETUP!$B$17&lt;&gt;"",SETUP!$B$17,"")</f>
        <v/>
      </c>
      <c r="C17" s="767" t="str">
        <f>IF(JAN!$K$22&gt;0.005,JAN!$K$22,"")</f>
        <v/>
      </c>
      <c r="D17" s="797" t="str">
        <f>IF(FEB!$K$22&gt;0.005,FEB!$K$22,"")</f>
        <v/>
      </c>
      <c r="E17" s="797" t="str">
        <f>IF(MAR!$K$22&gt;0.005,MAR!$K$22,"")</f>
        <v/>
      </c>
      <c r="F17" s="797" t="str">
        <f>IF(APR!$K$22&gt;0.005,APR!$K$22,"")</f>
        <v/>
      </c>
      <c r="G17" s="797" t="str">
        <f>IF(MAY!$K$22&gt;0.005,MAY!$K$22,"")</f>
        <v/>
      </c>
      <c r="H17" s="797" t="str">
        <f>IF(JUN!$K$22&gt;0.005,JUN!$K$22,"")</f>
        <v/>
      </c>
      <c r="I17" s="797" t="str">
        <f>IF(JUL!$K$22&gt;0.005,JUL!$K$22,"")</f>
        <v/>
      </c>
      <c r="J17" s="797" t="str">
        <f>IF(AUG!$K$22&gt;0.005,AUG!$K$22,"")</f>
        <v/>
      </c>
      <c r="K17" s="797" t="str">
        <f>IF(SEP!$K$22&gt;0.005,SEP!$K$22,"")</f>
        <v/>
      </c>
      <c r="L17" s="797" t="str">
        <f>IF(OCT!$K$22&gt;0.005,OCT!$K$22,"")</f>
        <v/>
      </c>
      <c r="M17" s="797" t="str">
        <f>IF(NOV!$K$22&gt;0.005,NOV!$K$22,"")</f>
        <v/>
      </c>
      <c r="N17" s="798" t="str">
        <f>IF(DEC!$K$22&gt;0.005,DEC!$K$22,"")</f>
        <v/>
      </c>
      <c r="O17" s="799" t="str">
        <f t="shared" si="2"/>
        <v/>
      </c>
      <c r="P17" s="785" t="str">
        <f>IF(SUM(C$17:N$17)&gt;0.005,O$17/(SUM(JAN!$L$22,FEB!$L$22,MAR!$L$22,APR!$L$22,MAY!$L$22,JUN!$L$22,JUL!$L$22,AUG!$L$22,SEP!$L$22,OCT!$L$22,NOV!$L$22,DEC!$L$22)),"")</f>
        <v/>
      </c>
      <c r="Q17" s="786"/>
      <c r="R17" s="796" t="str">
        <f t="shared" si="3"/>
        <v/>
      </c>
      <c r="S17" s="767" t="str">
        <f>VLOOKUP($B17,$B$1:$N17,C$1+1,FALSE)</f>
        <v/>
      </c>
      <c r="T17" s="797" t="str">
        <f>VLOOKUP($B17,$B$1:$N17,D$1+1,FALSE)</f>
        <v/>
      </c>
      <c r="U17" s="797" t="str">
        <f>VLOOKUP($B17,$B$1:$N17,E$1+1,FALSE)</f>
        <v/>
      </c>
      <c r="V17" s="797" t="str">
        <f>VLOOKUP($B17,$B$1:$N17,F$1+1,FALSE)</f>
        <v/>
      </c>
      <c r="W17" s="797" t="str">
        <f>VLOOKUP($B17,$B$1:$N17,G$1+1,FALSE)</f>
        <v/>
      </c>
      <c r="X17" s="797" t="str">
        <f>VLOOKUP($B17,$B$1:$N17,H$1+1,FALSE)</f>
        <v/>
      </c>
      <c r="Y17" s="797" t="str">
        <f>VLOOKUP($B17,$B$1:$N17,I$1+1,FALSE)</f>
        <v/>
      </c>
      <c r="Z17" s="797" t="str">
        <f>VLOOKUP($B17,$B$1:$N17,J$1+1,FALSE)</f>
        <v/>
      </c>
      <c r="AA17" s="797" t="str">
        <f>VLOOKUP($B17,$B$1:$N17,K$1+1,FALSE)</f>
        <v/>
      </c>
      <c r="AB17" s="797" t="str">
        <f>VLOOKUP($B17,$B$1:$N17,L$1+1,FALSE)</f>
        <v/>
      </c>
      <c r="AC17" s="797" t="str">
        <f>VLOOKUP($B17,$B$1:$N17,M$1+1,FALSE)</f>
        <v/>
      </c>
      <c r="AD17" s="798" t="str">
        <f>VLOOKUP($B17,$B$1:$N17,N$1+1,FALSE)</f>
        <v/>
      </c>
      <c r="AE17" s="799" t="str">
        <f t="shared" si="4"/>
        <v/>
      </c>
      <c r="AF17" s="785" t="str">
        <f t="shared" si="9"/>
        <v/>
      </c>
      <c r="AG17" s="779"/>
      <c r="AH17" s="796" t="str">
        <f t="shared" si="1"/>
        <v/>
      </c>
      <c r="AI17" s="800" t="str">
        <f>VLOOKUP($B121,$B$107:$N121,C$1+1,FALSE)</f>
        <v/>
      </c>
      <c r="AJ17" s="801" t="str">
        <f>VLOOKUP($B121,$B$107:$N121,D$1+1,FALSE)</f>
        <v/>
      </c>
      <c r="AK17" s="801" t="str">
        <f>VLOOKUP($B121,$B$107:$N121,E$1+1,FALSE)</f>
        <v/>
      </c>
      <c r="AL17" s="801" t="str">
        <f>VLOOKUP($B121,$B$107:$N121,F$1+1,FALSE)</f>
        <v/>
      </c>
      <c r="AM17" s="801" t="str">
        <f>VLOOKUP($B121,$B$107:$N121,G$1+1,FALSE)</f>
        <v/>
      </c>
      <c r="AN17" s="801" t="str">
        <f>VLOOKUP($B121,$B$107:$N121,H$1+1,FALSE)</f>
        <v/>
      </c>
      <c r="AO17" s="801" t="str">
        <f>VLOOKUP($B121,$B$107:$N121,I$1+1,FALSE)</f>
        <v/>
      </c>
      <c r="AP17" s="801" t="str">
        <f>VLOOKUP($B121,$B$107:$N121,J$1+1,FALSE)</f>
        <v/>
      </c>
      <c r="AQ17" s="801" t="str">
        <f>VLOOKUP($B121,$B$107:$N121,K$1+1,FALSE)</f>
        <v/>
      </c>
      <c r="AR17" s="801" t="str">
        <f>VLOOKUP($B121,$B$107:$N121,L$1+1,FALSE)</f>
        <v/>
      </c>
      <c r="AS17" s="801" t="str">
        <f>VLOOKUP($B121,$B$107:$N121,M$1+1,FALSE)</f>
        <v/>
      </c>
      <c r="AT17" s="802" t="str">
        <f>VLOOKUP($B121,$B$107:$N121,N$1+1,FALSE)</f>
        <v/>
      </c>
      <c r="AU17" s="803" t="str">
        <f t="shared" si="5"/>
        <v/>
      </c>
      <c r="AV17" s="785" t="str">
        <f t="shared" si="6"/>
        <v/>
      </c>
      <c r="AW17" s="786"/>
      <c r="AX17" s="796" t="str">
        <f t="shared" si="7"/>
        <v/>
      </c>
      <c r="AY17" s="767" t="str">
        <f t="shared" si="10"/>
        <v/>
      </c>
      <c r="AZ17" s="804" t="str">
        <f t="shared" si="11"/>
        <v/>
      </c>
      <c r="BA17" s="773"/>
      <c r="BB17" s="1616" t="str">
        <f>IF(PROJECTIONS!G17&lt;&gt;"",PROJECTIONS!G17,"")</f>
        <v/>
      </c>
      <c r="BC17" s="801" t="str">
        <f t="shared" si="12"/>
        <v/>
      </c>
      <c r="BD17" s="797" t="str">
        <f t="shared" si="8"/>
        <v/>
      </c>
      <c r="BE17" s="806" t="str">
        <f t="shared" si="13"/>
        <v/>
      </c>
      <c r="BF17" s="773"/>
      <c r="BG17" s="1616" t="str">
        <f>IF(PROJECTIONS!L17&lt;&gt;"",PROJECTIONS!L17,"")</f>
        <v/>
      </c>
      <c r="BH17" s="797" t="str">
        <f t="shared" si="14"/>
        <v/>
      </c>
      <c r="BI17" s="797" t="str">
        <f t="shared" si="15"/>
        <v/>
      </c>
      <c r="BJ17" s="806" t="str">
        <f t="shared" si="16"/>
        <v/>
      </c>
      <c r="BK17" s="773"/>
      <c r="BL17" s="805" t="str">
        <f t="shared" si="17"/>
        <v/>
      </c>
      <c r="BM17" s="802" t="str">
        <f t="shared" si="18"/>
        <v/>
      </c>
      <c r="BN17" s="807"/>
      <c r="BO17" s="779"/>
      <c r="BP17" s="796" t="str">
        <f>IF(SETUP!$B$17&lt;&gt;"",SETUP!$B$17,"")</f>
        <v/>
      </c>
      <c r="BQ17" s="1715" t="str">
        <f>VLOOKUP($B17,$R$107:$AF121,C$1+1,FALSE)</f>
        <v/>
      </c>
      <c r="BR17" s="1716" t="str">
        <f>VLOOKUP($B17,$R$107:$AF121,D$1+1,FALSE)</f>
        <v/>
      </c>
      <c r="BS17" s="1716" t="str">
        <f>VLOOKUP($B17,$R$107:$AF121,E$1+1,FALSE)</f>
        <v/>
      </c>
      <c r="BT17" s="1716" t="str">
        <f>VLOOKUP($B17,$R$107:$AF121,F$1+1,FALSE)</f>
        <v/>
      </c>
      <c r="BU17" s="1716" t="str">
        <f>VLOOKUP($B17,$R$107:$AF121,G$1+1,FALSE)</f>
        <v/>
      </c>
      <c r="BV17" s="1716" t="str">
        <f>VLOOKUP($B17,$R$107:$AF121,H$1+1,FALSE)</f>
        <v/>
      </c>
      <c r="BW17" s="1716" t="str">
        <f>VLOOKUP($B17,$R$107:$AF121,I$1+1,FALSE)</f>
        <v/>
      </c>
      <c r="BX17" s="1716" t="str">
        <f>VLOOKUP($B17,$R$107:$AF121,J$1+1,FALSE)</f>
        <v/>
      </c>
      <c r="BY17" s="1716" t="str">
        <f>VLOOKUP($B17,$R$107:$AF121,K$1+1,FALSE)</f>
        <v/>
      </c>
      <c r="BZ17" s="1716" t="str">
        <f>VLOOKUP($B17,$R$107:$AF121,L$1+1,FALSE)</f>
        <v/>
      </c>
      <c r="CA17" s="1716" t="str">
        <f>VLOOKUP($B17,$R$107:$AF121,M$1+1,FALSE)</f>
        <v/>
      </c>
      <c r="CB17" s="1717" t="str">
        <f>VLOOKUP($B17,$R$107:$AF121,N$1+1,FALSE)</f>
        <v/>
      </c>
      <c r="CC17" s="1718" t="str">
        <f>VLOOKUP($B17,$R$107:$AF121,O$1+1,FALSE)</f>
        <v/>
      </c>
      <c r="CD17" s="1751" t="str">
        <f>VLOOKUP($B17,$R$107:$AF121,P$1+1,FALSE)</f>
        <v/>
      </c>
      <c r="CE17" s="777"/>
      <c r="CF17" s="777"/>
      <c r="CG17" s="777"/>
      <c r="CH17" s="777"/>
      <c r="CI17" s="777"/>
      <c r="CJ17" s="777"/>
      <c r="CK17" s="777"/>
      <c r="CL17" s="777"/>
      <c r="CM17" s="777"/>
      <c r="CN17" s="777"/>
      <c r="CO17" s="777"/>
      <c r="CP17" s="777"/>
      <c r="CQ17" s="777"/>
      <c r="CR17" s="777"/>
      <c r="CS17" s="777"/>
      <c r="CT17" s="777"/>
      <c r="CU17" s="777"/>
      <c r="CV17" s="777"/>
      <c r="CW17" s="777"/>
      <c r="CX17" s="777"/>
      <c r="CY17" s="777"/>
      <c r="CZ17" s="777"/>
      <c r="DA17" s="777"/>
      <c r="DB17" s="777"/>
      <c r="DC17" s="777"/>
      <c r="DD17" s="777"/>
      <c r="DE17" s="777"/>
      <c r="DF17" s="777"/>
      <c r="DG17" s="777"/>
      <c r="DH17" s="777"/>
      <c r="DI17" s="777"/>
      <c r="DJ17" s="777"/>
      <c r="DK17" s="777"/>
      <c r="DL17" s="777"/>
      <c r="DM17" s="777"/>
      <c r="DN17" s="777"/>
      <c r="DO17" s="777"/>
      <c r="DP17" s="777"/>
      <c r="DQ17" s="777"/>
      <c r="DR17" s="777"/>
      <c r="DS17" s="777"/>
      <c r="DT17" s="777"/>
      <c r="DU17" s="777"/>
      <c r="DV17" s="777"/>
      <c r="DW17" s="777"/>
      <c r="DX17" s="777"/>
      <c r="DY17" s="777"/>
      <c r="DZ17" s="777"/>
      <c r="EA17" s="777"/>
    </row>
    <row r="18" spans="1:131" s="795" customFormat="1" ht="18" customHeight="1">
      <c r="A18" s="779"/>
      <c r="B18" s="780" t="str">
        <f>IF(SETUP!$B$18&lt;&gt;"",SETUP!$B$18,"")</f>
        <v/>
      </c>
      <c r="C18" s="781" t="str">
        <f>IF(JAN!$K$23&gt;0.005,JAN!$K$23,"")</f>
        <v/>
      </c>
      <c r="D18" s="782" t="str">
        <f>IF(FEB!$K$23&gt;0.005,FEB!$K$23,"")</f>
        <v/>
      </c>
      <c r="E18" s="782" t="str">
        <f>IF(MAR!$K$23&gt;0.005,MAR!$K$23,"")</f>
        <v/>
      </c>
      <c r="F18" s="782" t="str">
        <f>IF(APR!$K$23&gt;0.005,APR!$K$23,"")</f>
        <v/>
      </c>
      <c r="G18" s="782" t="str">
        <f>IF(MAY!$K$23&gt;0.005,MAY!$K$23,"")</f>
        <v/>
      </c>
      <c r="H18" s="782" t="str">
        <f>IF(JUN!$K$23&gt;0.005,JUN!$K$23,"")</f>
        <v/>
      </c>
      <c r="I18" s="782" t="str">
        <f>IF(JUL!$K$23&gt;0.005,JUL!$K$23,"")</f>
        <v/>
      </c>
      <c r="J18" s="782" t="str">
        <f>IF(AUG!$K$23&gt;0.005,AUG!$K$23,"")</f>
        <v/>
      </c>
      <c r="K18" s="782" t="str">
        <f>IF(SEP!$K$23&gt;0.005,SEP!$K$23,"")</f>
        <v/>
      </c>
      <c r="L18" s="782" t="str">
        <f>IF(OCT!$K$23&gt;0.005,OCT!$K$23,"")</f>
        <v/>
      </c>
      <c r="M18" s="782" t="str">
        <f>IF(NOV!$K$23&gt;0.005,NOV!$K$23,"")</f>
        <v/>
      </c>
      <c r="N18" s="783" t="str">
        <f>IF(DEC!$K$23&gt;0.005,DEC!$K$23,"")</f>
        <v/>
      </c>
      <c r="O18" s="784" t="str">
        <f t="shared" si="2"/>
        <v/>
      </c>
      <c r="P18" s="785" t="str">
        <f>IF(SUM(C$18:N$18)&gt;0.005,O$18/(SUM(JAN!$L$23,FEB!$L$23,MAR!$L$23,APR!$L$23,MAY!$L$23,JUN!$L$23,JUL!$L$23,AUG!$L$23,SEP!$L$23,OCT!$L$23,NOV!$L$23,DEC!$L$23)),"")</f>
        <v/>
      </c>
      <c r="Q18" s="786"/>
      <c r="R18" s="780" t="str">
        <f t="shared" si="3"/>
        <v/>
      </c>
      <c r="S18" s="781" t="str">
        <f>VLOOKUP($B18,$B$1:$N18,C$1+1,FALSE)</f>
        <v/>
      </c>
      <c r="T18" s="782" t="str">
        <f>VLOOKUP($B18,$B$1:$N18,D$1+1,FALSE)</f>
        <v/>
      </c>
      <c r="U18" s="782" t="str">
        <f>VLOOKUP($B18,$B$1:$N18,E$1+1,FALSE)</f>
        <v/>
      </c>
      <c r="V18" s="782" t="str">
        <f>VLOOKUP($B18,$B$1:$N18,F$1+1,FALSE)</f>
        <v/>
      </c>
      <c r="W18" s="782" t="str">
        <f>VLOOKUP($B18,$B$1:$N18,G$1+1,FALSE)</f>
        <v/>
      </c>
      <c r="X18" s="782" t="str">
        <f>VLOOKUP($B18,$B$1:$N18,H$1+1,FALSE)</f>
        <v/>
      </c>
      <c r="Y18" s="782" t="str">
        <f>VLOOKUP($B18,$B$1:$N18,I$1+1,FALSE)</f>
        <v/>
      </c>
      <c r="Z18" s="782" t="str">
        <f>VLOOKUP($B18,$B$1:$N18,J$1+1,FALSE)</f>
        <v/>
      </c>
      <c r="AA18" s="782" t="str">
        <f>VLOOKUP($B18,$B$1:$N18,K$1+1,FALSE)</f>
        <v/>
      </c>
      <c r="AB18" s="782" t="str">
        <f>VLOOKUP($B18,$B$1:$N18,L$1+1,FALSE)</f>
        <v/>
      </c>
      <c r="AC18" s="782" t="str">
        <f>VLOOKUP($B18,$B$1:$N18,M$1+1,FALSE)</f>
        <v/>
      </c>
      <c r="AD18" s="783" t="str">
        <f>VLOOKUP($B18,$B$1:$N18,N$1+1,FALSE)</f>
        <v/>
      </c>
      <c r="AE18" s="784" t="str">
        <f t="shared" si="4"/>
        <v/>
      </c>
      <c r="AF18" s="785" t="str">
        <f t="shared" si="9"/>
        <v/>
      </c>
      <c r="AG18" s="779"/>
      <c r="AH18" s="780" t="str">
        <f t="shared" si="1"/>
        <v/>
      </c>
      <c r="AI18" s="787" t="str">
        <f>VLOOKUP($B122,$B$107:$N122,C$1+1,FALSE)</f>
        <v/>
      </c>
      <c r="AJ18" s="788" t="str">
        <f>VLOOKUP($B122,$B$107:$N122,D$1+1,FALSE)</f>
        <v/>
      </c>
      <c r="AK18" s="788" t="str">
        <f>VLOOKUP($B122,$B$107:$N122,E$1+1,FALSE)</f>
        <v/>
      </c>
      <c r="AL18" s="788" t="str">
        <f>VLOOKUP($B122,$B$107:$N122,F$1+1,FALSE)</f>
        <v/>
      </c>
      <c r="AM18" s="788" t="str">
        <f>VLOOKUP($B122,$B$107:$N122,G$1+1,FALSE)</f>
        <v/>
      </c>
      <c r="AN18" s="788" t="str">
        <f>VLOOKUP($B122,$B$107:$N122,H$1+1,FALSE)</f>
        <v/>
      </c>
      <c r="AO18" s="788" t="str">
        <f>VLOOKUP($B122,$B$107:$N122,I$1+1,FALSE)</f>
        <v/>
      </c>
      <c r="AP18" s="788" t="str">
        <f>VLOOKUP($B122,$B$107:$N122,J$1+1,FALSE)</f>
        <v/>
      </c>
      <c r="AQ18" s="788" t="str">
        <f>VLOOKUP($B122,$B$107:$N122,K$1+1,FALSE)</f>
        <v/>
      </c>
      <c r="AR18" s="788" t="str">
        <f>VLOOKUP($B122,$B$107:$N122,L$1+1,FALSE)</f>
        <v/>
      </c>
      <c r="AS18" s="788" t="str">
        <f>VLOOKUP($B122,$B$107:$N122,M$1+1,FALSE)</f>
        <v/>
      </c>
      <c r="AT18" s="789" t="str">
        <f>VLOOKUP($B122,$B$107:$N122,N$1+1,FALSE)</f>
        <v/>
      </c>
      <c r="AU18" s="790" t="str">
        <f t="shared" si="5"/>
        <v/>
      </c>
      <c r="AV18" s="785" t="str">
        <f t="shared" si="6"/>
        <v/>
      </c>
      <c r="AW18" s="786"/>
      <c r="AX18" s="780" t="str">
        <f t="shared" si="7"/>
        <v/>
      </c>
      <c r="AY18" s="781" t="str">
        <f t="shared" si="10"/>
        <v/>
      </c>
      <c r="AZ18" s="791" t="str">
        <f t="shared" si="11"/>
        <v/>
      </c>
      <c r="BA18" s="773"/>
      <c r="BB18" s="1618" t="str">
        <f>IF(PROJECTIONS!G18&lt;&gt;"",PROJECTIONS!G18,"")</f>
        <v/>
      </c>
      <c r="BC18" s="788" t="str">
        <f t="shared" si="12"/>
        <v/>
      </c>
      <c r="BD18" s="782" t="str">
        <f t="shared" si="8"/>
        <v/>
      </c>
      <c r="BE18" s="793" t="str">
        <f t="shared" si="13"/>
        <v/>
      </c>
      <c r="BF18" s="773"/>
      <c r="BG18" s="1618" t="str">
        <f>IF(PROJECTIONS!L18&lt;&gt;"",PROJECTIONS!L18,"")</f>
        <v/>
      </c>
      <c r="BH18" s="782" t="str">
        <f t="shared" si="14"/>
        <v/>
      </c>
      <c r="BI18" s="782" t="str">
        <f t="shared" si="15"/>
        <v/>
      </c>
      <c r="BJ18" s="793" t="str">
        <f t="shared" si="16"/>
        <v/>
      </c>
      <c r="BK18" s="773"/>
      <c r="BL18" s="792" t="str">
        <f t="shared" si="17"/>
        <v/>
      </c>
      <c r="BM18" s="789" t="str">
        <f t="shared" si="18"/>
        <v/>
      </c>
      <c r="BN18" s="794"/>
      <c r="BO18" s="779"/>
      <c r="BP18" s="780" t="str">
        <f>IF(SETUP!$B$18&lt;&gt;"",SETUP!$B$18,"")</f>
        <v/>
      </c>
      <c r="BQ18" s="1711" t="str">
        <f>VLOOKUP($B18,$R$107:$AF122,C$1+1,FALSE)</f>
        <v/>
      </c>
      <c r="BR18" s="1712" t="str">
        <f>VLOOKUP($B18,$R$107:$AF122,D$1+1,FALSE)</f>
        <v/>
      </c>
      <c r="BS18" s="1712" t="str">
        <f>VLOOKUP($B18,$R$107:$AF122,E$1+1,FALSE)</f>
        <v/>
      </c>
      <c r="BT18" s="1712" t="str">
        <f>VLOOKUP($B18,$R$107:$AF122,F$1+1,FALSE)</f>
        <v/>
      </c>
      <c r="BU18" s="1712" t="str">
        <f>VLOOKUP($B18,$R$107:$AF122,G$1+1,FALSE)</f>
        <v/>
      </c>
      <c r="BV18" s="1712" t="str">
        <f>VLOOKUP($B18,$R$107:$AF122,H$1+1,FALSE)</f>
        <v/>
      </c>
      <c r="BW18" s="1712" t="str">
        <f>VLOOKUP($B18,$R$107:$AF122,I$1+1,FALSE)</f>
        <v/>
      </c>
      <c r="BX18" s="1712" t="str">
        <f>VLOOKUP($B18,$R$107:$AF122,J$1+1,FALSE)</f>
        <v/>
      </c>
      <c r="BY18" s="1712" t="str">
        <f>VLOOKUP($B18,$R$107:$AF122,K$1+1,FALSE)</f>
        <v/>
      </c>
      <c r="BZ18" s="1712" t="str">
        <f>VLOOKUP($B18,$R$107:$AF122,L$1+1,FALSE)</f>
        <v/>
      </c>
      <c r="CA18" s="1712" t="str">
        <f>VLOOKUP($B18,$R$107:$AF122,M$1+1,FALSE)</f>
        <v/>
      </c>
      <c r="CB18" s="1713" t="str">
        <f>VLOOKUP($B18,$R$107:$AF122,N$1+1,FALSE)</f>
        <v/>
      </c>
      <c r="CC18" s="1714" t="str">
        <f>VLOOKUP($B18,$R$107:$AF122,O$1+1,FALSE)</f>
        <v/>
      </c>
      <c r="CD18" s="1751" t="str">
        <f>VLOOKUP($B18,$R$107:$AF122,P$1+1,FALSE)</f>
        <v/>
      </c>
      <c r="CE18" s="777"/>
      <c r="CF18" s="777"/>
      <c r="CG18" s="777"/>
      <c r="CH18" s="777"/>
      <c r="CI18" s="777"/>
      <c r="CJ18" s="777"/>
      <c r="CK18" s="777"/>
      <c r="CL18" s="777"/>
      <c r="CM18" s="777"/>
      <c r="CN18" s="777"/>
      <c r="CO18" s="777"/>
      <c r="CP18" s="777"/>
      <c r="CQ18" s="777"/>
      <c r="CR18" s="777"/>
      <c r="CS18" s="777"/>
      <c r="CT18" s="777"/>
      <c r="CU18" s="777"/>
      <c r="CV18" s="777"/>
      <c r="CW18" s="777"/>
      <c r="CX18" s="777"/>
      <c r="CY18" s="777"/>
      <c r="CZ18" s="777"/>
      <c r="DA18" s="777"/>
      <c r="DB18" s="777"/>
      <c r="DC18" s="777"/>
      <c r="DD18" s="777"/>
      <c r="DE18" s="777"/>
      <c r="DF18" s="777"/>
      <c r="DG18" s="777"/>
      <c r="DH18" s="777"/>
      <c r="DI18" s="777"/>
      <c r="DJ18" s="777"/>
      <c r="DK18" s="777"/>
      <c r="DL18" s="777"/>
      <c r="DM18" s="777"/>
      <c r="DN18" s="777"/>
      <c r="DO18" s="777"/>
      <c r="DP18" s="777"/>
      <c r="DQ18" s="777"/>
      <c r="DR18" s="777"/>
      <c r="DS18" s="777"/>
      <c r="DT18" s="777"/>
      <c r="DU18" s="777"/>
      <c r="DV18" s="777"/>
      <c r="DW18" s="777"/>
      <c r="DX18" s="777"/>
      <c r="DY18" s="777"/>
      <c r="DZ18" s="777"/>
      <c r="EA18" s="777"/>
    </row>
    <row r="19" spans="1:131" s="778" customFormat="1" ht="18" customHeight="1">
      <c r="A19" s="779"/>
      <c r="B19" s="796" t="str">
        <f>IF(SETUP!$B$19&lt;&gt;"",SETUP!$B$19,"")</f>
        <v/>
      </c>
      <c r="C19" s="767" t="str">
        <f>IF(JAN!$K$24&gt;0.005,JAN!$K$24,"")</f>
        <v/>
      </c>
      <c r="D19" s="797" t="str">
        <f>IF(FEB!$K$24&gt;0.005,FEB!$K$24,"")</f>
        <v/>
      </c>
      <c r="E19" s="797" t="str">
        <f>IF(MAR!$K$24&gt;0.005,MAR!$K$24,"")</f>
        <v/>
      </c>
      <c r="F19" s="797" t="str">
        <f>IF(APR!$K$24&gt;0.005,APR!$K$24,"")</f>
        <v/>
      </c>
      <c r="G19" s="797" t="str">
        <f>IF(MAY!$K$24&gt;0.005,MAY!$K$24,"")</f>
        <v/>
      </c>
      <c r="H19" s="797" t="str">
        <f>IF(JUN!$K$24&gt;0.005,JUN!$K$24,"")</f>
        <v/>
      </c>
      <c r="I19" s="797" t="str">
        <f>IF(JUL!$K$24&gt;0.005,JUL!$K$24,"")</f>
        <v/>
      </c>
      <c r="J19" s="797" t="str">
        <f>IF(AUG!$K$24&gt;0.005,AUG!$K$24,"")</f>
        <v/>
      </c>
      <c r="K19" s="797" t="str">
        <f>IF(SEP!$K$24&gt;0.005,SEP!$K$24,"")</f>
        <v/>
      </c>
      <c r="L19" s="797" t="str">
        <f>IF(OCT!$K$24&gt;0.005,OCT!$K$24,"")</f>
        <v/>
      </c>
      <c r="M19" s="797" t="str">
        <f>IF(NOV!$K$24&gt;0.005,NOV!$K$24,"")</f>
        <v/>
      </c>
      <c r="N19" s="798" t="str">
        <f>IF(DEC!$K$24&gt;0.005,DEC!$K$24,"")</f>
        <v/>
      </c>
      <c r="O19" s="799" t="str">
        <f t="shared" si="2"/>
        <v/>
      </c>
      <c r="P19" s="785" t="str">
        <f>IF(SUM(C$19:N$19)&gt;0.005,O$19/(SUM(JAN!$L$24,FEB!$L$24,MAR!$L$24,APR!$L$24,MAY!$L$24,JUN!$L$24,JUL!$L$24,AUG!$L$24,SEP!$L$24,OCT!$L$24,NOV!$L$24,DEC!$L$24)),"")</f>
        <v/>
      </c>
      <c r="Q19" s="786"/>
      <c r="R19" s="796" t="str">
        <f t="shared" si="3"/>
        <v/>
      </c>
      <c r="S19" s="767" t="str">
        <f>VLOOKUP($B19,$B$1:$N19,C$1+1,FALSE)</f>
        <v/>
      </c>
      <c r="T19" s="797" t="str">
        <f>VLOOKUP($B19,$B$1:$N19,D$1+1,FALSE)</f>
        <v/>
      </c>
      <c r="U19" s="797" t="str">
        <f>VLOOKUP($B19,$B$1:$N19,E$1+1,FALSE)</f>
        <v/>
      </c>
      <c r="V19" s="797" t="str">
        <f>VLOOKUP($B19,$B$1:$N19,F$1+1,FALSE)</f>
        <v/>
      </c>
      <c r="W19" s="797" t="str">
        <f>VLOOKUP($B19,$B$1:$N19,G$1+1,FALSE)</f>
        <v/>
      </c>
      <c r="X19" s="797" t="str">
        <f>VLOOKUP($B19,$B$1:$N19,H$1+1,FALSE)</f>
        <v/>
      </c>
      <c r="Y19" s="797" t="str">
        <f>VLOOKUP($B19,$B$1:$N19,I$1+1,FALSE)</f>
        <v/>
      </c>
      <c r="Z19" s="797" t="str">
        <f>VLOOKUP($B19,$B$1:$N19,J$1+1,FALSE)</f>
        <v/>
      </c>
      <c r="AA19" s="797" t="str">
        <f>VLOOKUP($B19,$B$1:$N19,K$1+1,FALSE)</f>
        <v/>
      </c>
      <c r="AB19" s="797" t="str">
        <f>VLOOKUP($B19,$B$1:$N19,L$1+1,FALSE)</f>
        <v/>
      </c>
      <c r="AC19" s="797" t="str">
        <f>VLOOKUP($B19,$B$1:$N19,M$1+1,FALSE)</f>
        <v/>
      </c>
      <c r="AD19" s="798" t="str">
        <f>VLOOKUP($B19,$B$1:$N19,N$1+1,FALSE)</f>
        <v/>
      </c>
      <c r="AE19" s="799" t="str">
        <f t="shared" si="4"/>
        <v/>
      </c>
      <c r="AF19" s="785" t="str">
        <f t="shared" si="9"/>
        <v/>
      </c>
      <c r="AG19" s="779"/>
      <c r="AH19" s="796" t="str">
        <f t="shared" si="1"/>
        <v/>
      </c>
      <c r="AI19" s="800" t="str">
        <f>VLOOKUP($B123,$B$107:$N123,C$1+1,FALSE)</f>
        <v/>
      </c>
      <c r="AJ19" s="801" t="str">
        <f>VLOOKUP($B123,$B$107:$N123,D$1+1,FALSE)</f>
        <v/>
      </c>
      <c r="AK19" s="801" t="str">
        <f>VLOOKUP($B123,$B$107:$N123,E$1+1,FALSE)</f>
        <v/>
      </c>
      <c r="AL19" s="801" t="str">
        <f>VLOOKUP($B123,$B$107:$N123,F$1+1,FALSE)</f>
        <v/>
      </c>
      <c r="AM19" s="801" t="str">
        <f>VLOOKUP($B123,$B$107:$N123,G$1+1,FALSE)</f>
        <v/>
      </c>
      <c r="AN19" s="801" t="str">
        <f>VLOOKUP($B123,$B$107:$N123,H$1+1,FALSE)</f>
        <v/>
      </c>
      <c r="AO19" s="801" t="str">
        <f>VLOOKUP($B123,$B$107:$N123,I$1+1,FALSE)</f>
        <v/>
      </c>
      <c r="AP19" s="801" t="str">
        <f>VLOOKUP($B123,$B$107:$N123,J$1+1,FALSE)</f>
        <v/>
      </c>
      <c r="AQ19" s="801" t="str">
        <f>VLOOKUP($B123,$B$107:$N123,K$1+1,FALSE)</f>
        <v/>
      </c>
      <c r="AR19" s="801" t="str">
        <f>VLOOKUP($B123,$B$107:$N123,L$1+1,FALSE)</f>
        <v/>
      </c>
      <c r="AS19" s="801" t="str">
        <f>VLOOKUP($B123,$B$107:$N123,M$1+1,FALSE)</f>
        <v/>
      </c>
      <c r="AT19" s="802" t="str">
        <f>VLOOKUP($B123,$B$107:$N123,N$1+1,FALSE)</f>
        <v/>
      </c>
      <c r="AU19" s="803" t="str">
        <f t="shared" si="5"/>
        <v/>
      </c>
      <c r="AV19" s="785" t="str">
        <f t="shared" si="6"/>
        <v/>
      </c>
      <c r="AW19" s="786"/>
      <c r="AX19" s="796" t="str">
        <f t="shared" si="7"/>
        <v/>
      </c>
      <c r="AY19" s="767" t="str">
        <f t="shared" si="10"/>
        <v/>
      </c>
      <c r="AZ19" s="804" t="str">
        <f t="shared" si="11"/>
        <v/>
      </c>
      <c r="BA19" s="773"/>
      <c r="BB19" s="1616" t="str">
        <f>IF(PROJECTIONS!G19&lt;&gt;"",PROJECTIONS!G19,"")</f>
        <v/>
      </c>
      <c r="BC19" s="801" t="str">
        <f t="shared" si="12"/>
        <v/>
      </c>
      <c r="BD19" s="797" t="str">
        <f t="shared" si="8"/>
        <v/>
      </c>
      <c r="BE19" s="806" t="str">
        <f t="shared" si="13"/>
        <v/>
      </c>
      <c r="BF19" s="773"/>
      <c r="BG19" s="1616" t="str">
        <f>IF(PROJECTIONS!L19&lt;&gt;"",PROJECTIONS!L19,"")</f>
        <v/>
      </c>
      <c r="BH19" s="797" t="str">
        <f t="shared" si="14"/>
        <v/>
      </c>
      <c r="BI19" s="797" t="str">
        <f t="shared" si="15"/>
        <v/>
      </c>
      <c r="BJ19" s="806" t="str">
        <f t="shared" si="16"/>
        <v/>
      </c>
      <c r="BK19" s="773"/>
      <c r="BL19" s="805" t="str">
        <f t="shared" si="17"/>
        <v/>
      </c>
      <c r="BM19" s="802" t="str">
        <f t="shared" si="18"/>
        <v/>
      </c>
      <c r="BN19" s="807"/>
      <c r="BO19" s="779"/>
      <c r="BP19" s="796" t="str">
        <f>IF(SETUP!$B$19&lt;&gt;"",SETUP!$B$19,"")</f>
        <v/>
      </c>
      <c r="BQ19" s="1715" t="str">
        <f>VLOOKUP($B19,$R$107:$AF123,C$1+1,FALSE)</f>
        <v/>
      </c>
      <c r="BR19" s="1716" t="str">
        <f>VLOOKUP($B19,$R$107:$AF123,D$1+1,FALSE)</f>
        <v/>
      </c>
      <c r="BS19" s="1716" t="str">
        <f>VLOOKUP($B19,$R$107:$AF123,E$1+1,FALSE)</f>
        <v/>
      </c>
      <c r="BT19" s="1716" t="str">
        <f>VLOOKUP($B19,$R$107:$AF123,F$1+1,FALSE)</f>
        <v/>
      </c>
      <c r="BU19" s="1716" t="str">
        <f>VLOOKUP($B19,$R$107:$AF123,G$1+1,FALSE)</f>
        <v/>
      </c>
      <c r="BV19" s="1716" t="str">
        <f>VLOOKUP($B19,$R$107:$AF123,H$1+1,FALSE)</f>
        <v/>
      </c>
      <c r="BW19" s="1716" t="str">
        <f>VLOOKUP($B19,$R$107:$AF123,I$1+1,FALSE)</f>
        <v/>
      </c>
      <c r="BX19" s="1716" t="str">
        <f>VLOOKUP($B19,$R$107:$AF123,J$1+1,FALSE)</f>
        <v/>
      </c>
      <c r="BY19" s="1716" t="str">
        <f>VLOOKUP($B19,$R$107:$AF123,K$1+1,FALSE)</f>
        <v/>
      </c>
      <c r="BZ19" s="1716" t="str">
        <f>VLOOKUP($B19,$R$107:$AF123,L$1+1,FALSE)</f>
        <v/>
      </c>
      <c r="CA19" s="1716" t="str">
        <f>VLOOKUP($B19,$R$107:$AF123,M$1+1,FALSE)</f>
        <v/>
      </c>
      <c r="CB19" s="1717" t="str">
        <f>VLOOKUP($B19,$R$107:$AF123,N$1+1,FALSE)</f>
        <v/>
      </c>
      <c r="CC19" s="1718" t="str">
        <f>VLOOKUP($B19,$R$107:$AF123,O$1+1,FALSE)</f>
        <v/>
      </c>
      <c r="CD19" s="1751" t="str">
        <f>VLOOKUP($B19,$R$107:$AF123,P$1+1,FALSE)</f>
        <v/>
      </c>
      <c r="CE19" s="777"/>
      <c r="CF19" s="777"/>
      <c r="CG19" s="777"/>
      <c r="CH19" s="777"/>
      <c r="CI19" s="777"/>
      <c r="CJ19" s="777"/>
      <c r="CK19" s="777"/>
      <c r="CL19" s="777"/>
      <c r="CM19" s="777"/>
      <c r="CN19" s="777"/>
      <c r="CO19" s="777"/>
      <c r="CP19" s="777"/>
      <c r="CQ19" s="777"/>
      <c r="CR19" s="777"/>
      <c r="CS19" s="777"/>
      <c r="CT19" s="777"/>
      <c r="CU19" s="777"/>
      <c r="CV19" s="777"/>
      <c r="CW19" s="777"/>
      <c r="CX19" s="777"/>
      <c r="CY19" s="777"/>
      <c r="CZ19" s="777"/>
      <c r="DA19" s="777"/>
      <c r="DB19" s="777"/>
      <c r="DC19" s="777"/>
      <c r="DD19" s="777"/>
      <c r="DE19" s="777"/>
      <c r="DF19" s="777"/>
      <c r="DG19" s="777"/>
      <c r="DH19" s="777"/>
      <c r="DI19" s="777"/>
      <c r="DJ19" s="777"/>
      <c r="DK19" s="777"/>
      <c r="DL19" s="777"/>
      <c r="DM19" s="777"/>
      <c r="DN19" s="777"/>
      <c r="DO19" s="777"/>
      <c r="DP19" s="777"/>
      <c r="DQ19" s="777"/>
      <c r="DR19" s="777"/>
      <c r="DS19" s="777"/>
      <c r="DT19" s="777"/>
      <c r="DU19" s="777"/>
      <c r="DV19" s="777"/>
      <c r="DW19" s="777"/>
      <c r="DX19" s="777"/>
      <c r="DY19" s="777"/>
      <c r="DZ19" s="777"/>
      <c r="EA19" s="777"/>
    </row>
    <row r="20" spans="1:131" s="795" customFormat="1" ht="18" customHeight="1">
      <c r="A20" s="779"/>
      <c r="B20" s="780" t="str">
        <f>IF(SETUP!$B$20&lt;&gt;"",SETUP!$B$20,"")</f>
        <v/>
      </c>
      <c r="C20" s="781" t="str">
        <f>IF(JAN!$K$25&gt;0.005,JAN!$K$25,"")</f>
        <v/>
      </c>
      <c r="D20" s="782" t="str">
        <f>IF(FEB!$K$25&gt;0.005,FEB!$K$25,"")</f>
        <v/>
      </c>
      <c r="E20" s="782" t="str">
        <f>IF(MAR!$K$25&gt;0.005,MAR!$K$25,"")</f>
        <v/>
      </c>
      <c r="F20" s="782" t="str">
        <f>IF(APR!$K$25&gt;0.005,APR!$K$25,"")</f>
        <v/>
      </c>
      <c r="G20" s="782" t="str">
        <f>IF(MAY!$K$25&gt;0.005,MAY!$K$25,"")</f>
        <v/>
      </c>
      <c r="H20" s="782" t="str">
        <f>IF(JUN!$K$25&gt;0.005,JUN!$K$25,"")</f>
        <v/>
      </c>
      <c r="I20" s="782" t="str">
        <f>IF(JUL!$K$25&gt;0.005,JUL!$K$25,"")</f>
        <v/>
      </c>
      <c r="J20" s="782" t="str">
        <f>IF(AUG!$K$25&gt;0.005,AUG!$K$25,"")</f>
        <v/>
      </c>
      <c r="K20" s="782" t="str">
        <f>IF(SEP!$K$25&gt;0.005,SEP!$K$25,"")</f>
        <v/>
      </c>
      <c r="L20" s="782" t="str">
        <f>IF(OCT!$K$25&gt;0.005,OCT!$K$25,"")</f>
        <v/>
      </c>
      <c r="M20" s="782" t="str">
        <f>IF(NOV!$K$25&gt;0.005,NOV!$K$25,"")</f>
        <v/>
      </c>
      <c r="N20" s="783" t="str">
        <f>IF(DEC!$K$25&gt;0.005,DEC!$K$25,"")</f>
        <v/>
      </c>
      <c r="O20" s="784" t="str">
        <f t="shared" si="2"/>
        <v/>
      </c>
      <c r="P20" s="785" t="str">
        <f>IF(SUM(C$20:N$20)&gt;0.005,O$20/(SUM(JAN!$L$25,FEB!$L$25,MAR!$L$25,APR!$L$25,MAY!$L$25,JUN!$L$25,JUL!$L$25,AUG!$L$25,SEP!$L$25,OCT!$L$25,NOV!$L$25,DEC!$L$25)),"")</f>
        <v/>
      </c>
      <c r="Q20" s="786"/>
      <c r="R20" s="780" t="str">
        <f t="shared" si="3"/>
        <v/>
      </c>
      <c r="S20" s="781" t="str">
        <f>VLOOKUP($B20,$B$1:$N20,C$1+1,FALSE)</f>
        <v/>
      </c>
      <c r="T20" s="782" t="str">
        <f>VLOOKUP($B20,$B$1:$N20,D$1+1,FALSE)</f>
        <v/>
      </c>
      <c r="U20" s="782" t="str">
        <f>VLOOKUP($B20,$B$1:$N20,E$1+1,FALSE)</f>
        <v/>
      </c>
      <c r="V20" s="782" t="str">
        <f>VLOOKUP($B20,$B$1:$N20,F$1+1,FALSE)</f>
        <v/>
      </c>
      <c r="W20" s="782" t="str">
        <f>VLOOKUP($B20,$B$1:$N20,G$1+1,FALSE)</f>
        <v/>
      </c>
      <c r="X20" s="782" t="str">
        <f>VLOOKUP($B20,$B$1:$N20,H$1+1,FALSE)</f>
        <v/>
      </c>
      <c r="Y20" s="782" t="str">
        <f>VLOOKUP($B20,$B$1:$N20,I$1+1,FALSE)</f>
        <v/>
      </c>
      <c r="Z20" s="782" t="str">
        <f>VLOOKUP($B20,$B$1:$N20,J$1+1,FALSE)</f>
        <v/>
      </c>
      <c r="AA20" s="782" t="str">
        <f>VLOOKUP($B20,$B$1:$N20,K$1+1,FALSE)</f>
        <v/>
      </c>
      <c r="AB20" s="782" t="str">
        <f>VLOOKUP($B20,$B$1:$N20,L$1+1,FALSE)</f>
        <v/>
      </c>
      <c r="AC20" s="782" t="str">
        <f>VLOOKUP($B20,$B$1:$N20,M$1+1,FALSE)</f>
        <v/>
      </c>
      <c r="AD20" s="783" t="str">
        <f>VLOOKUP($B20,$B$1:$N20,N$1+1,FALSE)</f>
        <v/>
      </c>
      <c r="AE20" s="784" t="str">
        <f t="shared" si="4"/>
        <v/>
      </c>
      <c r="AF20" s="785" t="str">
        <f t="shared" si="9"/>
        <v/>
      </c>
      <c r="AG20" s="779"/>
      <c r="AH20" s="780" t="str">
        <f t="shared" si="1"/>
        <v/>
      </c>
      <c r="AI20" s="787" t="str">
        <f>VLOOKUP($B124,$B$107:$N124,C$1+1,FALSE)</f>
        <v/>
      </c>
      <c r="AJ20" s="788" t="str">
        <f>VLOOKUP($B124,$B$107:$N124,D$1+1,FALSE)</f>
        <v/>
      </c>
      <c r="AK20" s="788" t="str">
        <f>VLOOKUP($B124,$B$107:$N124,E$1+1,FALSE)</f>
        <v/>
      </c>
      <c r="AL20" s="788" t="str">
        <f>VLOOKUP($B124,$B$107:$N124,F$1+1,FALSE)</f>
        <v/>
      </c>
      <c r="AM20" s="788" t="str">
        <f>VLOOKUP($B124,$B$107:$N124,G$1+1,FALSE)</f>
        <v/>
      </c>
      <c r="AN20" s="788" t="str">
        <f>VLOOKUP($B124,$B$107:$N124,H$1+1,FALSE)</f>
        <v/>
      </c>
      <c r="AO20" s="788" t="str">
        <f>VLOOKUP($B124,$B$107:$N124,I$1+1,FALSE)</f>
        <v/>
      </c>
      <c r="AP20" s="788" t="str">
        <f>VLOOKUP($B124,$B$107:$N124,J$1+1,FALSE)</f>
        <v/>
      </c>
      <c r="AQ20" s="788" t="str">
        <f>VLOOKUP($B124,$B$107:$N124,K$1+1,FALSE)</f>
        <v/>
      </c>
      <c r="AR20" s="788" t="str">
        <f>VLOOKUP($B124,$B$107:$N124,L$1+1,FALSE)</f>
        <v/>
      </c>
      <c r="AS20" s="788" t="str">
        <f>VLOOKUP($B124,$B$107:$N124,M$1+1,FALSE)</f>
        <v/>
      </c>
      <c r="AT20" s="789" t="str">
        <f>VLOOKUP($B124,$B$107:$N124,N$1+1,FALSE)</f>
        <v/>
      </c>
      <c r="AU20" s="790" t="str">
        <f t="shared" si="5"/>
        <v/>
      </c>
      <c r="AV20" s="785" t="str">
        <f t="shared" si="6"/>
        <v/>
      </c>
      <c r="AW20" s="786"/>
      <c r="AX20" s="780" t="str">
        <f t="shared" si="7"/>
        <v/>
      </c>
      <c r="AY20" s="781" t="str">
        <f t="shared" si="10"/>
        <v/>
      </c>
      <c r="AZ20" s="791" t="str">
        <f t="shared" si="11"/>
        <v/>
      </c>
      <c r="BA20" s="773"/>
      <c r="BB20" s="1618" t="str">
        <f>IF(PROJECTIONS!G20&lt;&gt;"",PROJECTIONS!G20,"")</f>
        <v/>
      </c>
      <c r="BC20" s="788" t="str">
        <f t="shared" si="12"/>
        <v/>
      </c>
      <c r="BD20" s="782" t="str">
        <f t="shared" si="8"/>
        <v/>
      </c>
      <c r="BE20" s="793" t="str">
        <f t="shared" si="13"/>
        <v/>
      </c>
      <c r="BF20" s="773"/>
      <c r="BG20" s="1618" t="str">
        <f>IF(PROJECTIONS!L20&lt;&gt;"",PROJECTIONS!L20,"")</f>
        <v/>
      </c>
      <c r="BH20" s="782" t="str">
        <f t="shared" si="14"/>
        <v/>
      </c>
      <c r="BI20" s="782" t="str">
        <f t="shared" si="15"/>
        <v/>
      </c>
      <c r="BJ20" s="793" t="str">
        <f t="shared" si="16"/>
        <v/>
      </c>
      <c r="BK20" s="773"/>
      <c r="BL20" s="792" t="str">
        <f t="shared" si="17"/>
        <v/>
      </c>
      <c r="BM20" s="789" t="str">
        <f t="shared" si="18"/>
        <v/>
      </c>
      <c r="BN20" s="794"/>
      <c r="BO20" s="779"/>
      <c r="BP20" s="780" t="str">
        <f>IF(SETUP!$B$20&lt;&gt;"",SETUP!$B$20,"")</f>
        <v/>
      </c>
      <c r="BQ20" s="1711" t="str">
        <f>VLOOKUP($B20,$R$107:$AF124,C$1+1,FALSE)</f>
        <v/>
      </c>
      <c r="BR20" s="1712" t="str">
        <f>VLOOKUP($B20,$R$107:$AF124,D$1+1,FALSE)</f>
        <v/>
      </c>
      <c r="BS20" s="1712" t="str">
        <f>VLOOKUP($B20,$R$107:$AF124,E$1+1,FALSE)</f>
        <v/>
      </c>
      <c r="BT20" s="1712" t="str">
        <f>VLOOKUP($B20,$R$107:$AF124,F$1+1,FALSE)</f>
        <v/>
      </c>
      <c r="BU20" s="1712" t="str">
        <f>VLOOKUP($B20,$R$107:$AF124,G$1+1,FALSE)</f>
        <v/>
      </c>
      <c r="BV20" s="1712" t="str">
        <f>VLOOKUP($B20,$R$107:$AF124,H$1+1,FALSE)</f>
        <v/>
      </c>
      <c r="BW20" s="1712" t="str">
        <f>VLOOKUP($B20,$R$107:$AF124,I$1+1,FALSE)</f>
        <v/>
      </c>
      <c r="BX20" s="1712" t="str">
        <f>VLOOKUP($B20,$R$107:$AF124,J$1+1,FALSE)</f>
        <v/>
      </c>
      <c r="BY20" s="1712" t="str">
        <f>VLOOKUP($B20,$R$107:$AF124,K$1+1,FALSE)</f>
        <v/>
      </c>
      <c r="BZ20" s="1712" t="str">
        <f>VLOOKUP($B20,$R$107:$AF124,L$1+1,FALSE)</f>
        <v/>
      </c>
      <c r="CA20" s="1712" t="str">
        <f>VLOOKUP($B20,$R$107:$AF124,M$1+1,FALSE)</f>
        <v/>
      </c>
      <c r="CB20" s="1713" t="str">
        <f>VLOOKUP($B20,$R$107:$AF124,N$1+1,FALSE)</f>
        <v/>
      </c>
      <c r="CC20" s="1714" t="str">
        <f>VLOOKUP($B20,$R$107:$AF124,O$1+1,FALSE)</f>
        <v/>
      </c>
      <c r="CD20" s="1751" t="str">
        <f>VLOOKUP($B20,$R$107:$AF124,P$1+1,FALSE)</f>
        <v/>
      </c>
      <c r="CE20" s="777"/>
      <c r="CF20" s="777"/>
      <c r="CG20" s="777"/>
      <c r="CH20" s="777"/>
      <c r="CI20" s="777"/>
      <c r="CJ20" s="777"/>
      <c r="CK20" s="777"/>
      <c r="CL20" s="777"/>
      <c r="CM20" s="777"/>
      <c r="CN20" s="777"/>
      <c r="CO20" s="777"/>
      <c r="CP20" s="777"/>
      <c r="CQ20" s="777"/>
      <c r="CR20" s="777"/>
      <c r="CS20" s="777"/>
      <c r="CT20" s="777"/>
      <c r="CU20" s="777"/>
      <c r="CV20" s="777"/>
      <c r="CW20" s="777"/>
      <c r="CX20" s="777"/>
      <c r="CY20" s="777"/>
      <c r="CZ20" s="777"/>
      <c r="DA20" s="777"/>
      <c r="DB20" s="777"/>
      <c r="DC20" s="777"/>
      <c r="DD20" s="777"/>
      <c r="DE20" s="777"/>
      <c r="DF20" s="777"/>
      <c r="DG20" s="777"/>
      <c r="DH20" s="777"/>
      <c r="DI20" s="777"/>
      <c r="DJ20" s="777"/>
      <c r="DK20" s="777"/>
      <c r="DL20" s="777"/>
      <c r="DM20" s="777"/>
      <c r="DN20" s="777"/>
      <c r="DO20" s="777"/>
      <c r="DP20" s="777"/>
      <c r="DQ20" s="777"/>
      <c r="DR20" s="777"/>
      <c r="DS20" s="777"/>
      <c r="DT20" s="777"/>
      <c r="DU20" s="777"/>
      <c r="DV20" s="777"/>
      <c r="DW20" s="777"/>
      <c r="DX20" s="777"/>
      <c r="DY20" s="777"/>
      <c r="DZ20" s="777"/>
      <c r="EA20" s="777"/>
    </row>
    <row r="21" spans="1:131" s="778" customFormat="1" ht="18" customHeight="1">
      <c r="A21" s="779"/>
      <c r="B21" s="796" t="str">
        <f>IF(SETUP!$B$21&lt;&gt;"",SETUP!$B$21,"")</f>
        <v/>
      </c>
      <c r="C21" s="767" t="str">
        <f>IF(JAN!$K$26&gt;0.005,JAN!$K$26,"")</f>
        <v/>
      </c>
      <c r="D21" s="797" t="str">
        <f>IF(FEB!$K$26&gt;0.005,FEB!$K$26,"")</f>
        <v/>
      </c>
      <c r="E21" s="797" t="str">
        <f>IF(MAR!$K$26&gt;0.005,MAR!$K$26,"")</f>
        <v/>
      </c>
      <c r="F21" s="797" t="str">
        <f>IF(APR!$K$26&gt;0.005,APR!$K$26,"")</f>
        <v/>
      </c>
      <c r="G21" s="797" t="str">
        <f>IF(MAY!$K$26&gt;0.005,MAY!$K$26,"")</f>
        <v/>
      </c>
      <c r="H21" s="797" t="str">
        <f>IF(JUN!$K$26&gt;0.005,JUN!$K$26,"")</f>
        <v/>
      </c>
      <c r="I21" s="797" t="str">
        <f>IF(JUL!$K$26&gt;0.005,JUL!$K$26,"")</f>
        <v/>
      </c>
      <c r="J21" s="797" t="str">
        <f>IF(AUG!$K$26&gt;0.005,AUG!$K$26,"")</f>
        <v/>
      </c>
      <c r="K21" s="797" t="str">
        <f>IF(SEP!$K$26&gt;0.005,SEP!$K$26,"")</f>
        <v/>
      </c>
      <c r="L21" s="797" t="str">
        <f>IF(OCT!$K$26&gt;0.005,OCT!$K$26,"")</f>
        <v/>
      </c>
      <c r="M21" s="797" t="str">
        <f>IF(NOV!$K$26&gt;0.005,NOV!$K$26,"")</f>
        <v/>
      </c>
      <c r="N21" s="798" t="str">
        <f>IF(DEC!$K$26&gt;0.005,DEC!$K$26,"")</f>
        <v/>
      </c>
      <c r="O21" s="799" t="str">
        <f t="shared" si="2"/>
        <v/>
      </c>
      <c r="P21" s="785" t="str">
        <f>IF(SUM(C$21:N$21)&gt;0.005,O$21/(SUM(JAN!$L$26,FEB!$L$26,MAR!$L$26,APR!$L$26,MAY!$L$26,JUN!$L$26,JUL!$L$26,AUG!$L$26,SEP!$L$26,OCT!$L$26,NOV!$L$26,DEC!$L$26)),"")</f>
        <v/>
      </c>
      <c r="Q21" s="786"/>
      <c r="R21" s="796" t="str">
        <f t="shared" si="3"/>
        <v/>
      </c>
      <c r="S21" s="767" t="str">
        <f>VLOOKUP($B21,$B$1:$N21,C$1+1,FALSE)</f>
        <v/>
      </c>
      <c r="T21" s="797" t="str">
        <f>VLOOKUP($B21,$B$1:$N21,D$1+1,FALSE)</f>
        <v/>
      </c>
      <c r="U21" s="797" t="str">
        <f>VLOOKUP($B21,$B$1:$N21,E$1+1,FALSE)</f>
        <v/>
      </c>
      <c r="V21" s="797" t="str">
        <f>VLOOKUP($B21,$B$1:$N21,F$1+1,FALSE)</f>
        <v/>
      </c>
      <c r="W21" s="797" t="str">
        <f>VLOOKUP($B21,$B$1:$N21,G$1+1,FALSE)</f>
        <v/>
      </c>
      <c r="X21" s="797" t="str">
        <f>VLOOKUP($B21,$B$1:$N21,H$1+1,FALSE)</f>
        <v/>
      </c>
      <c r="Y21" s="797" t="str">
        <f>VLOOKUP($B21,$B$1:$N21,I$1+1,FALSE)</f>
        <v/>
      </c>
      <c r="Z21" s="797" t="str">
        <f>VLOOKUP($B21,$B$1:$N21,J$1+1,FALSE)</f>
        <v/>
      </c>
      <c r="AA21" s="797" t="str">
        <f>VLOOKUP($B21,$B$1:$N21,K$1+1,FALSE)</f>
        <v/>
      </c>
      <c r="AB21" s="797" t="str">
        <f>VLOOKUP($B21,$B$1:$N21,L$1+1,FALSE)</f>
        <v/>
      </c>
      <c r="AC21" s="797" t="str">
        <f>VLOOKUP($B21,$B$1:$N21,M$1+1,FALSE)</f>
        <v/>
      </c>
      <c r="AD21" s="798" t="str">
        <f>VLOOKUP($B21,$B$1:$N21,N$1+1,FALSE)</f>
        <v/>
      </c>
      <c r="AE21" s="799" t="str">
        <f t="shared" si="4"/>
        <v/>
      </c>
      <c r="AF21" s="785" t="str">
        <f t="shared" si="9"/>
        <v/>
      </c>
      <c r="AG21" s="779"/>
      <c r="AH21" s="796" t="str">
        <f t="shared" si="1"/>
        <v/>
      </c>
      <c r="AI21" s="800" t="str">
        <f>VLOOKUP($B125,$B$107:$N125,C$1+1,FALSE)</f>
        <v/>
      </c>
      <c r="AJ21" s="801" t="str">
        <f>VLOOKUP($B125,$B$107:$N125,D$1+1,FALSE)</f>
        <v/>
      </c>
      <c r="AK21" s="801" t="str">
        <f>VLOOKUP($B125,$B$107:$N125,E$1+1,FALSE)</f>
        <v/>
      </c>
      <c r="AL21" s="801" t="str">
        <f>VLOOKUP($B125,$B$107:$N125,F$1+1,FALSE)</f>
        <v/>
      </c>
      <c r="AM21" s="801" t="str">
        <f>VLOOKUP($B125,$B$107:$N125,G$1+1,FALSE)</f>
        <v/>
      </c>
      <c r="AN21" s="801" t="str">
        <f>VLOOKUP($B125,$B$107:$N125,H$1+1,FALSE)</f>
        <v/>
      </c>
      <c r="AO21" s="801" t="str">
        <f>VLOOKUP($B125,$B$107:$N125,I$1+1,FALSE)</f>
        <v/>
      </c>
      <c r="AP21" s="801" t="str">
        <f>VLOOKUP($B125,$B$107:$N125,J$1+1,FALSE)</f>
        <v/>
      </c>
      <c r="AQ21" s="801" t="str">
        <f>VLOOKUP($B125,$B$107:$N125,K$1+1,FALSE)</f>
        <v/>
      </c>
      <c r="AR21" s="801" t="str">
        <f>VLOOKUP($B125,$B$107:$N125,L$1+1,FALSE)</f>
        <v/>
      </c>
      <c r="AS21" s="801" t="str">
        <f>VLOOKUP($B125,$B$107:$N125,M$1+1,FALSE)</f>
        <v/>
      </c>
      <c r="AT21" s="802" t="str">
        <f>VLOOKUP($B125,$B$107:$N125,N$1+1,FALSE)</f>
        <v/>
      </c>
      <c r="AU21" s="803" t="str">
        <f t="shared" si="5"/>
        <v/>
      </c>
      <c r="AV21" s="785" t="str">
        <f t="shared" si="6"/>
        <v/>
      </c>
      <c r="AW21" s="786"/>
      <c r="AX21" s="796" t="str">
        <f t="shared" si="7"/>
        <v/>
      </c>
      <c r="AY21" s="767" t="str">
        <f t="shared" si="10"/>
        <v/>
      </c>
      <c r="AZ21" s="804" t="str">
        <f t="shared" si="11"/>
        <v/>
      </c>
      <c r="BA21" s="773"/>
      <c r="BB21" s="1616" t="str">
        <f>IF(PROJECTIONS!G21&lt;&gt;"",PROJECTIONS!G21,"")</f>
        <v/>
      </c>
      <c r="BC21" s="801" t="str">
        <f t="shared" si="12"/>
        <v/>
      </c>
      <c r="BD21" s="797" t="str">
        <f t="shared" si="8"/>
        <v/>
      </c>
      <c r="BE21" s="806" t="str">
        <f t="shared" si="13"/>
        <v/>
      </c>
      <c r="BF21" s="773"/>
      <c r="BG21" s="1616" t="str">
        <f>IF(PROJECTIONS!L21&lt;&gt;"",PROJECTIONS!L21,"")</f>
        <v/>
      </c>
      <c r="BH21" s="797" t="str">
        <f t="shared" si="14"/>
        <v/>
      </c>
      <c r="BI21" s="797" t="str">
        <f t="shared" si="15"/>
        <v/>
      </c>
      <c r="BJ21" s="806" t="str">
        <f t="shared" si="16"/>
        <v/>
      </c>
      <c r="BK21" s="773"/>
      <c r="BL21" s="805" t="str">
        <f t="shared" si="17"/>
        <v/>
      </c>
      <c r="BM21" s="802" t="str">
        <f t="shared" si="18"/>
        <v/>
      </c>
      <c r="BN21" s="807"/>
      <c r="BO21" s="779"/>
      <c r="BP21" s="796" t="str">
        <f>IF(SETUP!$B$21&lt;&gt;"",SETUP!$B$21,"")</f>
        <v/>
      </c>
      <c r="BQ21" s="1715" t="str">
        <f>VLOOKUP($B21,$R$107:$AF125,C$1+1,FALSE)</f>
        <v/>
      </c>
      <c r="BR21" s="1716" t="str">
        <f>VLOOKUP($B21,$R$107:$AF125,D$1+1,FALSE)</f>
        <v/>
      </c>
      <c r="BS21" s="1716" t="str">
        <f>VLOOKUP($B21,$R$107:$AF125,E$1+1,FALSE)</f>
        <v/>
      </c>
      <c r="BT21" s="1716" t="str">
        <f>VLOOKUP($B21,$R$107:$AF125,F$1+1,FALSE)</f>
        <v/>
      </c>
      <c r="BU21" s="1716" t="str">
        <f>VLOOKUP($B21,$R$107:$AF125,G$1+1,FALSE)</f>
        <v/>
      </c>
      <c r="BV21" s="1716" t="str">
        <f>VLOOKUP($B21,$R$107:$AF125,H$1+1,FALSE)</f>
        <v/>
      </c>
      <c r="BW21" s="1716" t="str">
        <f>VLOOKUP($B21,$R$107:$AF125,I$1+1,FALSE)</f>
        <v/>
      </c>
      <c r="BX21" s="1716" t="str">
        <f>VLOOKUP($B21,$R$107:$AF125,J$1+1,FALSE)</f>
        <v/>
      </c>
      <c r="BY21" s="1716" t="str">
        <f>VLOOKUP($B21,$R$107:$AF125,K$1+1,FALSE)</f>
        <v/>
      </c>
      <c r="BZ21" s="1716" t="str">
        <f>VLOOKUP($B21,$R$107:$AF125,L$1+1,FALSE)</f>
        <v/>
      </c>
      <c r="CA21" s="1716" t="str">
        <f>VLOOKUP($B21,$R$107:$AF125,M$1+1,FALSE)</f>
        <v/>
      </c>
      <c r="CB21" s="1717" t="str">
        <f>VLOOKUP($B21,$R$107:$AF125,N$1+1,FALSE)</f>
        <v/>
      </c>
      <c r="CC21" s="1718" t="str">
        <f>VLOOKUP($B21,$R$107:$AF125,O$1+1,FALSE)</f>
        <v/>
      </c>
      <c r="CD21" s="1751" t="str">
        <f>VLOOKUP($B21,$R$107:$AF125,P$1+1,FALSE)</f>
        <v/>
      </c>
      <c r="CE21" s="777"/>
      <c r="CF21" s="777"/>
      <c r="CG21" s="777"/>
      <c r="CH21" s="777"/>
      <c r="CI21" s="777"/>
      <c r="CJ21" s="777"/>
      <c r="CK21" s="777"/>
      <c r="CL21" s="777"/>
      <c r="CM21" s="777"/>
      <c r="CN21" s="777"/>
      <c r="CO21" s="777"/>
      <c r="CP21" s="777"/>
      <c r="CQ21" s="777"/>
      <c r="CR21" s="777"/>
      <c r="CS21" s="777"/>
      <c r="CT21" s="777"/>
      <c r="CU21" s="777"/>
      <c r="CV21" s="777"/>
      <c r="CW21" s="777"/>
      <c r="CX21" s="777"/>
      <c r="CY21" s="777"/>
      <c r="CZ21" s="777"/>
      <c r="DA21" s="777"/>
      <c r="DB21" s="777"/>
      <c r="DC21" s="777"/>
      <c r="DD21" s="777"/>
      <c r="DE21" s="777"/>
      <c r="DF21" s="777"/>
      <c r="DG21" s="777"/>
      <c r="DH21" s="777"/>
      <c r="DI21" s="777"/>
      <c r="DJ21" s="777"/>
      <c r="DK21" s="777"/>
      <c r="DL21" s="777"/>
      <c r="DM21" s="777"/>
      <c r="DN21" s="777"/>
      <c r="DO21" s="777"/>
      <c r="DP21" s="777"/>
      <c r="DQ21" s="777"/>
      <c r="DR21" s="777"/>
      <c r="DS21" s="777"/>
      <c r="DT21" s="777"/>
      <c r="DU21" s="777"/>
      <c r="DV21" s="777"/>
      <c r="DW21" s="777"/>
      <c r="DX21" s="777"/>
      <c r="DY21" s="777"/>
      <c r="DZ21" s="777"/>
      <c r="EA21" s="777"/>
    </row>
    <row r="22" spans="1:131" s="795" customFormat="1" ht="18" customHeight="1">
      <c r="A22" s="779"/>
      <c r="B22" s="780" t="str">
        <f>IF(SETUP!$B$22&lt;&gt;"",SETUP!$B$22,"")</f>
        <v/>
      </c>
      <c r="C22" s="781" t="str">
        <f>IF(JAN!$K$27&gt;0.005,JAN!$K$27,"")</f>
        <v/>
      </c>
      <c r="D22" s="782" t="str">
        <f>IF(FEB!$K$27&gt;0.005,FEB!$K$27,"")</f>
        <v/>
      </c>
      <c r="E22" s="782" t="str">
        <f>IF(MAR!$K$27&gt;0.005,MAR!$K$27,"")</f>
        <v/>
      </c>
      <c r="F22" s="782" t="str">
        <f>IF(APR!$K$27&gt;0.005,APR!$K$27,"")</f>
        <v/>
      </c>
      <c r="G22" s="782" t="str">
        <f>IF(MAY!$K$27&gt;0.005,MAY!$K$27,"")</f>
        <v/>
      </c>
      <c r="H22" s="782" t="str">
        <f>IF(JUN!$K$27&gt;0.005,JUN!$K$27,"")</f>
        <v/>
      </c>
      <c r="I22" s="782" t="str">
        <f>IF(JUL!$K$27&gt;0.005,JUL!$K$27,"")</f>
        <v/>
      </c>
      <c r="J22" s="782" t="str">
        <f>IF(AUG!$K$27&gt;0.005,AUG!$K$27,"")</f>
        <v/>
      </c>
      <c r="K22" s="782" t="str">
        <f>IF(SEP!$K$27&gt;0.005,SEP!$K$27,"")</f>
        <v/>
      </c>
      <c r="L22" s="782" t="str">
        <f>IF(OCT!$K$27&gt;0.005,OCT!$K$27,"")</f>
        <v/>
      </c>
      <c r="M22" s="782" t="str">
        <f>IF(NOV!$K$27&gt;0.005,NOV!$K$27,"")</f>
        <v/>
      </c>
      <c r="N22" s="783" t="str">
        <f>IF(DEC!$K$27&gt;0.005,DEC!$K$27,"")</f>
        <v/>
      </c>
      <c r="O22" s="784" t="str">
        <f t="shared" si="2"/>
        <v/>
      </c>
      <c r="P22" s="785" t="str">
        <f>IF(SUM(C$22:N$22)&gt;0.005,O$22/(SUM(JAN!$L$27,FEB!$L$27,MAR!$L$27,APR!$L$27,MAY!$L$27,JUN!$L$27,JUL!$L$27,AUG!$L$27,SEP!$L$27,OCT!$L$27,NOV!$L$27,DEC!$L$27)),"")</f>
        <v/>
      </c>
      <c r="Q22" s="786"/>
      <c r="R22" s="780" t="str">
        <f t="shared" si="3"/>
        <v/>
      </c>
      <c r="S22" s="781" t="str">
        <f>VLOOKUP($B22,$B$1:$N22,C$1+1,FALSE)</f>
        <v/>
      </c>
      <c r="T22" s="782" t="str">
        <f>VLOOKUP($B22,$B$1:$N22,D$1+1,FALSE)</f>
        <v/>
      </c>
      <c r="U22" s="782" t="str">
        <f>VLOOKUP($B22,$B$1:$N22,E$1+1,FALSE)</f>
        <v/>
      </c>
      <c r="V22" s="782" t="str">
        <f>VLOOKUP($B22,$B$1:$N22,F$1+1,FALSE)</f>
        <v/>
      </c>
      <c r="W22" s="782" t="str">
        <f>VLOOKUP($B22,$B$1:$N22,G$1+1,FALSE)</f>
        <v/>
      </c>
      <c r="X22" s="782" t="str">
        <f>VLOOKUP($B22,$B$1:$N22,H$1+1,FALSE)</f>
        <v/>
      </c>
      <c r="Y22" s="782" t="str">
        <f>VLOOKUP($B22,$B$1:$N22,I$1+1,FALSE)</f>
        <v/>
      </c>
      <c r="Z22" s="782" t="str">
        <f>VLOOKUP($B22,$B$1:$N22,J$1+1,FALSE)</f>
        <v/>
      </c>
      <c r="AA22" s="782" t="str">
        <f>VLOOKUP($B22,$B$1:$N22,K$1+1,FALSE)</f>
        <v/>
      </c>
      <c r="AB22" s="782" t="str">
        <f>VLOOKUP($B22,$B$1:$N22,L$1+1,FALSE)</f>
        <v/>
      </c>
      <c r="AC22" s="782" t="str">
        <f>VLOOKUP($B22,$B$1:$N22,M$1+1,FALSE)</f>
        <v/>
      </c>
      <c r="AD22" s="783" t="str">
        <f>VLOOKUP($B22,$B$1:$N22,N$1+1,FALSE)</f>
        <v/>
      </c>
      <c r="AE22" s="784" t="str">
        <f t="shared" si="4"/>
        <v/>
      </c>
      <c r="AF22" s="785" t="str">
        <f t="shared" si="9"/>
        <v/>
      </c>
      <c r="AG22" s="779"/>
      <c r="AH22" s="780" t="str">
        <f t="shared" si="1"/>
        <v/>
      </c>
      <c r="AI22" s="787" t="str">
        <f>VLOOKUP($B126,$B$107:$N126,C$1+1,FALSE)</f>
        <v/>
      </c>
      <c r="AJ22" s="788" t="str">
        <f>VLOOKUP($B126,$B$107:$N126,D$1+1,FALSE)</f>
        <v/>
      </c>
      <c r="AK22" s="788" t="str">
        <f>VLOOKUP($B126,$B$107:$N126,E$1+1,FALSE)</f>
        <v/>
      </c>
      <c r="AL22" s="788" t="str">
        <f>VLOOKUP($B126,$B$107:$N126,F$1+1,FALSE)</f>
        <v/>
      </c>
      <c r="AM22" s="788" t="str">
        <f>VLOOKUP($B126,$B$107:$N126,G$1+1,FALSE)</f>
        <v/>
      </c>
      <c r="AN22" s="788" t="str">
        <f>VLOOKUP($B126,$B$107:$N126,H$1+1,FALSE)</f>
        <v/>
      </c>
      <c r="AO22" s="788" t="str">
        <f>VLOOKUP($B126,$B$107:$N126,I$1+1,FALSE)</f>
        <v/>
      </c>
      <c r="AP22" s="788" t="str">
        <f>VLOOKUP($B126,$B$107:$N126,J$1+1,FALSE)</f>
        <v/>
      </c>
      <c r="AQ22" s="788" t="str">
        <f>VLOOKUP($B126,$B$107:$N126,K$1+1,FALSE)</f>
        <v/>
      </c>
      <c r="AR22" s="788" t="str">
        <f>VLOOKUP($B126,$B$107:$N126,L$1+1,FALSE)</f>
        <v/>
      </c>
      <c r="AS22" s="788" t="str">
        <f>VLOOKUP($B126,$B$107:$N126,M$1+1,FALSE)</f>
        <v/>
      </c>
      <c r="AT22" s="789" t="str">
        <f>VLOOKUP($B126,$B$107:$N126,N$1+1,FALSE)</f>
        <v/>
      </c>
      <c r="AU22" s="790" t="str">
        <f t="shared" si="5"/>
        <v/>
      </c>
      <c r="AV22" s="785" t="str">
        <f t="shared" si="6"/>
        <v/>
      </c>
      <c r="AW22" s="786"/>
      <c r="AX22" s="780" t="str">
        <f t="shared" si="7"/>
        <v/>
      </c>
      <c r="AY22" s="781" t="str">
        <f t="shared" si="10"/>
        <v/>
      </c>
      <c r="AZ22" s="791" t="str">
        <f t="shared" si="11"/>
        <v/>
      </c>
      <c r="BA22" s="773"/>
      <c r="BB22" s="1618" t="str">
        <f>IF(PROJECTIONS!G22&lt;&gt;"",PROJECTIONS!G22,"")</f>
        <v/>
      </c>
      <c r="BC22" s="788" t="str">
        <f t="shared" si="12"/>
        <v/>
      </c>
      <c r="BD22" s="782" t="str">
        <f t="shared" si="8"/>
        <v/>
      </c>
      <c r="BE22" s="793" t="str">
        <f t="shared" si="13"/>
        <v/>
      </c>
      <c r="BF22" s="773"/>
      <c r="BG22" s="1618" t="str">
        <f>IF(PROJECTIONS!L22&lt;&gt;"",PROJECTIONS!L22,"")</f>
        <v/>
      </c>
      <c r="BH22" s="782" t="str">
        <f t="shared" si="14"/>
        <v/>
      </c>
      <c r="BI22" s="782" t="str">
        <f t="shared" si="15"/>
        <v/>
      </c>
      <c r="BJ22" s="793" t="str">
        <f t="shared" si="16"/>
        <v/>
      </c>
      <c r="BK22" s="773"/>
      <c r="BL22" s="792" t="str">
        <f t="shared" si="17"/>
        <v/>
      </c>
      <c r="BM22" s="789" t="str">
        <f t="shared" si="18"/>
        <v/>
      </c>
      <c r="BN22" s="794"/>
      <c r="BO22" s="779"/>
      <c r="BP22" s="780" t="str">
        <f>IF(SETUP!$B$22&lt;&gt;"",SETUP!$B$22,"")</f>
        <v/>
      </c>
      <c r="BQ22" s="1711" t="str">
        <f>VLOOKUP($B22,$R$107:$AF126,C$1+1,FALSE)</f>
        <v/>
      </c>
      <c r="BR22" s="1712" t="str">
        <f>VLOOKUP($B22,$R$107:$AF126,D$1+1,FALSE)</f>
        <v/>
      </c>
      <c r="BS22" s="1712" t="str">
        <f>VLOOKUP($B22,$R$107:$AF126,E$1+1,FALSE)</f>
        <v/>
      </c>
      <c r="BT22" s="1712" t="str">
        <f>VLOOKUP($B22,$R$107:$AF126,F$1+1,FALSE)</f>
        <v/>
      </c>
      <c r="BU22" s="1712" t="str">
        <f>VLOOKUP($B22,$R$107:$AF126,G$1+1,FALSE)</f>
        <v/>
      </c>
      <c r="BV22" s="1712" t="str">
        <f>VLOOKUP($B22,$R$107:$AF126,H$1+1,FALSE)</f>
        <v/>
      </c>
      <c r="BW22" s="1712" t="str">
        <f>VLOOKUP($B22,$R$107:$AF126,I$1+1,FALSE)</f>
        <v/>
      </c>
      <c r="BX22" s="1712" t="str">
        <f>VLOOKUP($B22,$R$107:$AF126,J$1+1,FALSE)</f>
        <v/>
      </c>
      <c r="BY22" s="1712" t="str">
        <f>VLOOKUP($B22,$R$107:$AF126,K$1+1,FALSE)</f>
        <v/>
      </c>
      <c r="BZ22" s="1712" t="str">
        <f>VLOOKUP($B22,$R$107:$AF126,L$1+1,FALSE)</f>
        <v/>
      </c>
      <c r="CA22" s="1712" t="str">
        <f>VLOOKUP($B22,$R$107:$AF126,M$1+1,FALSE)</f>
        <v/>
      </c>
      <c r="CB22" s="1713" t="str">
        <f>VLOOKUP($B22,$R$107:$AF126,N$1+1,FALSE)</f>
        <v/>
      </c>
      <c r="CC22" s="1714" t="str">
        <f>VLOOKUP($B22,$R$107:$AF126,O$1+1,FALSE)</f>
        <v/>
      </c>
      <c r="CD22" s="1751" t="str">
        <f>VLOOKUP($B22,$R$107:$AF126,P$1+1,FALSE)</f>
        <v/>
      </c>
      <c r="CE22" s="777"/>
      <c r="CF22" s="777"/>
      <c r="CG22" s="777"/>
      <c r="CH22" s="777"/>
      <c r="CI22" s="777"/>
      <c r="CJ22" s="777"/>
      <c r="CK22" s="777"/>
      <c r="CL22" s="777"/>
      <c r="CM22" s="777"/>
      <c r="CN22" s="777"/>
      <c r="CO22" s="777"/>
      <c r="CP22" s="777"/>
      <c r="CQ22" s="777"/>
      <c r="CR22" s="777"/>
      <c r="CS22" s="777"/>
      <c r="CT22" s="777"/>
      <c r="CU22" s="777"/>
      <c r="CV22" s="777"/>
      <c r="CW22" s="777"/>
      <c r="CX22" s="777"/>
      <c r="CY22" s="777"/>
      <c r="CZ22" s="777"/>
      <c r="DA22" s="777"/>
      <c r="DB22" s="777"/>
      <c r="DC22" s="777"/>
      <c r="DD22" s="777"/>
      <c r="DE22" s="777"/>
      <c r="DF22" s="777"/>
      <c r="DG22" s="777"/>
      <c r="DH22" s="777"/>
      <c r="DI22" s="777"/>
      <c r="DJ22" s="777"/>
      <c r="DK22" s="777"/>
      <c r="DL22" s="777"/>
      <c r="DM22" s="777"/>
      <c r="DN22" s="777"/>
      <c r="DO22" s="777"/>
      <c r="DP22" s="777"/>
      <c r="DQ22" s="777"/>
      <c r="DR22" s="777"/>
      <c r="DS22" s="777"/>
      <c r="DT22" s="777"/>
      <c r="DU22" s="777"/>
      <c r="DV22" s="777"/>
      <c r="DW22" s="777"/>
      <c r="DX22" s="777"/>
      <c r="DY22" s="777"/>
      <c r="DZ22" s="777"/>
      <c r="EA22" s="777"/>
    </row>
    <row r="23" spans="1:131" s="778" customFormat="1" ht="18" customHeight="1">
      <c r="A23" s="779"/>
      <c r="B23" s="796" t="str">
        <f>IF(SETUP!$B$23&lt;&gt;"",SETUP!$B$23,"")</f>
        <v/>
      </c>
      <c r="C23" s="767" t="str">
        <f>IF(JAN!$K$28&gt;0.005,JAN!$K$28,"")</f>
        <v/>
      </c>
      <c r="D23" s="797" t="str">
        <f>IF(FEB!$K$28&gt;0.005,FEB!$K$28,"")</f>
        <v/>
      </c>
      <c r="E23" s="797" t="str">
        <f>IF(MAR!$K$28&gt;0.005,MAR!$K$28,"")</f>
        <v/>
      </c>
      <c r="F23" s="797" t="str">
        <f>IF(APR!$K$28&gt;0.005,APR!$K$28,"")</f>
        <v/>
      </c>
      <c r="G23" s="797" t="str">
        <f>IF(MAY!$K$28&gt;0.005,MAY!$K$28,"")</f>
        <v/>
      </c>
      <c r="H23" s="797" t="str">
        <f>IF(JUN!$K$28&gt;0.005,JUN!$K$28,"")</f>
        <v/>
      </c>
      <c r="I23" s="797" t="str">
        <f>IF(JUL!$K$28&gt;0.005,JUL!$K$28,"")</f>
        <v/>
      </c>
      <c r="J23" s="797" t="str">
        <f>IF(AUG!$K$28&gt;0.005,AUG!$K$28,"")</f>
        <v/>
      </c>
      <c r="K23" s="797" t="str">
        <f>IF(SEP!$K$28&gt;0.005,SEP!$K$28,"")</f>
        <v/>
      </c>
      <c r="L23" s="797" t="str">
        <f>IF(OCT!$K$28&gt;0.005,OCT!$K$28,"")</f>
        <v/>
      </c>
      <c r="M23" s="797" t="str">
        <f>IF(NOV!$K$28&gt;0.005,NOV!$K$28,"")</f>
        <v/>
      </c>
      <c r="N23" s="798" t="str">
        <f>IF(DEC!$K$28&gt;0.005,DEC!$K$28,"")</f>
        <v/>
      </c>
      <c r="O23" s="799" t="str">
        <f t="shared" si="2"/>
        <v/>
      </c>
      <c r="P23" s="785" t="str">
        <f>IF(SUM(C$23:N$23)&gt;0.005,O$23/(SUM(JAN!$L$28,FEB!$L$28,MAR!$L$28,APR!$L$28,MAY!$L$28,JUN!$L$28,JUL!$L$28,AUG!$L$28,SEP!$L$28,OCT!$L$28,NOV!$L$28,DEC!$L$28)),"")</f>
        <v/>
      </c>
      <c r="Q23" s="786"/>
      <c r="R23" s="796" t="str">
        <f t="shared" si="3"/>
        <v/>
      </c>
      <c r="S23" s="767" t="str">
        <f>VLOOKUP($B23,$B$1:$N23,C$1+1,FALSE)</f>
        <v/>
      </c>
      <c r="T23" s="797" t="str">
        <f>VLOOKUP($B23,$B$1:$N23,D$1+1,FALSE)</f>
        <v/>
      </c>
      <c r="U23" s="797" t="str">
        <f>VLOOKUP($B23,$B$1:$N23,E$1+1,FALSE)</f>
        <v/>
      </c>
      <c r="V23" s="797" t="str">
        <f>VLOOKUP($B23,$B$1:$N23,F$1+1,FALSE)</f>
        <v/>
      </c>
      <c r="W23" s="797" t="str">
        <f>VLOOKUP($B23,$B$1:$N23,G$1+1,FALSE)</f>
        <v/>
      </c>
      <c r="X23" s="797" t="str">
        <f>VLOOKUP($B23,$B$1:$N23,H$1+1,FALSE)</f>
        <v/>
      </c>
      <c r="Y23" s="797" t="str">
        <f>VLOOKUP($B23,$B$1:$N23,I$1+1,FALSE)</f>
        <v/>
      </c>
      <c r="Z23" s="797" t="str">
        <f>VLOOKUP($B23,$B$1:$N23,J$1+1,FALSE)</f>
        <v/>
      </c>
      <c r="AA23" s="797" t="str">
        <f>VLOOKUP($B23,$B$1:$N23,K$1+1,FALSE)</f>
        <v/>
      </c>
      <c r="AB23" s="797" t="str">
        <f>VLOOKUP($B23,$B$1:$N23,L$1+1,FALSE)</f>
        <v/>
      </c>
      <c r="AC23" s="797" t="str">
        <f>VLOOKUP($B23,$B$1:$N23,M$1+1,FALSE)</f>
        <v/>
      </c>
      <c r="AD23" s="798" t="str">
        <f>VLOOKUP($B23,$B$1:$N23,N$1+1,FALSE)</f>
        <v/>
      </c>
      <c r="AE23" s="799" t="str">
        <f t="shared" si="4"/>
        <v/>
      </c>
      <c r="AF23" s="785" t="str">
        <f t="shared" si="9"/>
        <v/>
      </c>
      <c r="AG23" s="779"/>
      <c r="AH23" s="796" t="str">
        <f t="shared" si="1"/>
        <v/>
      </c>
      <c r="AI23" s="800" t="str">
        <f>VLOOKUP($B127,$B$107:$N127,C$1+1,FALSE)</f>
        <v/>
      </c>
      <c r="AJ23" s="801" t="str">
        <f>VLOOKUP($B127,$B$107:$N127,D$1+1,FALSE)</f>
        <v/>
      </c>
      <c r="AK23" s="801" t="str">
        <f>VLOOKUP($B127,$B$107:$N127,E$1+1,FALSE)</f>
        <v/>
      </c>
      <c r="AL23" s="801" t="str">
        <f>VLOOKUP($B127,$B$107:$N127,F$1+1,FALSE)</f>
        <v/>
      </c>
      <c r="AM23" s="801" t="str">
        <f>VLOOKUP($B127,$B$107:$N127,G$1+1,FALSE)</f>
        <v/>
      </c>
      <c r="AN23" s="801" t="str">
        <f>VLOOKUP($B127,$B$107:$N127,H$1+1,FALSE)</f>
        <v/>
      </c>
      <c r="AO23" s="801" t="str">
        <f>VLOOKUP($B127,$B$107:$N127,I$1+1,FALSE)</f>
        <v/>
      </c>
      <c r="AP23" s="801" t="str">
        <f>VLOOKUP($B127,$B$107:$N127,J$1+1,FALSE)</f>
        <v/>
      </c>
      <c r="AQ23" s="801" t="str">
        <f>VLOOKUP($B127,$B$107:$N127,K$1+1,FALSE)</f>
        <v/>
      </c>
      <c r="AR23" s="801" t="str">
        <f>VLOOKUP($B127,$B$107:$N127,L$1+1,FALSE)</f>
        <v/>
      </c>
      <c r="AS23" s="801" t="str">
        <f>VLOOKUP($B127,$B$107:$N127,M$1+1,FALSE)</f>
        <v/>
      </c>
      <c r="AT23" s="802" t="str">
        <f>VLOOKUP($B127,$B$107:$N127,N$1+1,FALSE)</f>
        <v/>
      </c>
      <c r="AU23" s="803" t="str">
        <f t="shared" si="5"/>
        <v/>
      </c>
      <c r="AV23" s="785" t="str">
        <f t="shared" si="6"/>
        <v/>
      </c>
      <c r="AW23" s="786"/>
      <c r="AX23" s="796" t="str">
        <f t="shared" si="7"/>
        <v/>
      </c>
      <c r="AY23" s="767" t="str">
        <f t="shared" si="10"/>
        <v/>
      </c>
      <c r="AZ23" s="804" t="str">
        <f t="shared" si="11"/>
        <v/>
      </c>
      <c r="BA23" s="773"/>
      <c r="BB23" s="1616" t="str">
        <f>IF(PROJECTIONS!G23&lt;&gt;"",PROJECTIONS!G23,"")</f>
        <v/>
      </c>
      <c r="BC23" s="801" t="str">
        <f t="shared" si="12"/>
        <v/>
      </c>
      <c r="BD23" s="797" t="str">
        <f t="shared" si="8"/>
        <v/>
      </c>
      <c r="BE23" s="806" t="str">
        <f t="shared" si="13"/>
        <v/>
      </c>
      <c r="BF23" s="773"/>
      <c r="BG23" s="1616" t="str">
        <f>IF(PROJECTIONS!L23&lt;&gt;"",PROJECTIONS!L23,"")</f>
        <v/>
      </c>
      <c r="BH23" s="797" t="str">
        <f t="shared" si="14"/>
        <v/>
      </c>
      <c r="BI23" s="797" t="str">
        <f t="shared" si="15"/>
        <v/>
      </c>
      <c r="BJ23" s="806" t="str">
        <f t="shared" si="16"/>
        <v/>
      </c>
      <c r="BK23" s="773"/>
      <c r="BL23" s="805" t="str">
        <f t="shared" si="17"/>
        <v/>
      </c>
      <c r="BM23" s="802" t="str">
        <f t="shared" si="18"/>
        <v/>
      </c>
      <c r="BN23" s="807"/>
      <c r="BO23" s="779"/>
      <c r="BP23" s="796" t="str">
        <f>IF(SETUP!$B$23&lt;&gt;"",SETUP!$B$23,"")</f>
        <v/>
      </c>
      <c r="BQ23" s="1715" t="str">
        <f>VLOOKUP($B23,$R$107:$AF127,C$1+1,FALSE)</f>
        <v/>
      </c>
      <c r="BR23" s="1716" t="str">
        <f>VLOOKUP($B23,$R$107:$AF127,D$1+1,FALSE)</f>
        <v/>
      </c>
      <c r="BS23" s="1716" t="str">
        <f>VLOOKUP($B23,$R$107:$AF127,E$1+1,FALSE)</f>
        <v/>
      </c>
      <c r="BT23" s="1716" t="str">
        <f>VLOOKUP($B23,$R$107:$AF127,F$1+1,FALSE)</f>
        <v/>
      </c>
      <c r="BU23" s="1716" t="str">
        <f>VLOOKUP($B23,$R$107:$AF127,G$1+1,FALSE)</f>
        <v/>
      </c>
      <c r="BV23" s="1716" t="str">
        <f>VLOOKUP($B23,$R$107:$AF127,H$1+1,FALSE)</f>
        <v/>
      </c>
      <c r="BW23" s="1716" t="str">
        <f>VLOOKUP($B23,$R$107:$AF127,I$1+1,FALSE)</f>
        <v/>
      </c>
      <c r="BX23" s="1716" t="str">
        <f>VLOOKUP($B23,$R$107:$AF127,J$1+1,FALSE)</f>
        <v/>
      </c>
      <c r="BY23" s="1716" t="str">
        <f>VLOOKUP($B23,$R$107:$AF127,K$1+1,FALSE)</f>
        <v/>
      </c>
      <c r="BZ23" s="1716" t="str">
        <f>VLOOKUP($B23,$R$107:$AF127,L$1+1,FALSE)</f>
        <v/>
      </c>
      <c r="CA23" s="1716" t="str">
        <f>VLOOKUP($B23,$R$107:$AF127,M$1+1,FALSE)</f>
        <v/>
      </c>
      <c r="CB23" s="1717" t="str">
        <f>VLOOKUP($B23,$R$107:$AF127,N$1+1,FALSE)</f>
        <v/>
      </c>
      <c r="CC23" s="1718" t="str">
        <f>VLOOKUP($B23,$R$107:$AF127,O$1+1,FALSE)</f>
        <v/>
      </c>
      <c r="CD23" s="1751" t="str">
        <f>VLOOKUP($B23,$R$107:$AF127,P$1+1,FALSE)</f>
        <v/>
      </c>
      <c r="CE23" s="777"/>
      <c r="CF23" s="777"/>
      <c r="CG23" s="777"/>
      <c r="CH23" s="777"/>
      <c r="CI23" s="777"/>
      <c r="CJ23" s="777"/>
      <c r="CK23" s="777"/>
      <c r="CL23" s="777"/>
      <c r="CM23" s="777"/>
      <c r="CN23" s="777"/>
      <c r="CO23" s="777"/>
      <c r="CP23" s="777"/>
      <c r="CQ23" s="777"/>
      <c r="CR23" s="777"/>
      <c r="CS23" s="777"/>
      <c r="CT23" s="777"/>
      <c r="CU23" s="777"/>
      <c r="CV23" s="777"/>
      <c r="CW23" s="777"/>
      <c r="CX23" s="777"/>
      <c r="CY23" s="777"/>
      <c r="CZ23" s="777"/>
      <c r="DA23" s="777"/>
      <c r="DB23" s="777"/>
      <c r="DC23" s="777"/>
      <c r="DD23" s="777"/>
      <c r="DE23" s="777"/>
      <c r="DF23" s="777"/>
      <c r="DG23" s="777"/>
      <c r="DH23" s="777"/>
      <c r="DI23" s="777"/>
      <c r="DJ23" s="777"/>
      <c r="DK23" s="777"/>
      <c r="DL23" s="777"/>
      <c r="DM23" s="777"/>
      <c r="DN23" s="777"/>
      <c r="DO23" s="777"/>
      <c r="DP23" s="777"/>
      <c r="DQ23" s="777"/>
      <c r="DR23" s="777"/>
      <c r="DS23" s="777"/>
      <c r="DT23" s="777"/>
      <c r="DU23" s="777"/>
      <c r="DV23" s="777"/>
      <c r="DW23" s="777"/>
      <c r="DX23" s="777"/>
      <c r="DY23" s="777"/>
      <c r="DZ23" s="777"/>
      <c r="EA23" s="777"/>
    </row>
    <row r="24" spans="1:131" s="795" customFormat="1" ht="18" customHeight="1">
      <c r="A24" s="779"/>
      <c r="B24" s="780" t="str">
        <f>IF(SETUP!$B$24&lt;&gt;"",SETUP!$B$24,"")</f>
        <v/>
      </c>
      <c r="C24" s="781" t="str">
        <f>IF(JAN!$K$29&gt;0.005,JAN!$K$29,"")</f>
        <v/>
      </c>
      <c r="D24" s="782" t="str">
        <f>IF(FEB!$K$29&gt;0.005,FEB!$K$29,"")</f>
        <v/>
      </c>
      <c r="E24" s="782" t="str">
        <f>IF(MAR!$K$29&gt;0.005,MAR!$K$29,"")</f>
        <v/>
      </c>
      <c r="F24" s="782" t="str">
        <f>IF(APR!$K$29&gt;0.005,APR!$K$29,"")</f>
        <v/>
      </c>
      <c r="G24" s="782" t="str">
        <f>IF(MAY!$K$29&gt;0.005,MAY!$K$29,"")</f>
        <v/>
      </c>
      <c r="H24" s="782" t="str">
        <f>IF(JUN!$K$29&gt;0.005,JUN!$K$29,"")</f>
        <v/>
      </c>
      <c r="I24" s="782" t="str">
        <f>IF(JUL!$K$29&gt;0.005,JUL!$K$29,"")</f>
        <v/>
      </c>
      <c r="J24" s="782" t="str">
        <f>IF(AUG!$K$29&gt;0.005,AUG!$K$29,"")</f>
        <v/>
      </c>
      <c r="K24" s="782" t="str">
        <f>IF(SEP!$K$29&gt;0.005,SEP!$K$29,"")</f>
        <v/>
      </c>
      <c r="L24" s="782" t="str">
        <f>IF(OCT!$K$29&gt;0.005,OCT!$K$29,"")</f>
        <v/>
      </c>
      <c r="M24" s="782" t="str">
        <f>IF(NOV!$K$29&gt;0.005,NOV!$K$29,"")</f>
        <v/>
      </c>
      <c r="N24" s="783" t="str">
        <f>IF(DEC!$K$29&gt;0.005,DEC!$K$29,"")</f>
        <v/>
      </c>
      <c r="O24" s="784" t="str">
        <f t="shared" si="2"/>
        <v/>
      </c>
      <c r="P24" s="785" t="str">
        <f>IF(SUM(C$24:N$24)&gt;0.005,O$24/(SUM(JAN!$L$29,FEB!$L$29,MAR!$L$29,APR!$L$29,MAY!$L$29,JUN!$L$29,JUL!$L$29,AUG!$L$29,SEP!$L$29,OCT!$L$29,NOV!$L$29,DEC!$L$29)),"")</f>
        <v/>
      </c>
      <c r="Q24" s="786"/>
      <c r="R24" s="780" t="str">
        <f t="shared" si="3"/>
        <v/>
      </c>
      <c r="S24" s="781" t="str">
        <f>VLOOKUP($B24,$B$1:$N24,C$1+1,FALSE)</f>
        <v/>
      </c>
      <c r="T24" s="782" t="str">
        <f>VLOOKUP($B24,$B$1:$N24,D$1+1,FALSE)</f>
        <v/>
      </c>
      <c r="U24" s="782" t="str">
        <f>VLOOKUP($B24,$B$1:$N24,E$1+1,FALSE)</f>
        <v/>
      </c>
      <c r="V24" s="782" t="str">
        <f>VLOOKUP($B24,$B$1:$N24,F$1+1,FALSE)</f>
        <v/>
      </c>
      <c r="W24" s="782" t="str">
        <f>VLOOKUP($B24,$B$1:$N24,G$1+1,FALSE)</f>
        <v/>
      </c>
      <c r="X24" s="782" t="str">
        <f>VLOOKUP($B24,$B$1:$N24,H$1+1,FALSE)</f>
        <v/>
      </c>
      <c r="Y24" s="782" t="str">
        <f>VLOOKUP($B24,$B$1:$N24,I$1+1,FALSE)</f>
        <v/>
      </c>
      <c r="Z24" s="782" t="str">
        <f>VLOOKUP($B24,$B$1:$N24,J$1+1,FALSE)</f>
        <v/>
      </c>
      <c r="AA24" s="782" t="str">
        <f>VLOOKUP($B24,$B$1:$N24,K$1+1,FALSE)</f>
        <v/>
      </c>
      <c r="AB24" s="782" t="str">
        <f>VLOOKUP($B24,$B$1:$N24,L$1+1,FALSE)</f>
        <v/>
      </c>
      <c r="AC24" s="782" t="str">
        <f>VLOOKUP($B24,$B$1:$N24,M$1+1,FALSE)</f>
        <v/>
      </c>
      <c r="AD24" s="783" t="str">
        <f>VLOOKUP($B24,$B$1:$N24,N$1+1,FALSE)</f>
        <v/>
      </c>
      <c r="AE24" s="784" t="str">
        <f t="shared" si="4"/>
        <v/>
      </c>
      <c r="AF24" s="785" t="str">
        <f t="shared" si="9"/>
        <v/>
      </c>
      <c r="AG24" s="779"/>
      <c r="AH24" s="780" t="str">
        <f t="shared" si="1"/>
        <v/>
      </c>
      <c r="AI24" s="787" t="str">
        <f>VLOOKUP($B128,$B$107:$N128,C$1+1,FALSE)</f>
        <v/>
      </c>
      <c r="AJ24" s="788" t="str">
        <f>VLOOKUP($B128,$B$107:$N128,D$1+1,FALSE)</f>
        <v/>
      </c>
      <c r="AK24" s="788" t="str">
        <f>VLOOKUP($B128,$B$107:$N128,E$1+1,FALSE)</f>
        <v/>
      </c>
      <c r="AL24" s="788" t="str">
        <f>VLOOKUP($B128,$B$107:$N128,F$1+1,FALSE)</f>
        <v/>
      </c>
      <c r="AM24" s="788" t="str">
        <f>VLOOKUP($B128,$B$107:$N128,G$1+1,FALSE)</f>
        <v/>
      </c>
      <c r="AN24" s="788" t="str">
        <f>VLOOKUP($B128,$B$107:$N128,H$1+1,FALSE)</f>
        <v/>
      </c>
      <c r="AO24" s="788" t="str">
        <f>VLOOKUP($B128,$B$107:$N128,I$1+1,FALSE)</f>
        <v/>
      </c>
      <c r="AP24" s="788" t="str">
        <f>VLOOKUP($B128,$B$107:$N128,J$1+1,FALSE)</f>
        <v/>
      </c>
      <c r="AQ24" s="788" t="str">
        <f>VLOOKUP($B128,$B$107:$N128,K$1+1,FALSE)</f>
        <v/>
      </c>
      <c r="AR24" s="788" t="str">
        <f>VLOOKUP($B128,$B$107:$N128,L$1+1,FALSE)</f>
        <v/>
      </c>
      <c r="AS24" s="788" t="str">
        <f>VLOOKUP($B128,$B$107:$N128,M$1+1,FALSE)</f>
        <v/>
      </c>
      <c r="AT24" s="789" t="str">
        <f>VLOOKUP($B128,$B$107:$N128,N$1+1,FALSE)</f>
        <v/>
      </c>
      <c r="AU24" s="790" t="str">
        <f t="shared" si="5"/>
        <v/>
      </c>
      <c r="AV24" s="785" t="str">
        <f t="shared" si="6"/>
        <v/>
      </c>
      <c r="AW24" s="786"/>
      <c r="AX24" s="780" t="str">
        <f t="shared" si="7"/>
        <v/>
      </c>
      <c r="AY24" s="781" t="str">
        <f t="shared" si="10"/>
        <v/>
      </c>
      <c r="AZ24" s="791" t="str">
        <f t="shared" si="11"/>
        <v/>
      </c>
      <c r="BA24" s="773"/>
      <c r="BB24" s="1618" t="str">
        <f>IF(PROJECTIONS!G24&lt;&gt;"",PROJECTIONS!G24,"")</f>
        <v/>
      </c>
      <c r="BC24" s="788" t="str">
        <f t="shared" si="12"/>
        <v/>
      </c>
      <c r="BD24" s="782" t="str">
        <f t="shared" si="8"/>
        <v/>
      </c>
      <c r="BE24" s="793" t="str">
        <f t="shared" si="13"/>
        <v/>
      </c>
      <c r="BF24" s="773"/>
      <c r="BG24" s="1618" t="str">
        <f>IF(PROJECTIONS!L24&lt;&gt;"",PROJECTIONS!L24,"")</f>
        <v/>
      </c>
      <c r="BH24" s="782" t="str">
        <f t="shared" si="14"/>
        <v/>
      </c>
      <c r="BI24" s="782" t="str">
        <f t="shared" si="15"/>
        <v/>
      </c>
      <c r="BJ24" s="793" t="str">
        <f t="shared" si="16"/>
        <v/>
      </c>
      <c r="BK24" s="773"/>
      <c r="BL24" s="792" t="str">
        <f t="shared" si="17"/>
        <v/>
      </c>
      <c r="BM24" s="789" t="str">
        <f t="shared" si="18"/>
        <v/>
      </c>
      <c r="BN24" s="794"/>
      <c r="BO24" s="779"/>
      <c r="BP24" s="780" t="str">
        <f>IF(SETUP!$B$24&lt;&gt;"",SETUP!$B$24,"")</f>
        <v/>
      </c>
      <c r="BQ24" s="1711" t="str">
        <f>VLOOKUP($B24,$R$107:$AF128,C$1+1,FALSE)</f>
        <v/>
      </c>
      <c r="BR24" s="1712" t="str">
        <f>VLOOKUP($B24,$R$107:$AF128,D$1+1,FALSE)</f>
        <v/>
      </c>
      <c r="BS24" s="1712" t="str">
        <f>VLOOKUP($B24,$R$107:$AF128,E$1+1,FALSE)</f>
        <v/>
      </c>
      <c r="BT24" s="1712" t="str">
        <f>VLOOKUP($B24,$R$107:$AF128,F$1+1,FALSE)</f>
        <v/>
      </c>
      <c r="BU24" s="1712" t="str">
        <f>VLOOKUP($B24,$R$107:$AF128,G$1+1,FALSE)</f>
        <v/>
      </c>
      <c r="BV24" s="1712" t="str">
        <f>VLOOKUP($B24,$R$107:$AF128,H$1+1,FALSE)</f>
        <v/>
      </c>
      <c r="BW24" s="1712" t="str">
        <f>VLOOKUP($B24,$R$107:$AF128,I$1+1,FALSE)</f>
        <v/>
      </c>
      <c r="BX24" s="1712" t="str">
        <f>VLOOKUP($B24,$R$107:$AF128,J$1+1,FALSE)</f>
        <v/>
      </c>
      <c r="BY24" s="1712" t="str">
        <f>VLOOKUP($B24,$R$107:$AF128,K$1+1,FALSE)</f>
        <v/>
      </c>
      <c r="BZ24" s="1712" t="str">
        <f>VLOOKUP($B24,$R$107:$AF128,L$1+1,FALSE)</f>
        <v/>
      </c>
      <c r="CA24" s="1712" t="str">
        <f>VLOOKUP($B24,$R$107:$AF128,M$1+1,FALSE)</f>
        <v/>
      </c>
      <c r="CB24" s="1713" t="str">
        <f>VLOOKUP($B24,$R$107:$AF128,N$1+1,FALSE)</f>
        <v/>
      </c>
      <c r="CC24" s="1714" t="str">
        <f>VLOOKUP($B24,$R$107:$AF128,O$1+1,FALSE)</f>
        <v/>
      </c>
      <c r="CD24" s="1751" t="str">
        <f>VLOOKUP($B24,$R$107:$AF128,P$1+1,FALSE)</f>
        <v/>
      </c>
      <c r="CE24" s="777"/>
      <c r="CF24" s="777"/>
      <c r="CG24" s="777"/>
      <c r="CH24" s="777"/>
      <c r="CI24" s="777"/>
      <c r="CJ24" s="777"/>
      <c r="CK24" s="777"/>
      <c r="CL24" s="777"/>
      <c r="CM24" s="777"/>
      <c r="CN24" s="777"/>
      <c r="CO24" s="777"/>
      <c r="CP24" s="777"/>
      <c r="CQ24" s="777"/>
      <c r="CR24" s="777"/>
      <c r="CS24" s="777"/>
      <c r="CT24" s="777"/>
      <c r="CU24" s="777"/>
      <c r="CV24" s="777"/>
      <c r="CW24" s="777"/>
      <c r="CX24" s="777"/>
      <c r="CY24" s="777"/>
      <c r="CZ24" s="777"/>
      <c r="DA24" s="777"/>
      <c r="DB24" s="777"/>
      <c r="DC24" s="777"/>
      <c r="DD24" s="777"/>
      <c r="DE24" s="777"/>
      <c r="DF24" s="777"/>
      <c r="DG24" s="777"/>
      <c r="DH24" s="777"/>
      <c r="DI24" s="777"/>
      <c r="DJ24" s="777"/>
      <c r="DK24" s="777"/>
      <c r="DL24" s="777"/>
      <c r="DM24" s="777"/>
      <c r="DN24" s="777"/>
      <c r="DO24" s="777"/>
      <c r="DP24" s="777"/>
      <c r="DQ24" s="777"/>
      <c r="DR24" s="777"/>
      <c r="DS24" s="777"/>
      <c r="DT24" s="777"/>
      <c r="DU24" s="777"/>
      <c r="DV24" s="777"/>
      <c r="DW24" s="777"/>
      <c r="DX24" s="777"/>
      <c r="DY24" s="777"/>
      <c r="DZ24" s="777"/>
      <c r="EA24" s="777"/>
    </row>
    <row r="25" spans="1:131" s="778" customFormat="1" ht="18" customHeight="1">
      <c r="A25" s="779"/>
      <c r="B25" s="796" t="str">
        <f>IF(SETUP!$B$25&lt;&gt;"",SETUP!$B$25,"")</f>
        <v/>
      </c>
      <c r="C25" s="767" t="str">
        <f>IF(JAN!$K$30&gt;0.005,JAN!$K$30,"")</f>
        <v/>
      </c>
      <c r="D25" s="797" t="str">
        <f>IF(FEB!$K$30&gt;0.005,FEB!$K$30,"")</f>
        <v/>
      </c>
      <c r="E25" s="797" t="str">
        <f>IF(MAR!$K$30&gt;0.005,MAR!$K$30,"")</f>
        <v/>
      </c>
      <c r="F25" s="797" t="str">
        <f>IF(APR!$K$30&gt;0.005,APR!$K$30,"")</f>
        <v/>
      </c>
      <c r="G25" s="797" t="str">
        <f>IF(MAY!$K$30&gt;0.005,MAY!$K$30,"")</f>
        <v/>
      </c>
      <c r="H25" s="797" t="str">
        <f>IF(JUN!$K$30&gt;0.005,JUN!$K$30,"")</f>
        <v/>
      </c>
      <c r="I25" s="797" t="str">
        <f>IF(JUL!$K$30&gt;0.005,JUL!$K$30,"")</f>
        <v/>
      </c>
      <c r="J25" s="797" t="str">
        <f>IF(AUG!$K$30&gt;0.005,AUG!$K$30,"")</f>
        <v/>
      </c>
      <c r="K25" s="797" t="str">
        <f>IF(SEP!$K$30&gt;0.005,SEP!$K$30,"")</f>
        <v/>
      </c>
      <c r="L25" s="797" t="str">
        <f>IF(OCT!$K$30&gt;0.005,OCT!$K$30,"")</f>
        <v/>
      </c>
      <c r="M25" s="797" t="str">
        <f>IF(NOV!$K$30&gt;0.005,NOV!$K$30,"")</f>
        <v/>
      </c>
      <c r="N25" s="798" t="str">
        <f>IF(DEC!$K$30&gt;0.005,DEC!$K$30,"")</f>
        <v/>
      </c>
      <c r="O25" s="799" t="str">
        <f t="shared" si="2"/>
        <v/>
      </c>
      <c r="P25" s="785" t="str">
        <f>IF(SUM(C$25:N$25)&gt;0.005,O$25/(SUM(JAN!$L$30,FEB!$L$30,MAR!$L$30,APR!$L$30,MAY!$L$30,JUN!$L$30,JUL!$L$30,AUG!$L$30,SEP!$L$30,OCT!$L$30,NOV!$L$30,DEC!$L$30)),"")</f>
        <v/>
      </c>
      <c r="Q25" s="786"/>
      <c r="R25" s="796" t="str">
        <f t="shared" si="3"/>
        <v/>
      </c>
      <c r="S25" s="767" t="str">
        <f>VLOOKUP($B25,$B$1:$N25,C$1+1,FALSE)</f>
        <v/>
      </c>
      <c r="T25" s="797" t="str">
        <f>VLOOKUP($B25,$B$1:$N25,D$1+1,FALSE)</f>
        <v/>
      </c>
      <c r="U25" s="797" t="str">
        <f>VLOOKUP($B25,$B$1:$N25,E$1+1,FALSE)</f>
        <v/>
      </c>
      <c r="V25" s="797" t="str">
        <f>VLOOKUP($B25,$B$1:$N25,F$1+1,FALSE)</f>
        <v/>
      </c>
      <c r="W25" s="797" t="str">
        <f>VLOOKUP($B25,$B$1:$N25,G$1+1,FALSE)</f>
        <v/>
      </c>
      <c r="X25" s="797" t="str">
        <f>VLOOKUP($B25,$B$1:$N25,H$1+1,FALSE)</f>
        <v/>
      </c>
      <c r="Y25" s="797" t="str">
        <f>VLOOKUP($B25,$B$1:$N25,I$1+1,FALSE)</f>
        <v/>
      </c>
      <c r="Z25" s="797" t="str">
        <f>VLOOKUP($B25,$B$1:$N25,J$1+1,FALSE)</f>
        <v/>
      </c>
      <c r="AA25" s="797" t="str">
        <f>VLOOKUP($B25,$B$1:$N25,K$1+1,FALSE)</f>
        <v/>
      </c>
      <c r="AB25" s="797" t="str">
        <f>VLOOKUP($B25,$B$1:$N25,L$1+1,FALSE)</f>
        <v/>
      </c>
      <c r="AC25" s="797" t="str">
        <f>VLOOKUP($B25,$B$1:$N25,M$1+1,FALSE)</f>
        <v/>
      </c>
      <c r="AD25" s="798" t="str">
        <f>VLOOKUP($B25,$B$1:$N25,N$1+1,FALSE)</f>
        <v/>
      </c>
      <c r="AE25" s="799" t="str">
        <f t="shared" si="4"/>
        <v/>
      </c>
      <c r="AF25" s="785" t="str">
        <f t="shared" si="9"/>
        <v/>
      </c>
      <c r="AG25" s="779"/>
      <c r="AH25" s="796" t="str">
        <f t="shared" si="1"/>
        <v/>
      </c>
      <c r="AI25" s="800" t="str">
        <f>VLOOKUP($B129,$B$107:$N129,C$1+1,FALSE)</f>
        <v/>
      </c>
      <c r="AJ25" s="801" t="str">
        <f>VLOOKUP($B129,$B$107:$N129,D$1+1,FALSE)</f>
        <v/>
      </c>
      <c r="AK25" s="801" t="str">
        <f>VLOOKUP($B129,$B$107:$N129,E$1+1,FALSE)</f>
        <v/>
      </c>
      <c r="AL25" s="801" t="str">
        <f>VLOOKUP($B129,$B$107:$N129,F$1+1,FALSE)</f>
        <v/>
      </c>
      <c r="AM25" s="801" t="str">
        <f>VLOOKUP($B129,$B$107:$N129,G$1+1,FALSE)</f>
        <v/>
      </c>
      <c r="AN25" s="801" t="str">
        <f>VLOOKUP($B129,$B$107:$N129,H$1+1,FALSE)</f>
        <v/>
      </c>
      <c r="AO25" s="801" t="str">
        <f>VLOOKUP($B129,$B$107:$N129,I$1+1,FALSE)</f>
        <v/>
      </c>
      <c r="AP25" s="801" t="str">
        <f>VLOOKUP($B129,$B$107:$N129,J$1+1,FALSE)</f>
        <v/>
      </c>
      <c r="AQ25" s="801" t="str">
        <f>VLOOKUP($B129,$B$107:$N129,K$1+1,FALSE)</f>
        <v/>
      </c>
      <c r="AR25" s="801" t="str">
        <f>VLOOKUP($B129,$B$107:$N129,L$1+1,FALSE)</f>
        <v/>
      </c>
      <c r="AS25" s="801" t="str">
        <f>VLOOKUP($B129,$B$107:$N129,M$1+1,FALSE)</f>
        <v/>
      </c>
      <c r="AT25" s="802" t="str">
        <f>VLOOKUP($B129,$B$107:$N129,N$1+1,FALSE)</f>
        <v/>
      </c>
      <c r="AU25" s="803" t="str">
        <f t="shared" si="5"/>
        <v/>
      </c>
      <c r="AV25" s="785" t="str">
        <f t="shared" si="6"/>
        <v/>
      </c>
      <c r="AW25" s="786"/>
      <c r="AX25" s="796" t="str">
        <f t="shared" si="7"/>
        <v/>
      </c>
      <c r="AY25" s="767" t="str">
        <f t="shared" si="10"/>
        <v/>
      </c>
      <c r="AZ25" s="804" t="str">
        <f t="shared" si="11"/>
        <v/>
      </c>
      <c r="BA25" s="773"/>
      <c r="BB25" s="1616" t="str">
        <f>IF(PROJECTIONS!G25&lt;&gt;"",PROJECTIONS!G25,"")</f>
        <v/>
      </c>
      <c r="BC25" s="801" t="str">
        <f t="shared" si="12"/>
        <v/>
      </c>
      <c r="BD25" s="797" t="str">
        <f t="shared" si="8"/>
        <v/>
      </c>
      <c r="BE25" s="806" t="str">
        <f t="shared" si="13"/>
        <v/>
      </c>
      <c r="BF25" s="773"/>
      <c r="BG25" s="1616" t="str">
        <f>IF(PROJECTIONS!L25&lt;&gt;"",PROJECTIONS!L25,"")</f>
        <v/>
      </c>
      <c r="BH25" s="797" t="str">
        <f t="shared" si="14"/>
        <v/>
      </c>
      <c r="BI25" s="797" t="str">
        <f t="shared" si="15"/>
        <v/>
      </c>
      <c r="BJ25" s="806" t="str">
        <f t="shared" si="16"/>
        <v/>
      </c>
      <c r="BK25" s="773"/>
      <c r="BL25" s="805" t="str">
        <f t="shared" si="17"/>
        <v/>
      </c>
      <c r="BM25" s="802" t="str">
        <f t="shared" si="18"/>
        <v/>
      </c>
      <c r="BN25" s="807"/>
      <c r="BO25" s="779"/>
      <c r="BP25" s="796" t="str">
        <f>IF(SETUP!$B$25&lt;&gt;"",SETUP!$B$25,"")</f>
        <v/>
      </c>
      <c r="BQ25" s="1715" t="str">
        <f>VLOOKUP($B25,$R$107:$AF129,C$1+1,FALSE)</f>
        <v/>
      </c>
      <c r="BR25" s="1716" t="str">
        <f>VLOOKUP($B25,$R$107:$AF129,D$1+1,FALSE)</f>
        <v/>
      </c>
      <c r="BS25" s="1716" t="str">
        <f>VLOOKUP($B25,$R$107:$AF129,E$1+1,FALSE)</f>
        <v/>
      </c>
      <c r="BT25" s="1716" t="str">
        <f>VLOOKUP($B25,$R$107:$AF129,F$1+1,FALSE)</f>
        <v/>
      </c>
      <c r="BU25" s="1716" t="str">
        <f>VLOOKUP($B25,$R$107:$AF129,G$1+1,FALSE)</f>
        <v/>
      </c>
      <c r="BV25" s="1716" t="str">
        <f>VLOOKUP($B25,$R$107:$AF129,H$1+1,FALSE)</f>
        <v/>
      </c>
      <c r="BW25" s="1716" t="str">
        <f>VLOOKUP($B25,$R$107:$AF129,I$1+1,FALSE)</f>
        <v/>
      </c>
      <c r="BX25" s="1716" t="str">
        <f>VLOOKUP($B25,$R$107:$AF129,J$1+1,FALSE)</f>
        <v/>
      </c>
      <c r="BY25" s="1716" t="str">
        <f>VLOOKUP($B25,$R$107:$AF129,K$1+1,FALSE)</f>
        <v/>
      </c>
      <c r="BZ25" s="1716" t="str">
        <f>VLOOKUP($B25,$R$107:$AF129,L$1+1,FALSE)</f>
        <v/>
      </c>
      <c r="CA25" s="1716" t="str">
        <f>VLOOKUP($B25,$R$107:$AF129,M$1+1,FALSE)</f>
        <v/>
      </c>
      <c r="CB25" s="1717" t="str">
        <f>VLOOKUP($B25,$R$107:$AF129,N$1+1,FALSE)</f>
        <v/>
      </c>
      <c r="CC25" s="1718" t="str">
        <f>VLOOKUP($B25,$R$107:$AF129,O$1+1,FALSE)</f>
        <v/>
      </c>
      <c r="CD25" s="1751" t="str">
        <f>VLOOKUP($B25,$R$107:$AF129,P$1+1,FALSE)</f>
        <v/>
      </c>
      <c r="CE25" s="777"/>
      <c r="CF25" s="777"/>
      <c r="CG25" s="777"/>
      <c r="CH25" s="777"/>
      <c r="CI25" s="777"/>
      <c r="CJ25" s="777"/>
      <c r="CK25" s="777"/>
      <c r="CL25" s="777"/>
      <c r="CM25" s="777"/>
      <c r="CN25" s="777"/>
      <c r="CO25" s="777"/>
      <c r="CP25" s="777"/>
      <c r="CQ25" s="777"/>
      <c r="CR25" s="777"/>
      <c r="CS25" s="777"/>
      <c r="CT25" s="777"/>
      <c r="CU25" s="777"/>
      <c r="CV25" s="777"/>
      <c r="CW25" s="777"/>
      <c r="CX25" s="777"/>
      <c r="CY25" s="777"/>
      <c r="CZ25" s="777"/>
      <c r="DA25" s="777"/>
      <c r="DB25" s="777"/>
      <c r="DC25" s="777"/>
      <c r="DD25" s="777"/>
      <c r="DE25" s="777"/>
      <c r="DF25" s="777"/>
      <c r="DG25" s="777"/>
      <c r="DH25" s="777"/>
      <c r="DI25" s="777"/>
      <c r="DJ25" s="777"/>
      <c r="DK25" s="777"/>
      <c r="DL25" s="777"/>
      <c r="DM25" s="777"/>
      <c r="DN25" s="777"/>
      <c r="DO25" s="777"/>
      <c r="DP25" s="777"/>
      <c r="DQ25" s="777"/>
      <c r="DR25" s="777"/>
      <c r="DS25" s="777"/>
      <c r="DT25" s="777"/>
      <c r="DU25" s="777"/>
      <c r="DV25" s="777"/>
      <c r="DW25" s="777"/>
      <c r="DX25" s="777"/>
      <c r="DY25" s="777"/>
      <c r="DZ25" s="777"/>
      <c r="EA25" s="777"/>
    </row>
    <row r="26" spans="1:131" s="795" customFormat="1" ht="18" customHeight="1">
      <c r="A26" s="779"/>
      <c r="B26" s="780" t="str">
        <f>IF(SETUP!$B$26&lt;&gt;"",SETUP!$B$26,"")</f>
        <v/>
      </c>
      <c r="C26" s="781" t="str">
        <f>IF(JAN!$K$31&gt;0.005,JAN!$K$31,"")</f>
        <v/>
      </c>
      <c r="D26" s="782" t="str">
        <f>IF(FEB!$K$31&gt;0.005,FEB!$K$31,"")</f>
        <v/>
      </c>
      <c r="E26" s="782" t="str">
        <f>IF(MAR!$K$31&gt;0.005,MAR!$K$31,"")</f>
        <v/>
      </c>
      <c r="F26" s="782" t="str">
        <f>IF(APR!$K$31&gt;0.005,APR!$K$31,"")</f>
        <v/>
      </c>
      <c r="G26" s="782" t="str">
        <f>IF(MAY!$K$31&gt;0.005,MAY!$K$31,"")</f>
        <v/>
      </c>
      <c r="H26" s="782" t="str">
        <f>IF(JUN!$K$31&gt;0.005,JUN!$K$31,"")</f>
        <v/>
      </c>
      <c r="I26" s="782" t="str">
        <f>IF(JUL!$K$31&gt;0.005,JUL!$K$31,"")</f>
        <v/>
      </c>
      <c r="J26" s="782" t="str">
        <f>IF(AUG!$K$31&gt;0.005,AUG!$K$31,"")</f>
        <v/>
      </c>
      <c r="K26" s="782" t="str">
        <f>IF(SEP!$K$31&gt;0.005,SEP!$K$31,"")</f>
        <v/>
      </c>
      <c r="L26" s="782" t="str">
        <f>IF(OCT!$K$31&gt;0.005,OCT!$K$31,"")</f>
        <v/>
      </c>
      <c r="M26" s="782" t="str">
        <f>IF(NOV!$K$31&gt;0.005,NOV!$K$31,"")</f>
        <v/>
      </c>
      <c r="N26" s="783" t="str">
        <f>IF(DEC!$K$31&gt;0.005,DEC!$K$31,"")</f>
        <v/>
      </c>
      <c r="O26" s="784" t="str">
        <f t="shared" si="2"/>
        <v/>
      </c>
      <c r="P26" s="785" t="str">
        <f>IF(SUM(C$26:N$26)&gt;0.005,O$26/(SUM(JAN!$L$31,FEB!$L$31,MAR!$L$31,APR!$L$31,MAY!$L$31,JUN!$L$31,JUL!$L$31,AUG!$L$31,SEP!$L$31,OCT!$L$31,NOV!$L$31,DEC!$L$31)),"")</f>
        <v/>
      </c>
      <c r="Q26" s="786"/>
      <c r="R26" s="780" t="str">
        <f t="shared" si="3"/>
        <v/>
      </c>
      <c r="S26" s="781" t="str">
        <f>VLOOKUP($B26,$B$1:$N26,C$1+1,FALSE)</f>
        <v/>
      </c>
      <c r="T26" s="782" t="str">
        <f>VLOOKUP($B26,$B$1:$N26,D$1+1,FALSE)</f>
        <v/>
      </c>
      <c r="U26" s="782" t="str">
        <f>VLOOKUP($B26,$B$1:$N26,E$1+1,FALSE)</f>
        <v/>
      </c>
      <c r="V26" s="782" t="str">
        <f>VLOOKUP($B26,$B$1:$N26,F$1+1,FALSE)</f>
        <v/>
      </c>
      <c r="W26" s="782" t="str">
        <f>VLOOKUP($B26,$B$1:$N26,G$1+1,FALSE)</f>
        <v/>
      </c>
      <c r="X26" s="782" t="str">
        <f>VLOOKUP($B26,$B$1:$N26,H$1+1,FALSE)</f>
        <v/>
      </c>
      <c r="Y26" s="782" t="str">
        <f>VLOOKUP($B26,$B$1:$N26,I$1+1,FALSE)</f>
        <v/>
      </c>
      <c r="Z26" s="782" t="str">
        <f>VLOOKUP($B26,$B$1:$N26,J$1+1,FALSE)</f>
        <v/>
      </c>
      <c r="AA26" s="782" t="str">
        <f>VLOOKUP($B26,$B$1:$N26,K$1+1,FALSE)</f>
        <v/>
      </c>
      <c r="AB26" s="782" t="str">
        <f>VLOOKUP($B26,$B$1:$N26,L$1+1,FALSE)</f>
        <v/>
      </c>
      <c r="AC26" s="782" t="str">
        <f>VLOOKUP($B26,$B$1:$N26,M$1+1,FALSE)</f>
        <v/>
      </c>
      <c r="AD26" s="783" t="str">
        <f>VLOOKUP($B26,$B$1:$N26,N$1+1,FALSE)</f>
        <v/>
      </c>
      <c r="AE26" s="784" t="str">
        <f t="shared" si="4"/>
        <v/>
      </c>
      <c r="AF26" s="785" t="str">
        <f t="shared" si="9"/>
        <v/>
      </c>
      <c r="AG26" s="779"/>
      <c r="AH26" s="780" t="str">
        <f t="shared" si="1"/>
        <v/>
      </c>
      <c r="AI26" s="787" t="str">
        <f>VLOOKUP($B130,$B$107:$N130,C$1+1,FALSE)</f>
        <v/>
      </c>
      <c r="AJ26" s="788" t="str">
        <f>VLOOKUP($B130,$B$107:$N130,D$1+1,FALSE)</f>
        <v/>
      </c>
      <c r="AK26" s="788" t="str">
        <f>VLOOKUP($B130,$B$107:$N130,E$1+1,FALSE)</f>
        <v/>
      </c>
      <c r="AL26" s="788" t="str">
        <f>VLOOKUP($B130,$B$107:$N130,F$1+1,FALSE)</f>
        <v/>
      </c>
      <c r="AM26" s="788" t="str">
        <f>VLOOKUP($B130,$B$107:$N130,G$1+1,FALSE)</f>
        <v/>
      </c>
      <c r="AN26" s="788" t="str">
        <f>VLOOKUP($B130,$B$107:$N130,H$1+1,FALSE)</f>
        <v/>
      </c>
      <c r="AO26" s="788" t="str">
        <f>VLOOKUP($B130,$B$107:$N130,I$1+1,FALSE)</f>
        <v/>
      </c>
      <c r="AP26" s="788" t="str">
        <f>VLOOKUP($B130,$B$107:$N130,J$1+1,FALSE)</f>
        <v/>
      </c>
      <c r="AQ26" s="788" t="str">
        <f>VLOOKUP($B130,$B$107:$N130,K$1+1,FALSE)</f>
        <v/>
      </c>
      <c r="AR26" s="788" t="str">
        <f>VLOOKUP($B130,$B$107:$N130,L$1+1,FALSE)</f>
        <v/>
      </c>
      <c r="AS26" s="788" t="str">
        <f>VLOOKUP($B130,$B$107:$N130,M$1+1,FALSE)</f>
        <v/>
      </c>
      <c r="AT26" s="789" t="str">
        <f>VLOOKUP($B130,$B$107:$N130,N$1+1,FALSE)</f>
        <v/>
      </c>
      <c r="AU26" s="790" t="str">
        <f t="shared" si="5"/>
        <v/>
      </c>
      <c r="AV26" s="785" t="str">
        <f t="shared" si="6"/>
        <v/>
      </c>
      <c r="AW26" s="786"/>
      <c r="AX26" s="780" t="str">
        <f t="shared" si="7"/>
        <v/>
      </c>
      <c r="AY26" s="781" t="str">
        <f t="shared" si="10"/>
        <v/>
      </c>
      <c r="AZ26" s="791" t="str">
        <f t="shared" si="11"/>
        <v/>
      </c>
      <c r="BA26" s="773"/>
      <c r="BB26" s="1618" t="str">
        <f>IF(PROJECTIONS!G26&lt;&gt;"",PROJECTIONS!G26,"")</f>
        <v/>
      </c>
      <c r="BC26" s="788" t="str">
        <f t="shared" si="12"/>
        <v/>
      </c>
      <c r="BD26" s="782" t="str">
        <f t="shared" si="8"/>
        <v/>
      </c>
      <c r="BE26" s="793" t="str">
        <f t="shared" si="13"/>
        <v/>
      </c>
      <c r="BF26" s="773"/>
      <c r="BG26" s="1618" t="str">
        <f>IF(PROJECTIONS!L26&lt;&gt;"",PROJECTIONS!L26,"")</f>
        <v/>
      </c>
      <c r="BH26" s="782" t="str">
        <f t="shared" si="14"/>
        <v/>
      </c>
      <c r="BI26" s="782" t="str">
        <f t="shared" si="15"/>
        <v/>
      </c>
      <c r="BJ26" s="793" t="str">
        <f t="shared" si="16"/>
        <v/>
      </c>
      <c r="BK26" s="773"/>
      <c r="BL26" s="792" t="str">
        <f t="shared" si="17"/>
        <v/>
      </c>
      <c r="BM26" s="789" t="str">
        <f t="shared" si="18"/>
        <v/>
      </c>
      <c r="BN26" s="794"/>
      <c r="BO26" s="779"/>
      <c r="BP26" s="780" t="str">
        <f>IF(SETUP!$B$26&lt;&gt;"",SETUP!$B$26,"")</f>
        <v/>
      </c>
      <c r="BQ26" s="1711" t="str">
        <f>VLOOKUP($B26,$R$107:$AF130,C$1+1,FALSE)</f>
        <v/>
      </c>
      <c r="BR26" s="1712" t="str">
        <f>VLOOKUP($B26,$R$107:$AF130,D$1+1,FALSE)</f>
        <v/>
      </c>
      <c r="BS26" s="1712" t="str">
        <f>VLOOKUP($B26,$R$107:$AF130,E$1+1,FALSE)</f>
        <v/>
      </c>
      <c r="BT26" s="1712" t="str">
        <f>VLOOKUP($B26,$R$107:$AF130,F$1+1,FALSE)</f>
        <v/>
      </c>
      <c r="BU26" s="1712" t="str">
        <f>VLOOKUP($B26,$R$107:$AF130,G$1+1,FALSE)</f>
        <v/>
      </c>
      <c r="BV26" s="1712" t="str">
        <f>VLOOKUP($B26,$R$107:$AF130,H$1+1,FALSE)</f>
        <v/>
      </c>
      <c r="BW26" s="1712" t="str">
        <f>VLOOKUP($B26,$R$107:$AF130,I$1+1,FALSE)</f>
        <v/>
      </c>
      <c r="BX26" s="1712" t="str">
        <f>VLOOKUP($B26,$R$107:$AF130,J$1+1,FALSE)</f>
        <v/>
      </c>
      <c r="BY26" s="1712" t="str">
        <f>VLOOKUP($B26,$R$107:$AF130,K$1+1,FALSE)</f>
        <v/>
      </c>
      <c r="BZ26" s="1712" t="str">
        <f>VLOOKUP($B26,$R$107:$AF130,L$1+1,FALSE)</f>
        <v/>
      </c>
      <c r="CA26" s="1712" t="str">
        <f>VLOOKUP($B26,$R$107:$AF130,M$1+1,FALSE)</f>
        <v/>
      </c>
      <c r="CB26" s="1713" t="str">
        <f>VLOOKUP($B26,$R$107:$AF130,N$1+1,FALSE)</f>
        <v/>
      </c>
      <c r="CC26" s="1714" t="str">
        <f>VLOOKUP($B26,$R$107:$AF130,O$1+1,FALSE)</f>
        <v/>
      </c>
      <c r="CD26" s="1751" t="str">
        <f>VLOOKUP($B26,$R$107:$AF130,P$1+1,FALSE)</f>
        <v/>
      </c>
      <c r="CE26" s="777"/>
      <c r="CF26" s="777"/>
      <c r="CG26" s="777"/>
      <c r="CH26" s="777"/>
      <c r="CI26" s="777"/>
      <c r="CJ26" s="777"/>
      <c r="CK26" s="777"/>
      <c r="CL26" s="777"/>
      <c r="CM26" s="777"/>
      <c r="CN26" s="777"/>
      <c r="CO26" s="777"/>
      <c r="CP26" s="777"/>
      <c r="CQ26" s="777"/>
      <c r="CR26" s="777"/>
      <c r="CS26" s="777"/>
      <c r="CT26" s="777"/>
      <c r="CU26" s="777"/>
      <c r="CV26" s="777"/>
      <c r="CW26" s="777"/>
      <c r="CX26" s="777"/>
      <c r="CY26" s="777"/>
      <c r="CZ26" s="777"/>
      <c r="DA26" s="777"/>
      <c r="DB26" s="777"/>
      <c r="DC26" s="777"/>
      <c r="DD26" s="777"/>
      <c r="DE26" s="777"/>
      <c r="DF26" s="777"/>
      <c r="DG26" s="777"/>
      <c r="DH26" s="777"/>
      <c r="DI26" s="777"/>
      <c r="DJ26" s="777"/>
      <c r="DK26" s="777"/>
      <c r="DL26" s="777"/>
      <c r="DM26" s="777"/>
      <c r="DN26" s="777"/>
      <c r="DO26" s="777"/>
      <c r="DP26" s="777"/>
      <c r="DQ26" s="777"/>
      <c r="DR26" s="777"/>
      <c r="DS26" s="777"/>
      <c r="DT26" s="777"/>
      <c r="DU26" s="777"/>
      <c r="DV26" s="777"/>
      <c r="DW26" s="777"/>
      <c r="DX26" s="777"/>
      <c r="DY26" s="777"/>
      <c r="DZ26" s="777"/>
      <c r="EA26" s="777"/>
    </row>
    <row r="27" spans="1:131" s="778" customFormat="1" ht="18" customHeight="1">
      <c r="A27" s="779"/>
      <c r="B27" s="796" t="str">
        <f>IF(SETUP!$B$27&lt;&gt;"",SETUP!$B$27,"")</f>
        <v/>
      </c>
      <c r="C27" s="767" t="str">
        <f>IF(JAN!$K$32&gt;0.005,JAN!$K$32,"")</f>
        <v/>
      </c>
      <c r="D27" s="797" t="str">
        <f>IF(FEB!$K$32&gt;0.005,FEB!$K$32,"")</f>
        <v/>
      </c>
      <c r="E27" s="797" t="str">
        <f>IF(MAR!$K$32&gt;0.005,MAR!$K$32,"")</f>
        <v/>
      </c>
      <c r="F27" s="797" t="str">
        <f>IF(APR!$K$32&gt;0.005,APR!$K$32,"")</f>
        <v/>
      </c>
      <c r="G27" s="797" t="str">
        <f>IF(MAY!$K$32&gt;0.005,MAY!$K$32,"")</f>
        <v/>
      </c>
      <c r="H27" s="797" t="str">
        <f>IF(JUN!$K$32&gt;0.005,JUN!$K$32,"")</f>
        <v/>
      </c>
      <c r="I27" s="797" t="str">
        <f>IF(JUL!$K$32&gt;0.005,JUL!$K$32,"")</f>
        <v/>
      </c>
      <c r="J27" s="797" t="str">
        <f>IF(AUG!$K$32&gt;0.005,AUG!$K$32,"")</f>
        <v/>
      </c>
      <c r="K27" s="797" t="str">
        <f>IF(SEP!$K$32&gt;0.005,SEP!$K$32,"")</f>
        <v/>
      </c>
      <c r="L27" s="797" t="str">
        <f>IF(OCT!$K$32&gt;0.005,OCT!$K$32,"")</f>
        <v/>
      </c>
      <c r="M27" s="797" t="str">
        <f>IF(NOV!$K$32&gt;0.005,NOV!$K$32,"")</f>
        <v/>
      </c>
      <c r="N27" s="798" t="str">
        <f>IF(DEC!$K$32&gt;0.005,DEC!$K$32,"")</f>
        <v/>
      </c>
      <c r="O27" s="799" t="str">
        <f t="shared" si="2"/>
        <v/>
      </c>
      <c r="P27" s="785" t="str">
        <f>IF(SUM(C$27:N$27)&gt;0.005,O$27/(SUM(JAN!$L$32,FEB!$L$32,MAR!$L$32,APR!$L$32,MAY!$L$32,JUN!$L$32,JUL!$L$32,AUG!$L$32,SEP!$L$32,OCT!$L$32,NOV!$L$32,DEC!$L$32)),"")</f>
        <v/>
      </c>
      <c r="Q27" s="786"/>
      <c r="R27" s="796" t="str">
        <f t="shared" si="3"/>
        <v/>
      </c>
      <c r="S27" s="767" t="str">
        <f>VLOOKUP($B27,$B$1:$N27,C$1+1,FALSE)</f>
        <v/>
      </c>
      <c r="T27" s="797" t="str">
        <f>VLOOKUP($B27,$B$1:$N27,D$1+1,FALSE)</f>
        <v/>
      </c>
      <c r="U27" s="797" t="str">
        <f>VLOOKUP($B27,$B$1:$N27,E$1+1,FALSE)</f>
        <v/>
      </c>
      <c r="V27" s="797" t="str">
        <f>VLOOKUP($B27,$B$1:$N27,F$1+1,FALSE)</f>
        <v/>
      </c>
      <c r="W27" s="797" t="str">
        <f>VLOOKUP($B27,$B$1:$N27,G$1+1,FALSE)</f>
        <v/>
      </c>
      <c r="X27" s="797" t="str">
        <f>VLOOKUP($B27,$B$1:$N27,H$1+1,FALSE)</f>
        <v/>
      </c>
      <c r="Y27" s="797" t="str">
        <f>VLOOKUP($B27,$B$1:$N27,I$1+1,FALSE)</f>
        <v/>
      </c>
      <c r="Z27" s="797" t="str">
        <f>VLOOKUP($B27,$B$1:$N27,J$1+1,FALSE)</f>
        <v/>
      </c>
      <c r="AA27" s="797" t="str">
        <f>VLOOKUP($B27,$B$1:$N27,K$1+1,FALSE)</f>
        <v/>
      </c>
      <c r="AB27" s="797" t="str">
        <f>VLOOKUP($B27,$B$1:$N27,L$1+1,FALSE)</f>
        <v/>
      </c>
      <c r="AC27" s="797" t="str">
        <f>VLOOKUP($B27,$B$1:$N27,M$1+1,FALSE)</f>
        <v/>
      </c>
      <c r="AD27" s="798" t="str">
        <f>VLOOKUP($B27,$B$1:$N27,N$1+1,FALSE)</f>
        <v/>
      </c>
      <c r="AE27" s="799" t="str">
        <f t="shared" si="4"/>
        <v/>
      </c>
      <c r="AF27" s="785" t="str">
        <f t="shared" si="9"/>
        <v/>
      </c>
      <c r="AG27" s="779"/>
      <c r="AH27" s="796" t="str">
        <f t="shared" si="1"/>
        <v/>
      </c>
      <c r="AI27" s="800" t="str">
        <f>VLOOKUP($B131,$B$107:$N131,C$1+1,FALSE)</f>
        <v/>
      </c>
      <c r="AJ27" s="801" t="str">
        <f>VLOOKUP($B131,$B$107:$N131,D$1+1,FALSE)</f>
        <v/>
      </c>
      <c r="AK27" s="801" t="str">
        <f>VLOOKUP($B131,$B$107:$N131,E$1+1,FALSE)</f>
        <v/>
      </c>
      <c r="AL27" s="801" t="str">
        <f>VLOOKUP($B131,$B$107:$N131,F$1+1,FALSE)</f>
        <v/>
      </c>
      <c r="AM27" s="801" t="str">
        <f>VLOOKUP($B131,$B$107:$N131,G$1+1,FALSE)</f>
        <v/>
      </c>
      <c r="AN27" s="801" t="str">
        <f>VLOOKUP($B131,$B$107:$N131,H$1+1,FALSE)</f>
        <v/>
      </c>
      <c r="AO27" s="801" t="str">
        <f>VLOOKUP($B131,$B$107:$N131,I$1+1,FALSE)</f>
        <v/>
      </c>
      <c r="AP27" s="801" t="str">
        <f>VLOOKUP($B131,$B$107:$N131,J$1+1,FALSE)</f>
        <v/>
      </c>
      <c r="AQ27" s="801" t="str">
        <f>VLOOKUP($B131,$B$107:$N131,K$1+1,FALSE)</f>
        <v/>
      </c>
      <c r="AR27" s="801" t="str">
        <f>VLOOKUP($B131,$B$107:$N131,L$1+1,FALSE)</f>
        <v/>
      </c>
      <c r="AS27" s="801" t="str">
        <f>VLOOKUP($B131,$B$107:$N131,M$1+1,FALSE)</f>
        <v/>
      </c>
      <c r="AT27" s="802" t="str">
        <f>VLOOKUP($B131,$B$107:$N131,N$1+1,FALSE)</f>
        <v/>
      </c>
      <c r="AU27" s="803" t="str">
        <f t="shared" si="5"/>
        <v/>
      </c>
      <c r="AV27" s="785" t="str">
        <f t="shared" si="6"/>
        <v/>
      </c>
      <c r="AW27" s="786"/>
      <c r="AX27" s="796" t="str">
        <f t="shared" si="7"/>
        <v/>
      </c>
      <c r="AY27" s="767" t="str">
        <f t="shared" si="10"/>
        <v/>
      </c>
      <c r="AZ27" s="804" t="str">
        <f t="shared" si="11"/>
        <v/>
      </c>
      <c r="BA27" s="773"/>
      <c r="BB27" s="1616" t="str">
        <f>IF(PROJECTIONS!G27&lt;&gt;"",PROJECTIONS!G27,"")</f>
        <v/>
      </c>
      <c r="BC27" s="801" t="str">
        <f t="shared" si="12"/>
        <v/>
      </c>
      <c r="BD27" s="797" t="str">
        <f t="shared" si="8"/>
        <v/>
      </c>
      <c r="BE27" s="806" t="str">
        <f t="shared" si="13"/>
        <v/>
      </c>
      <c r="BF27" s="773"/>
      <c r="BG27" s="1616" t="str">
        <f>IF(PROJECTIONS!L27&lt;&gt;"",PROJECTIONS!L27,"")</f>
        <v/>
      </c>
      <c r="BH27" s="797" t="str">
        <f t="shared" si="14"/>
        <v/>
      </c>
      <c r="BI27" s="797" t="str">
        <f t="shared" si="15"/>
        <v/>
      </c>
      <c r="BJ27" s="806" t="str">
        <f t="shared" si="16"/>
        <v/>
      </c>
      <c r="BK27" s="773"/>
      <c r="BL27" s="805" t="str">
        <f t="shared" si="17"/>
        <v/>
      </c>
      <c r="BM27" s="802" t="str">
        <f t="shared" si="18"/>
        <v/>
      </c>
      <c r="BN27" s="807"/>
      <c r="BO27" s="779"/>
      <c r="BP27" s="796" t="str">
        <f>IF(SETUP!$B$27&lt;&gt;"",SETUP!$B$27,"")</f>
        <v/>
      </c>
      <c r="BQ27" s="1715" t="str">
        <f>VLOOKUP($B27,$R$107:$AF131,C$1+1,FALSE)</f>
        <v/>
      </c>
      <c r="BR27" s="1716" t="str">
        <f>VLOOKUP($B27,$R$107:$AF131,D$1+1,FALSE)</f>
        <v/>
      </c>
      <c r="BS27" s="1716" t="str">
        <f>VLOOKUP($B27,$R$107:$AF131,E$1+1,FALSE)</f>
        <v/>
      </c>
      <c r="BT27" s="1716" t="str">
        <f>VLOOKUP($B27,$R$107:$AF131,F$1+1,FALSE)</f>
        <v/>
      </c>
      <c r="BU27" s="1716" t="str">
        <f>VLOOKUP($B27,$R$107:$AF131,G$1+1,FALSE)</f>
        <v/>
      </c>
      <c r="BV27" s="1716" t="str">
        <f>VLOOKUP($B27,$R$107:$AF131,H$1+1,FALSE)</f>
        <v/>
      </c>
      <c r="BW27" s="1716" t="str">
        <f>VLOOKUP($B27,$R$107:$AF131,I$1+1,FALSE)</f>
        <v/>
      </c>
      <c r="BX27" s="1716" t="str">
        <f>VLOOKUP($B27,$R$107:$AF131,J$1+1,FALSE)</f>
        <v/>
      </c>
      <c r="BY27" s="1716" t="str">
        <f>VLOOKUP($B27,$R$107:$AF131,K$1+1,FALSE)</f>
        <v/>
      </c>
      <c r="BZ27" s="1716" t="str">
        <f>VLOOKUP($B27,$R$107:$AF131,L$1+1,FALSE)</f>
        <v/>
      </c>
      <c r="CA27" s="1716" t="str">
        <f>VLOOKUP($B27,$R$107:$AF131,M$1+1,FALSE)</f>
        <v/>
      </c>
      <c r="CB27" s="1717" t="str">
        <f>VLOOKUP($B27,$R$107:$AF131,N$1+1,FALSE)</f>
        <v/>
      </c>
      <c r="CC27" s="1718" t="str">
        <f>VLOOKUP($B27,$R$107:$AF131,O$1+1,FALSE)</f>
        <v/>
      </c>
      <c r="CD27" s="1751" t="str">
        <f>VLOOKUP($B27,$R$107:$AF131,P$1+1,FALSE)</f>
        <v/>
      </c>
      <c r="CE27" s="777"/>
      <c r="CF27" s="777"/>
      <c r="CG27" s="777"/>
      <c r="CH27" s="777"/>
      <c r="CI27" s="777"/>
      <c r="CJ27" s="777"/>
      <c r="CK27" s="777"/>
      <c r="CL27" s="777"/>
      <c r="CM27" s="777"/>
      <c r="CN27" s="777"/>
      <c r="CO27" s="777"/>
      <c r="CP27" s="777"/>
      <c r="CQ27" s="777"/>
      <c r="CR27" s="777"/>
      <c r="CS27" s="777"/>
      <c r="CT27" s="777"/>
      <c r="CU27" s="777"/>
      <c r="CV27" s="777"/>
      <c r="CW27" s="777"/>
      <c r="CX27" s="777"/>
      <c r="CY27" s="777"/>
      <c r="CZ27" s="777"/>
      <c r="DA27" s="777"/>
      <c r="DB27" s="777"/>
      <c r="DC27" s="777"/>
      <c r="DD27" s="777"/>
      <c r="DE27" s="777"/>
      <c r="DF27" s="777"/>
      <c r="DG27" s="777"/>
      <c r="DH27" s="777"/>
      <c r="DI27" s="777"/>
      <c r="DJ27" s="777"/>
      <c r="DK27" s="777"/>
      <c r="DL27" s="777"/>
      <c r="DM27" s="777"/>
      <c r="DN27" s="777"/>
      <c r="DO27" s="777"/>
      <c r="DP27" s="777"/>
      <c r="DQ27" s="777"/>
      <c r="DR27" s="777"/>
      <c r="DS27" s="777"/>
      <c r="DT27" s="777"/>
      <c r="DU27" s="777"/>
      <c r="DV27" s="777"/>
      <c r="DW27" s="777"/>
      <c r="DX27" s="777"/>
      <c r="DY27" s="777"/>
      <c r="DZ27" s="777"/>
      <c r="EA27" s="777"/>
    </row>
    <row r="28" spans="1:131" s="795" customFormat="1" ht="18" customHeight="1">
      <c r="A28" s="779"/>
      <c r="B28" s="780" t="str">
        <f>IF(SETUP!$B$28&lt;&gt;"",SETUP!$B$28,"")</f>
        <v/>
      </c>
      <c r="C28" s="781" t="str">
        <f>IF(JAN!$K$33&gt;0.005,JAN!$K$33,"")</f>
        <v/>
      </c>
      <c r="D28" s="782" t="str">
        <f>IF(FEB!$K$33&gt;0.005,FEB!$K$33,"")</f>
        <v/>
      </c>
      <c r="E28" s="782" t="str">
        <f>IF(MAR!$K$33&gt;0.005,MAR!$K$33,"")</f>
        <v/>
      </c>
      <c r="F28" s="782" t="str">
        <f>IF(APR!$K$33&gt;0.005,APR!$K$33,"")</f>
        <v/>
      </c>
      <c r="G28" s="782" t="str">
        <f>IF(MAY!$K$33&gt;0.005,MAY!$K$33,"")</f>
        <v/>
      </c>
      <c r="H28" s="782" t="str">
        <f>IF(JUN!$K$33&gt;0.005,JUN!$K$33,"")</f>
        <v/>
      </c>
      <c r="I28" s="782" t="str">
        <f>IF(JUL!$K$33&gt;0.005,JUL!$K$33,"")</f>
        <v/>
      </c>
      <c r="J28" s="782" t="str">
        <f>IF(AUG!$K$33&gt;0.005,AUG!$K$33,"")</f>
        <v/>
      </c>
      <c r="K28" s="782" t="str">
        <f>IF(SEP!$K$33&gt;0.005,SEP!$K$33,"")</f>
        <v/>
      </c>
      <c r="L28" s="782" t="str">
        <f>IF(OCT!$K$33&gt;0.005,OCT!$K$33,"")</f>
        <v/>
      </c>
      <c r="M28" s="782" t="str">
        <f>IF(NOV!$K$33&gt;0.005,NOV!$K$33,"")</f>
        <v/>
      </c>
      <c r="N28" s="783" t="str">
        <f>IF(DEC!$K$33&gt;0.005,DEC!$K$33,"")</f>
        <v/>
      </c>
      <c r="O28" s="784" t="str">
        <f t="shared" si="2"/>
        <v/>
      </c>
      <c r="P28" s="785" t="str">
        <f>IF(SUM(C$28:N$28)&gt;0.005,O$28/(SUM(JAN!$L$33,FEB!$L$33,MAR!$L$33,APR!$L$33,MAY!$L$33,JUN!$L$33,JUL!$L$33,AUG!$L$33,SEP!$L$33,OCT!$L$33,NOV!$L$33,DEC!$L$33)),"")</f>
        <v/>
      </c>
      <c r="Q28" s="786"/>
      <c r="R28" s="780" t="str">
        <f t="shared" si="3"/>
        <v/>
      </c>
      <c r="S28" s="781" t="str">
        <f>VLOOKUP($B28,$B$1:$N28,C$1+1,FALSE)</f>
        <v/>
      </c>
      <c r="T28" s="782" t="str">
        <f>VLOOKUP($B28,$B$1:$N28,D$1+1,FALSE)</f>
        <v/>
      </c>
      <c r="U28" s="782" t="str">
        <f>VLOOKUP($B28,$B$1:$N28,E$1+1,FALSE)</f>
        <v/>
      </c>
      <c r="V28" s="782" t="str">
        <f>VLOOKUP($B28,$B$1:$N28,F$1+1,FALSE)</f>
        <v/>
      </c>
      <c r="W28" s="782" t="str">
        <f>VLOOKUP($B28,$B$1:$N28,G$1+1,FALSE)</f>
        <v/>
      </c>
      <c r="X28" s="782" t="str">
        <f>VLOOKUP($B28,$B$1:$N28,H$1+1,FALSE)</f>
        <v/>
      </c>
      <c r="Y28" s="782" t="str">
        <f>VLOOKUP($B28,$B$1:$N28,I$1+1,FALSE)</f>
        <v/>
      </c>
      <c r="Z28" s="782" t="str">
        <f>VLOOKUP($B28,$B$1:$N28,J$1+1,FALSE)</f>
        <v/>
      </c>
      <c r="AA28" s="782" t="str">
        <f>VLOOKUP($B28,$B$1:$N28,K$1+1,FALSE)</f>
        <v/>
      </c>
      <c r="AB28" s="782" t="str">
        <f>VLOOKUP($B28,$B$1:$N28,L$1+1,FALSE)</f>
        <v/>
      </c>
      <c r="AC28" s="782" t="str">
        <f>VLOOKUP($B28,$B$1:$N28,M$1+1,FALSE)</f>
        <v/>
      </c>
      <c r="AD28" s="783" t="str">
        <f>VLOOKUP($B28,$B$1:$N28,N$1+1,FALSE)</f>
        <v/>
      </c>
      <c r="AE28" s="784" t="str">
        <f t="shared" si="4"/>
        <v/>
      </c>
      <c r="AF28" s="785" t="str">
        <f t="shared" si="9"/>
        <v/>
      </c>
      <c r="AG28" s="779"/>
      <c r="AH28" s="780" t="str">
        <f t="shared" si="1"/>
        <v/>
      </c>
      <c r="AI28" s="787" t="str">
        <f>VLOOKUP($B132,$B$107:$N132,C$1+1,FALSE)</f>
        <v/>
      </c>
      <c r="AJ28" s="788" t="str">
        <f>VLOOKUP($B132,$B$107:$N132,D$1+1,FALSE)</f>
        <v/>
      </c>
      <c r="AK28" s="788" t="str">
        <f>VLOOKUP($B132,$B$107:$N132,E$1+1,FALSE)</f>
        <v/>
      </c>
      <c r="AL28" s="788" t="str">
        <f>VLOOKUP($B132,$B$107:$N132,F$1+1,FALSE)</f>
        <v/>
      </c>
      <c r="AM28" s="788" t="str">
        <f>VLOOKUP($B132,$B$107:$N132,G$1+1,FALSE)</f>
        <v/>
      </c>
      <c r="AN28" s="788" t="str">
        <f>VLOOKUP($B132,$B$107:$N132,H$1+1,FALSE)</f>
        <v/>
      </c>
      <c r="AO28" s="788" t="str">
        <f>VLOOKUP($B132,$B$107:$N132,I$1+1,FALSE)</f>
        <v/>
      </c>
      <c r="AP28" s="788" t="str">
        <f>VLOOKUP($B132,$B$107:$N132,J$1+1,FALSE)</f>
        <v/>
      </c>
      <c r="AQ28" s="788" t="str">
        <f>VLOOKUP($B132,$B$107:$N132,K$1+1,FALSE)</f>
        <v/>
      </c>
      <c r="AR28" s="788" t="str">
        <f>VLOOKUP($B132,$B$107:$N132,L$1+1,FALSE)</f>
        <v/>
      </c>
      <c r="AS28" s="788" t="str">
        <f>VLOOKUP($B132,$B$107:$N132,M$1+1,FALSE)</f>
        <v/>
      </c>
      <c r="AT28" s="789" t="str">
        <f>VLOOKUP($B132,$B$107:$N132,N$1+1,FALSE)</f>
        <v/>
      </c>
      <c r="AU28" s="790" t="str">
        <f t="shared" si="5"/>
        <v/>
      </c>
      <c r="AV28" s="785" t="str">
        <f t="shared" si="6"/>
        <v/>
      </c>
      <c r="AW28" s="786"/>
      <c r="AX28" s="780" t="str">
        <f t="shared" si="7"/>
        <v/>
      </c>
      <c r="AY28" s="781" t="str">
        <f t="shared" si="10"/>
        <v/>
      </c>
      <c r="AZ28" s="791" t="str">
        <f t="shared" si="11"/>
        <v/>
      </c>
      <c r="BA28" s="773"/>
      <c r="BB28" s="1618" t="str">
        <f>IF(PROJECTIONS!G28&lt;&gt;"",PROJECTIONS!G28,"")</f>
        <v/>
      </c>
      <c r="BC28" s="788" t="str">
        <f t="shared" si="12"/>
        <v/>
      </c>
      <c r="BD28" s="782" t="str">
        <f t="shared" si="8"/>
        <v/>
      </c>
      <c r="BE28" s="793" t="str">
        <f t="shared" si="13"/>
        <v/>
      </c>
      <c r="BF28" s="773"/>
      <c r="BG28" s="1618" t="str">
        <f>IF(PROJECTIONS!L28&lt;&gt;"",PROJECTIONS!L28,"")</f>
        <v/>
      </c>
      <c r="BH28" s="782" t="str">
        <f t="shared" si="14"/>
        <v/>
      </c>
      <c r="BI28" s="782" t="str">
        <f t="shared" si="15"/>
        <v/>
      </c>
      <c r="BJ28" s="793" t="str">
        <f t="shared" si="16"/>
        <v/>
      </c>
      <c r="BK28" s="773"/>
      <c r="BL28" s="792" t="str">
        <f t="shared" si="17"/>
        <v/>
      </c>
      <c r="BM28" s="789" t="str">
        <f t="shared" si="18"/>
        <v/>
      </c>
      <c r="BN28" s="794"/>
      <c r="BO28" s="779"/>
      <c r="BP28" s="780" t="str">
        <f>IF(SETUP!$B$28&lt;&gt;"",SETUP!$B$28,"")</f>
        <v/>
      </c>
      <c r="BQ28" s="1711" t="str">
        <f>VLOOKUP($B28,$R$107:$AF132,C$1+1,FALSE)</f>
        <v/>
      </c>
      <c r="BR28" s="1712" t="str">
        <f>VLOOKUP($B28,$R$107:$AF132,D$1+1,FALSE)</f>
        <v/>
      </c>
      <c r="BS28" s="1712" t="str">
        <f>VLOOKUP($B28,$R$107:$AF132,E$1+1,FALSE)</f>
        <v/>
      </c>
      <c r="BT28" s="1712" t="str">
        <f>VLOOKUP($B28,$R$107:$AF132,F$1+1,FALSE)</f>
        <v/>
      </c>
      <c r="BU28" s="1712" t="str">
        <f>VLOOKUP($B28,$R$107:$AF132,G$1+1,FALSE)</f>
        <v/>
      </c>
      <c r="BV28" s="1712" t="str">
        <f>VLOOKUP($B28,$R$107:$AF132,H$1+1,FALSE)</f>
        <v/>
      </c>
      <c r="BW28" s="1712" t="str">
        <f>VLOOKUP($B28,$R$107:$AF132,I$1+1,FALSE)</f>
        <v/>
      </c>
      <c r="BX28" s="1712" t="str">
        <f>VLOOKUP($B28,$R$107:$AF132,J$1+1,FALSE)</f>
        <v/>
      </c>
      <c r="BY28" s="1712" t="str">
        <f>VLOOKUP($B28,$R$107:$AF132,K$1+1,FALSE)</f>
        <v/>
      </c>
      <c r="BZ28" s="1712" t="str">
        <f>VLOOKUP($B28,$R$107:$AF132,L$1+1,FALSE)</f>
        <v/>
      </c>
      <c r="CA28" s="1712" t="str">
        <f>VLOOKUP($B28,$R$107:$AF132,M$1+1,FALSE)</f>
        <v/>
      </c>
      <c r="CB28" s="1713" t="str">
        <f>VLOOKUP($B28,$R$107:$AF132,N$1+1,FALSE)</f>
        <v/>
      </c>
      <c r="CC28" s="1714" t="str">
        <f>VLOOKUP($B28,$R$107:$AF132,O$1+1,FALSE)</f>
        <v/>
      </c>
      <c r="CD28" s="1751" t="str">
        <f>VLOOKUP($B28,$R$107:$AF132,P$1+1,FALSE)</f>
        <v/>
      </c>
      <c r="CE28" s="777"/>
      <c r="CF28" s="777"/>
      <c r="CG28" s="777"/>
      <c r="CH28" s="777"/>
      <c r="CI28" s="777"/>
      <c r="CJ28" s="777"/>
      <c r="CK28" s="777"/>
      <c r="CL28" s="777"/>
      <c r="CM28" s="777"/>
      <c r="CN28" s="777"/>
      <c r="CO28" s="777"/>
      <c r="CP28" s="777"/>
      <c r="CQ28" s="777"/>
      <c r="CR28" s="777"/>
      <c r="CS28" s="777"/>
      <c r="CT28" s="777"/>
      <c r="CU28" s="777"/>
      <c r="CV28" s="777"/>
      <c r="CW28" s="777"/>
      <c r="CX28" s="777"/>
      <c r="CY28" s="777"/>
      <c r="CZ28" s="777"/>
      <c r="DA28" s="777"/>
      <c r="DB28" s="777"/>
      <c r="DC28" s="777"/>
      <c r="DD28" s="777"/>
      <c r="DE28" s="777"/>
      <c r="DF28" s="777"/>
      <c r="DG28" s="777"/>
      <c r="DH28" s="777"/>
      <c r="DI28" s="777"/>
      <c r="DJ28" s="777"/>
      <c r="DK28" s="777"/>
      <c r="DL28" s="777"/>
      <c r="DM28" s="777"/>
      <c r="DN28" s="777"/>
      <c r="DO28" s="777"/>
      <c r="DP28" s="777"/>
      <c r="DQ28" s="777"/>
      <c r="DR28" s="777"/>
      <c r="DS28" s="777"/>
      <c r="DT28" s="777"/>
      <c r="DU28" s="777"/>
      <c r="DV28" s="777"/>
      <c r="DW28" s="777"/>
      <c r="DX28" s="777"/>
      <c r="DY28" s="777"/>
      <c r="DZ28" s="777"/>
      <c r="EA28" s="777"/>
    </row>
    <row r="29" spans="1:131" s="778" customFormat="1" ht="18" customHeight="1">
      <c r="A29" s="779"/>
      <c r="B29" s="796" t="str">
        <f>IF(SETUP!$B$29&lt;&gt;"",SETUP!$B$29,"")</f>
        <v/>
      </c>
      <c r="C29" s="767" t="str">
        <f>IF(JAN!$K$34&gt;0.005,JAN!$K$34,"")</f>
        <v/>
      </c>
      <c r="D29" s="797" t="str">
        <f>IF(FEB!$K$34&gt;0.005,FEB!$K$34,"")</f>
        <v/>
      </c>
      <c r="E29" s="797" t="str">
        <f>IF(MAR!$K$34&gt;0.005,MAR!$K$34,"")</f>
        <v/>
      </c>
      <c r="F29" s="797" t="str">
        <f>IF(APR!$K$34&gt;0.005,APR!$K$34,"")</f>
        <v/>
      </c>
      <c r="G29" s="797" t="str">
        <f>IF(MAY!$K$34&gt;0.005,MAY!$K$34,"")</f>
        <v/>
      </c>
      <c r="H29" s="797" t="str">
        <f>IF(JUN!$K$34&gt;0.005,JUN!$K$34,"")</f>
        <v/>
      </c>
      <c r="I29" s="797" t="str">
        <f>IF(JUL!$K$34&gt;0.005,JUL!$K$34,"")</f>
        <v/>
      </c>
      <c r="J29" s="797" t="str">
        <f>IF(AUG!$K$34&gt;0.005,AUG!$K$34,"")</f>
        <v/>
      </c>
      <c r="K29" s="797" t="str">
        <f>IF(SEP!$K$34&gt;0.005,SEP!$K$34,"")</f>
        <v/>
      </c>
      <c r="L29" s="797" t="str">
        <f>IF(OCT!$K$34&gt;0.005,OCT!$K$34,"")</f>
        <v/>
      </c>
      <c r="M29" s="797" t="str">
        <f>IF(NOV!$K$34&gt;0.005,NOV!$K$34,"")</f>
        <v/>
      </c>
      <c r="N29" s="798" t="str">
        <f>IF(DEC!$K$34&gt;0.005,DEC!$K$34,"")</f>
        <v/>
      </c>
      <c r="O29" s="799" t="str">
        <f t="shared" si="2"/>
        <v/>
      </c>
      <c r="P29" s="785" t="str">
        <f>IF(SUM(C$29:N$29)&gt;0.005,O$29/(SUM(JAN!$L$34,FEB!$L$34,MAR!$L$34,APR!$L$34,MAY!$L$34,JUN!$L$34,JUL!$L$34,AUG!$L$34,SEP!$L$34,OCT!$L$34,NOV!$L$34,DEC!$L$34)),"")</f>
        <v/>
      </c>
      <c r="Q29" s="786"/>
      <c r="R29" s="796" t="str">
        <f t="shared" si="3"/>
        <v/>
      </c>
      <c r="S29" s="767" t="str">
        <f>VLOOKUP($B29,$B$1:$N29,C$1+1,FALSE)</f>
        <v/>
      </c>
      <c r="T29" s="797" t="str">
        <f>VLOOKUP($B29,$B$1:$N29,D$1+1,FALSE)</f>
        <v/>
      </c>
      <c r="U29" s="797" t="str">
        <f>VLOOKUP($B29,$B$1:$N29,E$1+1,FALSE)</f>
        <v/>
      </c>
      <c r="V29" s="797" t="str">
        <f>VLOOKUP($B29,$B$1:$N29,F$1+1,FALSE)</f>
        <v/>
      </c>
      <c r="W29" s="797" t="str">
        <f>VLOOKUP($B29,$B$1:$N29,G$1+1,FALSE)</f>
        <v/>
      </c>
      <c r="X29" s="797" t="str">
        <f>VLOOKUP($B29,$B$1:$N29,H$1+1,FALSE)</f>
        <v/>
      </c>
      <c r="Y29" s="797" t="str">
        <f>VLOOKUP($B29,$B$1:$N29,I$1+1,FALSE)</f>
        <v/>
      </c>
      <c r="Z29" s="797" t="str">
        <f>VLOOKUP($B29,$B$1:$N29,J$1+1,FALSE)</f>
        <v/>
      </c>
      <c r="AA29" s="797" t="str">
        <f>VLOOKUP($B29,$B$1:$N29,K$1+1,FALSE)</f>
        <v/>
      </c>
      <c r="AB29" s="797" t="str">
        <f>VLOOKUP($B29,$B$1:$N29,L$1+1,FALSE)</f>
        <v/>
      </c>
      <c r="AC29" s="797" t="str">
        <f>VLOOKUP($B29,$B$1:$N29,M$1+1,FALSE)</f>
        <v/>
      </c>
      <c r="AD29" s="798" t="str">
        <f>VLOOKUP($B29,$B$1:$N29,N$1+1,FALSE)</f>
        <v/>
      </c>
      <c r="AE29" s="799" t="str">
        <f t="shared" si="4"/>
        <v/>
      </c>
      <c r="AF29" s="785" t="str">
        <f t="shared" si="9"/>
        <v/>
      </c>
      <c r="AG29" s="779"/>
      <c r="AH29" s="796" t="str">
        <f t="shared" si="1"/>
        <v/>
      </c>
      <c r="AI29" s="800" t="str">
        <f>VLOOKUP($B133,$B$107:$N133,C$1+1,FALSE)</f>
        <v/>
      </c>
      <c r="AJ29" s="801" t="str">
        <f>VLOOKUP($B133,$B$107:$N133,D$1+1,FALSE)</f>
        <v/>
      </c>
      <c r="AK29" s="801" t="str">
        <f>VLOOKUP($B133,$B$107:$N133,E$1+1,FALSE)</f>
        <v/>
      </c>
      <c r="AL29" s="801" t="str">
        <f>VLOOKUP($B133,$B$107:$N133,F$1+1,FALSE)</f>
        <v/>
      </c>
      <c r="AM29" s="801" t="str">
        <f>VLOOKUP($B133,$B$107:$N133,G$1+1,FALSE)</f>
        <v/>
      </c>
      <c r="AN29" s="801" t="str">
        <f>VLOOKUP($B133,$B$107:$N133,H$1+1,FALSE)</f>
        <v/>
      </c>
      <c r="AO29" s="801" t="str">
        <f>VLOOKUP($B133,$B$107:$N133,I$1+1,FALSE)</f>
        <v/>
      </c>
      <c r="AP29" s="801" t="str">
        <f>VLOOKUP($B133,$B$107:$N133,J$1+1,FALSE)</f>
        <v/>
      </c>
      <c r="AQ29" s="801" t="str">
        <f>VLOOKUP($B133,$B$107:$N133,K$1+1,FALSE)</f>
        <v/>
      </c>
      <c r="AR29" s="801" t="str">
        <f>VLOOKUP($B133,$B$107:$N133,L$1+1,FALSE)</f>
        <v/>
      </c>
      <c r="AS29" s="801" t="str">
        <f>VLOOKUP($B133,$B$107:$N133,M$1+1,FALSE)</f>
        <v/>
      </c>
      <c r="AT29" s="802" t="str">
        <f>VLOOKUP($B133,$B$107:$N133,N$1+1,FALSE)</f>
        <v/>
      </c>
      <c r="AU29" s="803" t="str">
        <f t="shared" si="5"/>
        <v/>
      </c>
      <c r="AV29" s="785" t="str">
        <f t="shared" si="6"/>
        <v/>
      </c>
      <c r="AW29" s="786"/>
      <c r="AX29" s="796" t="str">
        <f t="shared" si="7"/>
        <v/>
      </c>
      <c r="AY29" s="767" t="str">
        <f t="shared" si="10"/>
        <v/>
      </c>
      <c r="AZ29" s="804" t="str">
        <f t="shared" si="11"/>
        <v/>
      </c>
      <c r="BA29" s="773"/>
      <c r="BB29" s="1616" t="str">
        <f>IF(PROJECTIONS!G29&lt;&gt;"",PROJECTIONS!G29,"")</f>
        <v/>
      </c>
      <c r="BC29" s="801" t="str">
        <f t="shared" si="12"/>
        <v/>
      </c>
      <c r="BD29" s="797" t="str">
        <f t="shared" si="8"/>
        <v/>
      </c>
      <c r="BE29" s="806" t="str">
        <f t="shared" si="13"/>
        <v/>
      </c>
      <c r="BF29" s="773"/>
      <c r="BG29" s="1616" t="str">
        <f>IF(PROJECTIONS!L29&lt;&gt;"",PROJECTIONS!L29,"")</f>
        <v/>
      </c>
      <c r="BH29" s="797" t="str">
        <f t="shared" si="14"/>
        <v/>
      </c>
      <c r="BI29" s="797" t="str">
        <f t="shared" si="15"/>
        <v/>
      </c>
      <c r="BJ29" s="806" t="str">
        <f t="shared" si="16"/>
        <v/>
      </c>
      <c r="BK29" s="773"/>
      <c r="BL29" s="805" t="str">
        <f t="shared" si="17"/>
        <v/>
      </c>
      <c r="BM29" s="802" t="str">
        <f t="shared" si="18"/>
        <v/>
      </c>
      <c r="BN29" s="807"/>
      <c r="BO29" s="779"/>
      <c r="BP29" s="796" t="str">
        <f>IF(SETUP!$B$29&lt;&gt;"",SETUP!$B$29,"")</f>
        <v/>
      </c>
      <c r="BQ29" s="1715" t="str">
        <f>VLOOKUP($B29,$R$107:$AF133,C$1+1,FALSE)</f>
        <v/>
      </c>
      <c r="BR29" s="1716" t="str">
        <f>VLOOKUP($B29,$R$107:$AF133,D$1+1,FALSE)</f>
        <v/>
      </c>
      <c r="BS29" s="1716" t="str">
        <f>VLOOKUP($B29,$R$107:$AF133,E$1+1,FALSE)</f>
        <v/>
      </c>
      <c r="BT29" s="1716" t="str">
        <f>VLOOKUP($B29,$R$107:$AF133,F$1+1,FALSE)</f>
        <v/>
      </c>
      <c r="BU29" s="1716" t="str">
        <f>VLOOKUP($B29,$R$107:$AF133,G$1+1,FALSE)</f>
        <v/>
      </c>
      <c r="BV29" s="1716" t="str">
        <f>VLOOKUP($B29,$R$107:$AF133,H$1+1,FALSE)</f>
        <v/>
      </c>
      <c r="BW29" s="1716" t="str">
        <f>VLOOKUP($B29,$R$107:$AF133,I$1+1,FALSE)</f>
        <v/>
      </c>
      <c r="BX29" s="1716" t="str">
        <f>VLOOKUP($B29,$R$107:$AF133,J$1+1,FALSE)</f>
        <v/>
      </c>
      <c r="BY29" s="1716" t="str">
        <f>VLOOKUP($B29,$R$107:$AF133,K$1+1,FALSE)</f>
        <v/>
      </c>
      <c r="BZ29" s="1716" t="str">
        <f>VLOOKUP($B29,$R$107:$AF133,L$1+1,FALSE)</f>
        <v/>
      </c>
      <c r="CA29" s="1716" t="str">
        <f>VLOOKUP($B29,$R$107:$AF133,M$1+1,FALSE)</f>
        <v/>
      </c>
      <c r="CB29" s="1717" t="str">
        <f>VLOOKUP($B29,$R$107:$AF133,N$1+1,FALSE)</f>
        <v/>
      </c>
      <c r="CC29" s="1718" t="str">
        <f>VLOOKUP($B29,$R$107:$AF133,O$1+1,FALSE)</f>
        <v/>
      </c>
      <c r="CD29" s="1751" t="str">
        <f>VLOOKUP($B29,$R$107:$AF133,P$1+1,FALSE)</f>
        <v/>
      </c>
      <c r="CE29" s="777"/>
      <c r="CF29" s="777"/>
      <c r="CG29" s="777"/>
      <c r="CH29" s="777"/>
      <c r="CI29" s="777"/>
      <c r="CJ29" s="777"/>
      <c r="CK29" s="777"/>
      <c r="CL29" s="777"/>
      <c r="CM29" s="777"/>
      <c r="CN29" s="777"/>
      <c r="CO29" s="777"/>
      <c r="CP29" s="777"/>
      <c r="CQ29" s="777"/>
      <c r="CR29" s="777"/>
      <c r="CS29" s="777"/>
      <c r="CT29" s="777"/>
      <c r="CU29" s="777"/>
      <c r="CV29" s="777"/>
      <c r="CW29" s="777"/>
      <c r="CX29" s="777"/>
      <c r="CY29" s="777"/>
      <c r="CZ29" s="777"/>
      <c r="DA29" s="777"/>
      <c r="DB29" s="777"/>
      <c r="DC29" s="777"/>
      <c r="DD29" s="777"/>
      <c r="DE29" s="777"/>
      <c r="DF29" s="777"/>
      <c r="DG29" s="777"/>
      <c r="DH29" s="777"/>
      <c r="DI29" s="777"/>
      <c r="DJ29" s="777"/>
      <c r="DK29" s="777"/>
      <c r="DL29" s="777"/>
      <c r="DM29" s="777"/>
      <c r="DN29" s="777"/>
      <c r="DO29" s="777"/>
      <c r="DP29" s="777"/>
      <c r="DQ29" s="777"/>
      <c r="DR29" s="777"/>
      <c r="DS29" s="777"/>
      <c r="DT29" s="777"/>
      <c r="DU29" s="777"/>
      <c r="DV29" s="777"/>
      <c r="DW29" s="777"/>
      <c r="DX29" s="777"/>
      <c r="DY29" s="777"/>
      <c r="DZ29" s="777"/>
      <c r="EA29" s="777"/>
    </row>
    <row r="30" spans="1:131" s="795" customFormat="1" ht="18" customHeight="1">
      <c r="A30" s="779"/>
      <c r="B30" s="780" t="str">
        <f>IF(SETUP!$B$30&lt;&gt;"",SETUP!$B$30,"")</f>
        <v/>
      </c>
      <c r="C30" s="781" t="str">
        <f>IF(JAN!$K$35&gt;0.005,JAN!$K$35,"")</f>
        <v/>
      </c>
      <c r="D30" s="782" t="str">
        <f>IF(FEB!$K$35&gt;0.005,FEB!$K$35,"")</f>
        <v/>
      </c>
      <c r="E30" s="782" t="str">
        <f>IF(MAR!$K$35&gt;0.005,MAR!$K$35,"")</f>
        <v/>
      </c>
      <c r="F30" s="782" t="str">
        <f>IF(APR!$K$35&gt;0.005,APR!$K$35,"")</f>
        <v/>
      </c>
      <c r="G30" s="782" t="str">
        <f>IF(MAY!$K$35&gt;0.005,MAY!$K$35,"")</f>
        <v/>
      </c>
      <c r="H30" s="782" t="str">
        <f>IF(JUN!$K$35&gt;0.005,JUN!$K$35,"")</f>
        <v/>
      </c>
      <c r="I30" s="782" t="str">
        <f>IF(JUL!$K$35&gt;0.005,JUL!$K$35,"")</f>
        <v/>
      </c>
      <c r="J30" s="782" t="str">
        <f>IF(AUG!$K$35&gt;0.005,AUG!$K$35,"")</f>
        <v/>
      </c>
      <c r="K30" s="782" t="str">
        <f>IF(SEP!$K$35&gt;0.005,SEP!$K$35,"")</f>
        <v/>
      </c>
      <c r="L30" s="782" t="str">
        <f>IF(OCT!$K$35&gt;0.005,OCT!$K$35,"")</f>
        <v/>
      </c>
      <c r="M30" s="782" t="str">
        <f>IF(NOV!$K$35&gt;0.005,NOV!$K$35,"")</f>
        <v/>
      </c>
      <c r="N30" s="783" t="str">
        <f>IF(DEC!$K$35&gt;0.005,DEC!$K$35,"")</f>
        <v/>
      </c>
      <c r="O30" s="784" t="str">
        <f t="shared" si="2"/>
        <v/>
      </c>
      <c r="P30" s="785" t="str">
        <f>IF(SUM(C$30:N$30)&gt;0.005,O$30/(SUM(JAN!$L$35,FEB!$L$35,MAR!$L$35,APR!$L$35,MAY!$L$35,JUN!$L$35,JUL!$L$35,AUG!$L$35,SEP!$L$35,OCT!$L$35,NOV!$L$35,DEC!$L$35)),"")</f>
        <v/>
      </c>
      <c r="Q30" s="786"/>
      <c r="R30" s="780" t="str">
        <f t="shared" si="3"/>
        <v/>
      </c>
      <c r="S30" s="781" t="str">
        <f>VLOOKUP($B30,$B$1:$N30,C$1+1,FALSE)</f>
        <v/>
      </c>
      <c r="T30" s="782" t="str">
        <f>VLOOKUP($B30,$B$1:$N30,D$1+1,FALSE)</f>
        <v/>
      </c>
      <c r="U30" s="782" t="str">
        <f>VLOOKUP($B30,$B$1:$N30,E$1+1,FALSE)</f>
        <v/>
      </c>
      <c r="V30" s="782" t="str">
        <f>VLOOKUP($B30,$B$1:$N30,F$1+1,FALSE)</f>
        <v/>
      </c>
      <c r="W30" s="782" t="str">
        <f>VLOOKUP($B30,$B$1:$N30,G$1+1,FALSE)</f>
        <v/>
      </c>
      <c r="X30" s="782" t="str">
        <f>VLOOKUP($B30,$B$1:$N30,H$1+1,FALSE)</f>
        <v/>
      </c>
      <c r="Y30" s="782" t="str">
        <f>VLOOKUP($B30,$B$1:$N30,I$1+1,FALSE)</f>
        <v/>
      </c>
      <c r="Z30" s="782" t="str">
        <f>VLOOKUP($B30,$B$1:$N30,J$1+1,FALSE)</f>
        <v/>
      </c>
      <c r="AA30" s="782" t="str">
        <f>VLOOKUP($B30,$B$1:$N30,K$1+1,FALSE)</f>
        <v/>
      </c>
      <c r="AB30" s="782" t="str">
        <f>VLOOKUP($B30,$B$1:$N30,L$1+1,FALSE)</f>
        <v/>
      </c>
      <c r="AC30" s="782" t="str">
        <f>VLOOKUP($B30,$B$1:$N30,M$1+1,FALSE)</f>
        <v/>
      </c>
      <c r="AD30" s="783" t="str">
        <f>VLOOKUP($B30,$B$1:$N30,N$1+1,FALSE)</f>
        <v/>
      </c>
      <c r="AE30" s="784" t="str">
        <f t="shared" si="4"/>
        <v/>
      </c>
      <c r="AF30" s="785" t="str">
        <f t="shared" si="9"/>
        <v/>
      </c>
      <c r="AG30" s="779"/>
      <c r="AH30" s="780" t="str">
        <f t="shared" si="1"/>
        <v/>
      </c>
      <c r="AI30" s="787" t="str">
        <f>VLOOKUP($B134,$B$107:$N134,C$1+1,FALSE)</f>
        <v/>
      </c>
      <c r="AJ30" s="788" t="str">
        <f>VLOOKUP($B134,$B$107:$N134,D$1+1,FALSE)</f>
        <v/>
      </c>
      <c r="AK30" s="788" t="str">
        <f>VLOOKUP($B134,$B$107:$N134,E$1+1,FALSE)</f>
        <v/>
      </c>
      <c r="AL30" s="788" t="str">
        <f>VLOOKUP($B134,$B$107:$N134,F$1+1,FALSE)</f>
        <v/>
      </c>
      <c r="AM30" s="788" t="str">
        <f>VLOOKUP($B134,$B$107:$N134,G$1+1,FALSE)</f>
        <v/>
      </c>
      <c r="AN30" s="788" t="str">
        <f>VLOOKUP($B134,$B$107:$N134,H$1+1,FALSE)</f>
        <v/>
      </c>
      <c r="AO30" s="788" t="str">
        <f>VLOOKUP($B134,$B$107:$N134,I$1+1,FALSE)</f>
        <v/>
      </c>
      <c r="AP30" s="788" t="str">
        <f>VLOOKUP($B134,$B$107:$N134,J$1+1,FALSE)</f>
        <v/>
      </c>
      <c r="AQ30" s="788" t="str">
        <f>VLOOKUP($B134,$B$107:$N134,K$1+1,FALSE)</f>
        <v/>
      </c>
      <c r="AR30" s="788" t="str">
        <f>VLOOKUP($B134,$B$107:$N134,L$1+1,FALSE)</f>
        <v/>
      </c>
      <c r="AS30" s="788" t="str">
        <f>VLOOKUP($B134,$B$107:$N134,M$1+1,FALSE)</f>
        <v/>
      </c>
      <c r="AT30" s="789" t="str">
        <f>VLOOKUP($B134,$B$107:$N134,N$1+1,FALSE)</f>
        <v/>
      </c>
      <c r="AU30" s="790" t="str">
        <f t="shared" si="5"/>
        <v/>
      </c>
      <c r="AV30" s="785" t="str">
        <f t="shared" si="6"/>
        <v/>
      </c>
      <c r="AW30" s="786"/>
      <c r="AX30" s="780" t="str">
        <f t="shared" si="7"/>
        <v/>
      </c>
      <c r="AY30" s="781" t="str">
        <f t="shared" si="10"/>
        <v/>
      </c>
      <c r="AZ30" s="791" t="str">
        <f t="shared" si="11"/>
        <v/>
      </c>
      <c r="BA30" s="773"/>
      <c r="BB30" s="1618" t="str">
        <f>IF(PROJECTIONS!G30&lt;&gt;"",PROJECTIONS!G30,"")</f>
        <v/>
      </c>
      <c r="BC30" s="788" t="str">
        <f t="shared" si="12"/>
        <v/>
      </c>
      <c r="BD30" s="782" t="str">
        <f t="shared" si="8"/>
        <v/>
      </c>
      <c r="BE30" s="793" t="str">
        <f t="shared" si="13"/>
        <v/>
      </c>
      <c r="BF30" s="773"/>
      <c r="BG30" s="1618" t="str">
        <f>IF(PROJECTIONS!L30&lt;&gt;"",PROJECTIONS!L30,"")</f>
        <v/>
      </c>
      <c r="BH30" s="782" t="str">
        <f t="shared" si="14"/>
        <v/>
      </c>
      <c r="BI30" s="782" t="str">
        <f t="shared" si="15"/>
        <v/>
      </c>
      <c r="BJ30" s="793" t="str">
        <f t="shared" si="16"/>
        <v/>
      </c>
      <c r="BK30" s="773"/>
      <c r="BL30" s="792" t="str">
        <f t="shared" si="17"/>
        <v/>
      </c>
      <c r="BM30" s="789" t="str">
        <f t="shared" si="18"/>
        <v/>
      </c>
      <c r="BN30" s="794"/>
      <c r="BO30" s="779"/>
      <c r="BP30" s="780" t="str">
        <f>IF(SETUP!$B$30&lt;&gt;"",SETUP!$B$30,"")</f>
        <v/>
      </c>
      <c r="BQ30" s="1711" t="str">
        <f>VLOOKUP($B30,$R$107:$AF134,C$1+1,FALSE)</f>
        <v/>
      </c>
      <c r="BR30" s="1712" t="str">
        <f>VLOOKUP($B30,$R$107:$AF134,D$1+1,FALSE)</f>
        <v/>
      </c>
      <c r="BS30" s="1712" t="str">
        <f>VLOOKUP($B30,$R$107:$AF134,E$1+1,FALSE)</f>
        <v/>
      </c>
      <c r="BT30" s="1712" t="str">
        <f>VLOOKUP($B30,$R$107:$AF134,F$1+1,FALSE)</f>
        <v/>
      </c>
      <c r="BU30" s="1712" t="str">
        <f>VLOOKUP($B30,$R$107:$AF134,G$1+1,FALSE)</f>
        <v/>
      </c>
      <c r="BV30" s="1712" t="str">
        <f>VLOOKUP($B30,$R$107:$AF134,H$1+1,FALSE)</f>
        <v/>
      </c>
      <c r="BW30" s="1712" t="str">
        <f>VLOOKUP($B30,$R$107:$AF134,I$1+1,FALSE)</f>
        <v/>
      </c>
      <c r="BX30" s="1712" t="str">
        <f>VLOOKUP($B30,$R$107:$AF134,J$1+1,FALSE)</f>
        <v/>
      </c>
      <c r="BY30" s="1712" t="str">
        <f>VLOOKUP($B30,$R$107:$AF134,K$1+1,FALSE)</f>
        <v/>
      </c>
      <c r="BZ30" s="1712" t="str">
        <f>VLOOKUP($B30,$R$107:$AF134,L$1+1,FALSE)</f>
        <v/>
      </c>
      <c r="CA30" s="1712" t="str">
        <f>VLOOKUP($B30,$R$107:$AF134,M$1+1,FALSE)</f>
        <v/>
      </c>
      <c r="CB30" s="1713" t="str">
        <f>VLOOKUP($B30,$R$107:$AF134,N$1+1,FALSE)</f>
        <v/>
      </c>
      <c r="CC30" s="1714" t="str">
        <f>VLOOKUP($B30,$R$107:$AF134,O$1+1,FALSE)</f>
        <v/>
      </c>
      <c r="CD30" s="1751" t="str">
        <f>VLOOKUP($B30,$R$107:$AF134,P$1+1,FALSE)</f>
        <v/>
      </c>
      <c r="CE30" s="777"/>
      <c r="CF30" s="777"/>
      <c r="CG30" s="777"/>
      <c r="CH30" s="777"/>
      <c r="CI30" s="777"/>
      <c r="CJ30" s="777"/>
      <c r="CK30" s="777"/>
      <c r="CL30" s="777"/>
      <c r="CM30" s="777"/>
      <c r="CN30" s="777"/>
      <c r="CO30" s="777"/>
      <c r="CP30" s="777"/>
      <c r="CQ30" s="777"/>
      <c r="CR30" s="777"/>
      <c r="CS30" s="777"/>
      <c r="CT30" s="777"/>
      <c r="CU30" s="777"/>
      <c r="CV30" s="777"/>
      <c r="CW30" s="777"/>
      <c r="CX30" s="777"/>
      <c r="CY30" s="777"/>
      <c r="CZ30" s="777"/>
      <c r="DA30" s="777"/>
      <c r="DB30" s="777"/>
      <c r="DC30" s="777"/>
      <c r="DD30" s="777"/>
      <c r="DE30" s="777"/>
      <c r="DF30" s="777"/>
      <c r="DG30" s="777"/>
      <c r="DH30" s="777"/>
      <c r="DI30" s="777"/>
      <c r="DJ30" s="777"/>
      <c r="DK30" s="777"/>
      <c r="DL30" s="777"/>
      <c r="DM30" s="777"/>
      <c r="DN30" s="777"/>
      <c r="DO30" s="777"/>
      <c r="DP30" s="777"/>
      <c r="DQ30" s="777"/>
      <c r="DR30" s="777"/>
      <c r="DS30" s="777"/>
      <c r="DT30" s="777"/>
      <c r="DU30" s="777"/>
      <c r="DV30" s="777"/>
      <c r="DW30" s="777"/>
      <c r="DX30" s="777"/>
      <c r="DY30" s="777"/>
      <c r="DZ30" s="777"/>
      <c r="EA30" s="777"/>
    </row>
    <row r="31" spans="1:131" s="778" customFormat="1" ht="18" customHeight="1">
      <c r="A31" s="779"/>
      <c r="B31" s="796" t="str">
        <f>IF(SETUP!$B$31&lt;&gt;"",SETUP!$B$31,"")</f>
        <v/>
      </c>
      <c r="C31" s="767" t="str">
        <f>IF(JAN!$K$36&gt;0.005,JAN!$K$36,"")</f>
        <v/>
      </c>
      <c r="D31" s="797" t="str">
        <f>IF(FEB!$K$36&gt;0.005,FEB!$K$36,"")</f>
        <v/>
      </c>
      <c r="E31" s="797" t="str">
        <f>IF(MAR!$K$36&gt;0.005,MAR!$K$36,"")</f>
        <v/>
      </c>
      <c r="F31" s="797" t="str">
        <f>IF(APR!$K$36&gt;0.005,APR!$K$36,"")</f>
        <v/>
      </c>
      <c r="G31" s="797" t="str">
        <f>IF(MAY!$K$36&gt;0.005,MAY!$K$36,"")</f>
        <v/>
      </c>
      <c r="H31" s="797" t="str">
        <f>IF(JUN!$K$36&gt;0.005,JUN!$K$36,"")</f>
        <v/>
      </c>
      <c r="I31" s="797" t="str">
        <f>IF(JUL!$K$36&gt;0.005,JUL!$K$36,"")</f>
        <v/>
      </c>
      <c r="J31" s="797" t="str">
        <f>IF(AUG!$K$36&gt;0.005,AUG!$K$36,"")</f>
        <v/>
      </c>
      <c r="K31" s="797" t="str">
        <f>IF(SEP!$K$36&gt;0.005,SEP!$K$36,"")</f>
        <v/>
      </c>
      <c r="L31" s="797" t="str">
        <f>IF(OCT!$K$36&gt;0.005,OCT!$K$36,"")</f>
        <v/>
      </c>
      <c r="M31" s="797" t="str">
        <f>IF(NOV!$K$36&gt;0.005,NOV!$K$36,"")</f>
        <v/>
      </c>
      <c r="N31" s="798" t="str">
        <f>IF(DEC!$K$36&gt;0.005,DEC!$K$36,"")</f>
        <v/>
      </c>
      <c r="O31" s="799" t="str">
        <f t="shared" si="2"/>
        <v/>
      </c>
      <c r="P31" s="785" t="str">
        <f>IF(SUM(C$31:N$31)&gt;0.005,O$31/(SUM(JAN!$L$36,FEB!$L$36,MAR!$L$36,APR!$L$36,MAY!$L$36,JUN!$L$36,JUL!$L$36,AUG!$L$36,SEP!$L$36,OCT!$L$36,NOV!$L$36,DEC!$L$36)),"")</f>
        <v/>
      </c>
      <c r="Q31" s="786"/>
      <c r="R31" s="796" t="str">
        <f t="shared" si="3"/>
        <v/>
      </c>
      <c r="S31" s="767" t="str">
        <f>VLOOKUP($B31,$B$1:$N31,C$1+1,FALSE)</f>
        <v/>
      </c>
      <c r="T31" s="797" t="str">
        <f>VLOOKUP($B31,$B$1:$N31,D$1+1,FALSE)</f>
        <v/>
      </c>
      <c r="U31" s="797" t="str">
        <f>VLOOKUP($B31,$B$1:$N31,E$1+1,FALSE)</f>
        <v/>
      </c>
      <c r="V31" s="797" t="str">
        <f>VLOOKUP($B31,$B$1:$N31,F$1+1,FALSE)</f>
        <v/>
      </c>
      <c r="W31" s="797" t="str">
        <f>VLOOKUP($B31,$B$1:$N31,G$1+1,FALSE)</f>
        <v/>
      </c>
      <c r="X31" s="797" t="str">
        <f>VLOOKUP($B31,$B$1:$N31,H$1+1,FALSE)</f>
        <v/>
      </c>
      <c r="Y31" s="797" t="str">
        <f>VLOOKUP($B31,$B$1:$N31,I$1+1,FALSE)</f>
        <v/>
      </c>
      <c r="Z31" s="797" t="str">
        <f>VLOOKUP($B31,$B$1:$N31,J$1+1,FALSE)</f>
        <v/>
      </c>
      <c r="AA31" s="797" t="str">
        <f>VLOOKUP($B31,$B$1:$N31,K$1+1,FALSE)</f>
        <v/>
      </c>
      <c r="AB31" s="797" t="str">
        <f>VLOOKUP($B31,$B$1:$N31,L$1+1,FALSE)</f>
        <v/>
      </c>
      <c r="AC31" s="797" t="str">
        <f>VLOOKUP($B31,$B$1:$N31,M$1+1,FALSE)</f>
        <v/>
      </c>
      <c r="AD31" s="798" t="str">
        <f>VLOOKUP($B31,$B$1:$N31,N$1+1,FALSE)</f>
        <v/>
      </c>
      <c r="AE31" s="799" t="str">
        <f t="shared" si="4"/>
        <v/>
      </c>
      <c r="AF31" s="785" t="str">
        <f t="shared" si="9"/>
        <v/>
      </c>
      <c r="AG31" s="779"/>
      <c r="AH31" s="796" t="str">
        <f t="shared" si="1"/>
        <v/>
      </c>
      <c r="AI31" s="800" t="str">
        <f>VLOOKUP($B135,$B$107:$N135,C$1+1,FALSE)</f>
        <v/>
      </c>
      <c r="AJ31" s="801" t="str">
        <f>VLOOKUP($B135,$B$107:$N135,D$1+1,FALSE)</f>
        <v/>
      </c>
      <c r="AK31" s="801" t="str">
        <f>VLOOKUP($B135,$B$107:$N135,E$1+1,FALSE)</f>
        <v/>
      </c>
      <c r="AL31" s="801" t="str">
        <f>VLOOKUP($B135,$B$107:$N135,F$1+1,FALSE)</f>
        <v/>
      </c>
      <c r="AM31" s="801" t="str">
        <f>VLOOKUP($B135,$B$107:$N135,G$1+1,FALSE)</f>
        <v/>
      </c>
      <c r="AN31" s="801" t="str">
        <f>VLOOKUP($B135,$B$107:$N135,H$1+1,FALSE)</f>
        <v/>
      </c>
      <c r="AO31" s="801" t="str">
        <f>VLOOKUP($B135,$B$107:$N135,I$1+1,FALSE)</f>
        <v/>
      </c>
      <c r="AP31" s="801" t="str">
        <f>VLOOKUP($B135,$B$107:$N135,J$1+1,FALSE)</f>
        <v/>
      </c>
      <c r="AQ31" s="801" t="str">
        <f>VLOOKUP($B135,$B$107:$N135,K$1+1,FALSE)</f>
        <v/>
      </c>
      <c r="AR31" s="801" t="str">
        <f>VLOOKUP($B135,$B$107:$N135,L$1+1,FALSE)</f>
        <v/>
      </c>
      <c r="AS31" s="801" t="str">
        <f>VLOOKUP($B135,$B$107:$N135,M$1+1,FALSE)</f>
        <v/>
      </c>
      <c r="AT31" s="802" t="str">
        <f>VLOOKUP($B135,$B$107:$N135,N$1+1,FALSE)</f>
        <v/>
      </c>
      <c r="AU31" s="803" t="str">
        <f t="shared" si="5"/>
        <v/>
      </c>
      <c r="AV31" s="785" t="str">
        <f t="shared" si="6"/>
        <v/>
      </c>
      <c r="AW31" s="786"/>
      <c r="AX31" s="796" t="str">
        <f t="shared" si="7"/>
        <v/>
      </c>
      <c r="AY31" s="767" t="str">
        <f t="shared" si="10"/>
        <v/>
      </c>
      <c r="AZ31" s="804" t="str">
        <f t="shared" si="11"/>
        <v/>
      </c>
      <c r="BA31" s="773"/>
      <c r="BB31" s="1616" t="str">
        <f>IF(PROJECTIONS!G31&lt;&gt;"",PROJECTIONS!G31,"")</f>
        <v/>
      </c>
      <c r="BC31" s="801" t="str">
        <f t="shared" si="12"/>
        <v/>
      </c>
      <c r="BD31" s="797" t="str">
        <f t="shared" si="8"/>
        <v/>
      </c>
      <c r="BE31" s="806" t="str">
        <f t="shared" si="13"/>
        <v/>
      </c>
      <c r="BF31" s="773"/>
      <c r="BG31" s="1616" t="str">
        <f>IF(PROJECTIONS!L31&lt;&gt;"",PROJECTIONS!L31,"")</f>
        <v/>
      </c>
      <c r="BH31" s="797" t="str">
        <f t="shared" si="14"/>
        <v/>
      </c>
      <c r="BI31" s="797" t="str">
        <f t="shared" si="15"/>
        <v/>
      </c>
      <c r="BJ31" s="806" t="str">
        <f t="shared" si="16"/>
        <v/>
      </c>
      <c r="BK31" s="773"/>
      <c r="BL31" s="805" t="str">
        <f t="shared" si="17"/>
        <v/>
      </c>
      <c r="BM31" s="802" t="str">
        <f t="shared" si="18"/>
        <v/>
      </c>
      <c r="BN31" s="807"/>
      <c r="BO31" s="779"/>
      <c r="BP31" s="796" t="str">
        <f>IF(SETUP!$B$31&lt;&gt;"",SETUP!$B$31,"")</f>
        <v/>
      </c>
      <c r="BQ31" s="1715" t="str">
        <f>VLOOKUP($B31,$R$107:$AF135,C$1+1,FALSE)</f>
        <v/>
      </c>
      <c r="BR31" s="1716" t="str">
        <f>VLOOKUP($B31,$R$107:$AF135,D$1+1,FALSE)</f>
        <v/>
      </c>
      <c r="BS31" s="1716" t="str">
        <f>VLOOKUP($B31,$R$107:$AF135,E$1+1,FALSE)</f>
        <v/>
      </c>
      <c r="BT31" s="1716" t="str">
        <f>VLOOKUP($B31,$R$107:$AF135,F$1+1,FALSE)</f>
        <v/>
      </c>
      <c r="BU31" s="1716" t="str">
        <f>VLOOKUP($B31,$R$107:$AF135,G$1+1,FALSE)</f>
        <v/>
      </c>
      <c r="BV31" s="1716" t="str">
        <f>VLOOKUP($B31,$R$107:$AF135,H$1+1,FALSE)</f>
        <v/>
      </c>
      <c r="BW31" s="1716" t="str">
        <f>VLOOKUP($B31,$R$107:$AF135,I$1+1,FALSE)</f>
        <v/>
      </c>
      <c r="BX31" s="1716" t="str">
        <f>VLOOKUP($B31,$R$107:$AF135,J$1+1,FALSE)</f>
        <v/>
      </c>
      <c r="BY31" s="1716" t="str">
        <f>VLOOKUP($B31,$R$107:$AF135,K$1+1,FALSE)</f>
        <v/>
      </c>
      <c r="BZ31" s="1716" t="str">
        <f>VLOOKUP($B31,$R$107:$AF135,L$1+1,FALSE)</f>
        <v/>
      </c>
      <c r="CA31" s="1716" t="str">
        <f>VLOOKUP($B31,$R$107:$AF135,M$1+1,FALSE)</f>
        <v/>
      </c>
      <c r="CB31" s="1717" t="str">
        <f>VLOOKUP($B31,$R$107:$AF135,N$1+1,FALSE)</f>
        <v/>
      </c>
      <c r="CC31" s="1718" t="str">
        <f>VLOOKUP($B31,$R$107:$AF135,O$1+1,FALSE)</f>
        <v/>
      </c>
      <c r="CD31" s="1751" t="str">
        <f>VLOOKUP($B31,$R$107:$AF135,P$1+1,FALSE)</f>
        <v/>
      </c>
      <c r="CE31" s="777"/>
      <c r="CF31" s="777"/>
      <c r="CG31" s="777"/>
      <c r="CH31" s="777"/>
      <c r="CI31" s="777"/>
      <c r="CJ31" s="777"/>
      <c r="CK31" s="777"/>
      <c r="CL31" s="777"/>
      <c r="CM31" s="777"/>
      <c r="CN31" s="777"/>
      <c r="CO31" s="777"/>
      <c r="CP31" s="777"/>
      <c r="CQ31" s="777"/>
      <c r="CR31" s="777"/>
      <c r="CS31" s="777"/>
      <c r="CT31" s="777"/>
      <c r="CU31" s="777"/>
      <c r="CV31" s="777"/>
      <c r="CW31" s="777"/>
      <c r="CX31" s="777"/>
      <c r="CY31" s="777"/>
      <c r="CZ31" s="777"/>
      <c r="DA31" s="777"/>
      <c r="DB31" s="777"/>
      <c r="DC31" s="777"/>
      <c r="DD31" s="777"/>
      <c r="DE31" s="777"/>
      <c r="DF31" s="777"/>
      <c r="DG31" s="777"/>
      <c r="DH31" s="777"/>
      <c r="DI31" s="777"/>
      <c r="DJ31" s="777"/>
      <c r="DK31" s="777"/>
      <c r="DL31" s="777"/>
      <c r="DM31" s="777"/>
      <c r="DN31" s="777"/>
      <c r="DO31" s="777"/>
      <c r="DP31" s="777"/>
      <c r="DQ31" s="777"/>
      <c r="DR31" s="777"/>
      <c r="DS31" s="777"/>
      <c r="DT31" s="777"/>
      <c r="DU31" s="777"/>
      <c r="DV31" s="777"/>
      <c r="DW31" s="777"/>
      <c r="DX31" s="777"/>
      <c r="DY31" s="777"/>
      <c r="DZ31" s="777"/>
      <c r="EA31" s="777"/>
    </row>
    <row r="32" spans="1:131" s="795" customFormat="1" ht="18" customHeight="1">
      <c r="A32" s="779"/>
      <c r="B32" s="780" t="str">
        <f>IF(SETUP!$B$32&lt;&gt;"",SETUP!$B$32,"")</f>
        <v/>
      </c>
      <c r="C32" s="781" t="str">
        <f>IF(JAN!$K$37&gt;0.005,JAN!$K$37,"")</f>
        <v/>
      </c>
      <c r="D32" s="782" t="str">
        <f>IF(FEB!$K$37&gt;0.005,FEB!$K$37,"")</f>
        <v/>
      </c>
      <c r="E32" s="782" t="str">
        <f>IF(MAR!$K$37&gt;0.005,MAR!$K$37,"")</f>
        <v/>
      </c>
      <c r="F32" s="782" t="str">
        <f>IF(APR!$K$37&gt;0.005,APR!$K$37,"")</f>
        <v/>
      </c>
      <c r="G32" s="782" t="str">
        <f>IF(MAY!$K$37&gt;0.005,MAY!$K$37,"")</f>
        <v/>
      </c>
      <c r="H32" s="782" t="str">
        <f>IF(JUN!$K$37&gt;0.005,JUN!$K$37,"")</f>
        <v/>
      </c>
      <c r="I32" s="782" t="str">
        <f>IF(JUL!$K$37&gt;0.005,JUL!$K$37,"")</f>
        <v/>
      </c>
      <c r="J32" s="782" t="str">
        <f>IF(AUG!$K$37&gt;0.005,AUG!$K$37,"")</f>
        <v/>
      </c>
      <c r="K32" s="782" t="str">
        <f>IF(SEP!$K$37&gt;0.005,SEP!$K$37,"")</f>
        <v/>
      </c>
      <c r="L32" s="782" t="str">
        <f>IF(OCT!$K$37&gt;0.005,OCT!$K$37,"")</f>
        <v/>
      </c>
      <c r="M32" s="782" t="str">
        <f>IF(NOV!$K$37&gt;0.005,NOV!$K$37,"")</f>
        <v/>
      </c>
      <c r="N32" s="783" t="str">
        <f>IF(DEC!$K$37&gt;0.005,DEC!$K$37,"")</f>
        <v/>
      </c>
      <c r="O32" s="784" t="str">
        <f t="shared" si="2"/>
        <v/>
      </c>
      <c r="P32" s="785" t="str">
        <f>IF(SUM(C$32:N$32)&gt;0.005,O$32/(SUM(JAN!$L$37,FEB!$L$37,MAR!$L$37,APR!$L$37,MAY!$L$37,JUN!$L$37,JUL!$L$37,AUG!$L$37,SEP!$L$37,OCT!$L$37,NOV!$L$37,DEC!$L$37)),"")</f>
        <v/>
      </c>
      <c r="Q32" s="786"/>
      <c r="R32" s="780" t="str">
        <f t="shared" si="3"/>
        <v/>
      </c>
      <c r="S32" s="781" t="str">
        <f>VLOOKUP($B32,$B$1:$N32,C$1+1,FALSE)</f>
        <v/>
      </c>
      <c r="T32" s="782" t="str">
        <f>VLOOKUP($B32,$B$1:$N32,D$1+1,FALSE)</f>
        <v/>
      </c>
      <c r="U32" s="782" t="str">
        <f>VLOOKUP($B32,$B$1:$N32,E$1+1,FALSE)</f>
        <v/>
      </c>
      <c r="V32" s="782" t="str">
        <f>VLOOKUP($B32,$B$1:$N32,F$1+1,FALSE)</f>
        <v/>
      </c>
      <c r="W32" s="782" t="str">
        <f>VLOOKUP($B32,$B$1:$N32,G$1+1,FALSE)</f>
        <v/>
      </c>
      <c r="X32" s="782" t="str">
        <f>VLOOKUP($B32,$B$1:$N32,H$1+1,FALSE)</f>
        <v/>
      </c>
      <c r="Y32" s="782" t="str">
        <f>VLOOKUP($B32,$B$1:$N32,I$1+1,FALSE)</f>
        <v/>
      </c>
      <c r="Z32" s="782" t="str">
        <f>VLOOKUP($B32,$B$1:$N32,J$1+1,FALSE)</f>
        <v/>
      </c>
      <c r="AA32" s="782" t="str">
        <f>VLOOKUP($B32,$B$1:$N32,K$1+1,FALSE)</f>
        <v/>
      </c>
      <c r="AB32" s="782" t="str">
        <f>VLOOKUP($B32,$B$1:$N32,L$1+1,FALSE)</f>
        <v/>
      </c>
      <c r="AC32" s="782" t="str">
        <f>VLOOKUP($B32,$B$1:$N32,M$1+1,FALSE)</f>
        <v/>
      </c>
      <c r="AD32" s="783" t="str">
        <f>VLOOKUP($B32,$B$1:$N32,N$1+1,FALSE)</f>
        <v/>
      </c>
      <c r="AE32" s="784" t="str">
        <f t="shared" si="4"/>
        <v/>
      </c>
      <c r="AF32" s="785" t="str">
        <f t="shared" si="9"/>
        <v/>
      </c>
      <c r="AG32" s="779"/>
      <c r="AH32" s="780" t="str">
        <f t="shared" si="1"/>
        <v/>
      </c>
      <c r="AI32" s="787" t="str">
        <f>VLOOKUP($B136,$B$107:$N136,C$1+1,FALSE)</f>
        <v/>
      </c>
      <c r="AJ32" s="788" t="str">
        <f>VLOOKUP($B136,$B$107:$N136,D$1+1,FALSE)</f>
        <v/>
      </c>
      <c r="AK32" s="788" t="str">
        <f>VLOOKUP($B136,$B$107:$N136,E$1+1,FALSE)</f>
        <v/>
      </c>
      <c r="AL32" s="788" t="str">
        <f>VLOOKUP($B136,$B$107:$N136,F$1+1,FALSE)</f>
        <v/>
      </c>
      <c r="AM32" s="788" t="str">
        <f>VLOOKUP($B136,$B$107:$N136,G$1+1,FALSE)</f>
        <v/>
      </c>
      <c r="AN32" s="788" t="str">
        <f>VLOOKUP($B136,$B$107:$N136,H$1+1,FALSE)</f>
        <v/>
      </c>
      <c r="AO32" s="788" t="str">
        <f>VLOOKUP($B136,$B$107:$N136,I$1+1,FALSE)</f>
        <v/>
      </c>
      <c r="AP32" s="788" t="str">
        <f>VLOOKUP($B136,$B$107:$N136,J$1+1,FALSE)</f>
        <v/>
      </c>
      <c r="AQ32" s="788" t="str">
        <f>VLOOKUP($B136,$B$107:$N136,K$1+1,FALSE)</f>
        <v/>
      </c>
      <c r="AR32" s="788" t="str">
        <f>VLOOKUP($B136,$B$107:$N136,L$1+1,FALSE)</f>
        <v/>
      </c>
      <c r="AS32" s="788" t="str">
        <f>VLOOKUP($B136,$B$107:$N136,M$1+1,FALSE)</f>
        <v/>
      </c>
      <c r="AT32" s="789" t="str">
        <f>VLOOKUP($B136,$B$107:$N136,N$1+1,FALSE)</f>
        <v/>
      </c>
      <c r="AU32" s="790" t="str">
        <f t="shared" si="5"/>
        <v/>
      </c>
      <c r="AV32" s="785" t="str">
        <f t="shared" si="6"/>
        <v/>
      </c>
      <c r="AW32" s="786"/>
      <c r="AX32" s="780" t="str">
        <f t="shared" si="7"/>
        <v/>
      </c>
      <c r="AY32" s="781" t="str">
        <f t="shared" si="10"/>
        <v/>
      </c>
      <c r="AZ32" s="791" t="str">
        <f t="shared" si="11"/>
        <v/>
      </c>
      <c r="BA32" s="773"/>
      <c r="BB32" s="1618" t="str">
        <f>IF(PROJECTIONS!G32&lt;&gt;"",PROJECTIONS!G32,"")</f>
        <v/>
      </c>
      <c r="BC32" s="788" t="str">
        <f t="shared" si="12"/>
        <v/>
      </c>
      <c r="BD32" s="782" t="str">
        <f t="shared" si="8"/>
        <v/>
      </c>
      <c r="BE32" s="793" t="str">
        <f t="shared" si="13"/>
        <v/>
      </c>
      <c r="BF32" s="773"/>
      <c r="BG32" s="1618" t="str">
        <f>IF(PROJECTIONS!L32&lt;&gt;"",PROJECTIONS!L32,"")</f>
        <v/>
      </c>
      <c r="BH32" s="782" t="str">
        <f t="shared" si="14"/>
        <v/>
      </c>
      <c r="BI32" s="782" t="str">
        <f t="shared" si="15"/>
        <v/>
      </c>
      <c r="BJ32" s="793" t="str">
        <f t="shared" si="16"/>
        <v/>
      </c>
      <c r="BK32" s="773"/>
      <c r="BL32" s="792" t="str">
        <f t="shared" si="17"/>
        <v/>
      </c>
      <c r="BM32" s="789" t="str">
        <f t="shared" si="18"/>
        <v/>
      </c>
      <c r="BN32" s="794"/>
      <c r="BO32" s="779"/>
      <c r="BP32" s="780" t="str">
        <f>IF(SETUP!$B$32&lt;&gt;"",SETUP!$B$32,"")</f>
        <v/>
      </c>
      <c r="BQ32" s="1711" t="str">
        <f>VLOOKUP($B32,$R$107:$AF136,C$1+1,FALSE)</f>
        <v/>
      </c>
      <c r="BR32" s="1712" t="str">
        <f>VLOOKUP($B32,$R$107:$AF136,D$1+1,FALSE)</f>
        <v/>
      </c>
      <c r="BS32" s="1712" t="str">
        <f>VLOOKUP($B32,$R$107:$AF136,E$1+1,FALSE)</f>
        <v/>
      </c>
      <c r="BT32" s="1712" t="str">
        <f>VLOOKUP($B32,$R$107:$AF136,F$1+1,FALSE)</f>
        <v/>
      </c>
      <c r="BU32" s="1712" t="str">
        <f>VLOOKUP($B32,$R$107:$AF136,G$1+1,FALSE)</f>
        <v/>
      </c>
      <c r="BV32" s="1712" t="str">
        <f>VLOOKUP($B32,$R$107:$AF136,H$1+1,FALSE)</f>
        <v/>
      </c>
      <c r="BW32" s="1712" t="str">
        <f>VLOOKUP($B32,$R$107:$AF136,I$1+1,FALSE)</f>
        <v/>
      </c>
      <c r="BX32" s="1712" t="str">
        <f>VLOOKUP($B32,$R$107:$AF136,J$1+1,FALSE)</f>
        <v/>
      </c>
      <c r="BY32" s="1712" t="str">
        <f>VLOOKUP($B32,$R$107:$AF136,K$1+1,FALSE)</f>
        <v/>
      </c>
      <c r="BZ32" s="1712" t="str">
        <f>VLOOKUP($B32,$R$107:$AF136,L$1+1,FALSE)</f>
        <v/>
      </c>
      <c r="CA32" s="1712" t="str">
        <f>VLOOKUP($B32,$R$107:$AF136,M$1+1,FALSE)</f>
        <v/>
      </c>
      <c r="CB32" s="1713" t="str">
        <f>VLOOKUP($B32,$R$107:$AF136,N$1+1,FALSE)</f>
        <v/>
      </c>
      <c r="CC32" s="1714" t="str">
        <f>VLOOKUP($B32,$R$107:$AF136,O$1+1,FALSE)</f>
        <v/>
      </c>
      <c r="CD32" s="1751" t="str">
        <f>VLOOKUP($B32,$R$107:$AF136,P$1+1,FALSE)</f>
        <v/>
      </c>
      <c r="CE32" s="777"/>
      <c r="CF32" s="777"/>
      <c r="CG32" s="777"/>
      <c r="CH32" s="777"/>
      <c r="CI32" s="777"/>
      <c r="CJ32" s="777"/>
      <c r="CK32" s="777"/>
      <c r="CL32" s="777"/>
      <c r="CM32" s="777"/>
      <c r="CN32" s="777"/>
      <c r="CO32" s="777"/>
      <c r="CP32" s="777"/>
      <c r="CQ32" s="777"/>
      <c r="CR32" s="777"/>
      <c r="CS32" s="777"/>
      <c r="CT32" s="777"/>
      <c r="CU32" s="777"/>
      <c r="CV32" s="777"/>
      <c r="CW32" s="777"/>
      <c r="CX32" s="777"/>
      <c r="CY32" s="777"/>
      <c r="CZ32" s="777"/>
      <c r="DA32" s="777"/>
      <c r="DB32" s="777"/>
      <c r="DC32" s="777"/>
      <c r="DD32" s="777"/>
      <c r="DE32" s="777"/>
      <c r="DF32" s="777"/>
      <c r="DG32" s="777"/>
      <c r="DH32" s="777"/>
      <c r="DI32" s="777"/>
      <c r="DJ32" s="777"/>
      <c r="DK32" s="777"/>
      <c r="DL32" s="777"/>
      <c r="DM32" s="777"/>
      <c r="DN32" s="777"/>
      <c r="DO32" s="777"/>
      <c r="DP32" s="777"/>
      <c r="DQ32" s="777"/>
      <c r="DR32" s="777"/>
      <c r="DS32" s="777"/>
      <c r="DT32" s="777"/>
      <c r="DU32" s="777"/>
      <c r="DV32" s="777"/>
      <c r="DW32" s="777"/>
      <c r="DX32" s="777"/>
      <c r="DY32" s="777"/>
      <c r="DZ32" s="777"/>
      <c r="EA32" s="777"/>
    </row>
    <row r="33" spans="1:131" s="808" customFormat="1" ht="18" customHeight="1">
      <c r="A33" s="779"/>
      <c r="B33" s="796" t="str">
        <f>IF(SETUP!$B$33&lt;&gt;"",SETUP!$B$33,"")</f>
        <v/>
      </c>
      <c r="C33" s="767" t="str">
        <f>IF(JAN!$K$38&gt;0.005,JAN!$K$38,"")</f>
        <v/>
      </c>
      <c r="D33" s="797" t="str">
        <f>IF(FEB!$K$38&gt;0.005,FEB!$K$38,"")</f>
        <v/>
      </c>
      <c r="E33" s="797" t="str">
        <f>IF(MAR!$K$38&gt;0.005,MAR!$K$38,"")</f>
        <v/>
      </c>
      <c r="F33" s="797" t="str">
        <f>IF(APR!$K$38&gt;0.005,APR!$K$38,"")</f>
        <v/>
      </c>
      <c r="G33" s="797" t="str">
        <f>IF(MAY!$K$38&gt;0.005,MAY!$K$38,"")</f>
        <v/>
      </c>
      <c r="H33" s="797" t="str">
        <f>IF(JUN!$K$38&gt;0.005,JUN!$K$38,"")</f>
        <v/>
      </c>
      <c r="I33" s="797" t="str">
        <f>IF(JUL!$K$38&gt;0.005,JUL!$K$38,"")</f>
        <v/>
      </c>
      <c r="J33" s="797" t="str">
        <f>IF(AUG!$K$38&gt;0.005,AUG!$K$38,"")</f>
        <v/>
      </c>
      <c r="K33" s="797" t="str">
        <f>IF(SEP!$K$38&gt;0.005,SEP!$K$38,"")</f>
        <v/>
      </c>
      <c r="L33" s="797" t="str">
        <f>IF(OCT!$K$38&gt;0.005,OCT!$K$38,"")</f>
        <v/>
      </c>
      <c r="M33" s="797" t="str">
        <f>IF(NOV!$K$38&gt;0.005,NOV!$K$38,"")</f>
        <v/>
      </c>
      <c r="N33" s="798" t="str">
        <f>IF(DEC!$K$38&gt;0.005,DEC!$K$38,"")</f>
        <v/>
      </c>
      <c r="O33" s="799" t="str">
        <f t="shared" si="2"/>
        <v/>
      </c>
      <c r="P33" s="785" t="str">
        <f>IF(SUM(C$33:N$33)&gt;0.005,O$33/(SUM(JAN!$L$38,FEB!$L$38,MAR!$L$38,APR!$L$38,MAY!$L$38,JUN!$L$38,JUL!$L$38,AUG!$L$38,SEP!$L$38,OCT!$L$38,NOV!$L$38,DEC!$L$38)),"")</f>
        <v/>
      </c>
      <c r="Q33" s="786"/>
      <c r="R33" s="796" t="str">
        <f t="shared" si="3"/>
        <v/>
      </c>
      <c r="S33" s="767" t="str">
        <f>VLOOKUP($B33,$B$1:$N33,C$1+1,FALSE)</f>
        <v/>
      </c>
      <c r="T33" s="797" t="str">
        <f>VLOOKUP($B33,$B$1:$N33,D$1+1,FALSE)</f>
        <v/>
      </c>
      <c r="U33" s="797" t="str">
        <f>VLOOKUP($B33,$B$1:$N33,E$1+1,FALSE)</f>
        <v/>
      </c>
      <c r="V33" s="797" t="str">
        <f>VLOOKUP($B33,$B$1:$N33,F$1+1,FALSE)</f>
        <v/>
      </c>
      <c r="W33" s="797" t="str">
        <f>VLOOKUP($B33,$B$1:$N33,G$1+1,FALSE)</f>
        <v/>
      </c>
      <c r="X33" s="797" t="str">
        <f>VLOOKUP($B33,$B$1:$N33,H$1+1,FALSE)</f>
        <v/>
      </c>
      <c r="Y33" s="797" t="str">
        <f>VLOOKUP($B33,$B$1:$N33,I$1+1,FALSE)</f>
        <v/>
      </c>
      <c r="Z33" s="797" t="str">
        <f>VLOOKUP($B33,$B$1:$N33,J$1+1,FALSE)</f>
        <v/>
      </c>
      <c r="AA33" s="797" t="str">
        <f>VLOOKUP($B33,$B$1:$N33,K$1+1,FALSE)</f>
        <v/>
      </c>
      <c r="AB33" s="797" t="str">
        <f>VLOOKUP($B33,$B$1:$N33,L$1+1,FALSE)</f>
        <v/>
      </c>
      <c r="AC33" s="797" t="str">
        <f>VLOOKUP($B33,$B$1:$N33,M$1+1,FALSE)</f>
        <v/>
      </c>
      <c r="AD33" s="798" t="str">
        <f>VLOOKUP($B33,$B$1:$N33,N$1+1,FALSE)</f>
        <v/>
      </c>
      <c r="AE33" s="799" t="str">
        <f t="shared" si="4"/>
        <v/>
      </c>
      <c r="AF33" s="785" t="str">
        <f t="shared" si="9"/>
        <v/>
      </c>
      <c r="AG33" s="779"/>
      <c r="AH33" s="796" t="str">
        <f t="shared" si="1"/>
        <v/>
      </c>
      <c r="AI33" s="800" t="str">
        <f>VLOOKUP($B137,$B$107:$N137,C$1+1,FALSE)</f>
        <v/>
      </c>
      <c r="AJ33" s="801" t="str">
        <f>VLOOKUP($B137,$B$107:$N137,D$1+1,FALSE)</f>
        <v/>
      </c>
      <c r="AK33" s="801" t="str">
        <f>VLOOKUP($B137,$B$107:$N137,E$1+1,FALSE)</f>
        <v/>
      </c>
      <c r="AL33" s="801" t="str">
        <f>VLOOKUP($B137,$B$107:$N137,F$1+1,FALSE)</f>
        <v/>
      </c>
      <c r="AM33" s="801" t="str">
        <f>VLOOKUP($B137,$B$107:$N137,G$1+1,FALSE)</f>
        <v/>
      </c>
      <c r="AN33" s="801" t="str">
        <f>VLOOKUP($B137,$B$107:$N137,H$1+1,FALSE)</f>
        <v/>
      </c>
      <c r="AO33" s="801" t="str">
        <f>VLOOKUP($B137,$B$107:$N137,I$1+1,FALSE)</f>
        <v/>
      </c>
      <c r="AP33" s="801" t="str">
        <f>VLOOKUP($B137,$B$107:$N137,J$1+1,FALSE)</f>
        <v/>
      </c>
      <c r="AQ33" s="801" t="str">
        <f>VLOOKUP($B137,$B$107:$N137,K$1+1,FALSE)</f>
        <v/>
      </c>
      <c r="AR33" s="801" t="str">
        <f>VLOOKUP($B137,$B$107:$N137,L$1+1,FALSE)</f>
        <v/>
      </c>
      <c r="AS33" s="801" t="str">
        <f>VLOOKUP($B137,$B$107:$N137,M$1+1,FALSE)</f>
        <v/>
      </c>
      <c r="AT33" s="802" t="str">
        <f>VLOOKUP($B137,$B$107:$N137,N$1+1,FALSE)</f>
        <v/>
      </c>
      <c r="AU33" s="803" t="str">
        <f t="shared" si="5"/>
        <v/>
      </c>
      <c r="AV33" s="785" t="str">
        <f t="shared" si="6"/>
        <v/>
      </c>
      <c r="AW33" s="786"/>
      <c r="AX33" s="796" t="str">
        <f t="shared" si="7"/>
        <v/>
      </c>
      <c r="AY33" s="767" t="str">
        <f t="shared" si="10"/>
        <v/>
      </c>
      <c r="AZ33" s="804" t="str">
        <f t="shared" si="11"/>
        <v/>
      </c>
      <c r="BA33" s="773"/>
      <c r="BB33" s="1616" t="str">
        <f>IF(PROJECTIONS!G33&lt;&gt;"",PROJECTIONS!G33,"")</f>
        <v/>
      </c>
      <c r="BC33" s="801" t="str">
        <f t="shared" si="12"/>
        <v/>
      </c>
      <c r="BD33" s="797" t="str">
        <f t="shared" si="8"/>
        <v/>
      </c>
      <c r="BE33" s="806" t="str">
        <f t="shared" si="13"/>
        <v/>
      </c>
      <c r="BF33" s="773"/>
      <c r="BG33" s="1616" t="str">
        <f>IF(PROJECTIONS!L33&lt;&gt;"",PROJECTIONS!L33,"")</f>
        <v/>
      </c>
      <c r="BH33" s="797" t="str">
        <f t="shared" si="14"/>
        <v/>
      </c>
      <c r="BI33" s="797" t="str">
        <f t="shared" si="15"/>
        <v/>
      </c>
      <c r="BJ33" s="806" t="str">
        <f t="shared" si="16"/>
        <v/>
      </c>
      <c r="BK33" s="773"/>
      <c r="BL33" s="805" t="str">
        <f t="shared" si="17"/>
        <v/>
      </c>
      <c r="BM33" s="802" t="str">
        <f t="shared" si="18"/>
        <v/>
      </c>
      <c r="BN33" s="807"/>
      <c r="BO33" s="779"/>
      <c r="BP33" s="796" t="str">
        <f>IF(SETUP!$B$33&lt;&gt;"",SETUP!$B$33,"")</f>
        <v/>
      </c>
      <c r="BQ33" s="1715" t="str">
        <f>VLOOKUP($B33,$R$107:$AF137,C$1+1,FALSE)</f>
        <v/>
      </c>
      <c r="BR33" s="1716" t="str">
        <f>VLOOKUP($B33,$R$107:$AF137,D$1+1,FALSE)</f>
        <v/>
      </c>
      <c r="BS33" s="1716" t="str">
        <f>VLOOKUP($B33,$R$107:$AF137,E$1+1,FALSE)</f>
        <v/>
      </c>
      <c r="BT33" s="1716" t="str">
        <f>VLOOKUP($B33,$R$107:$AF137,F$1+1,FALSE)</f>
        <v/>
      </c>
      <c r="BU33" s="1716" t="str">
        <f>VLOOKUP($B33,$R$107:$AF137,G$1+1,FALSE)</f>
        <v/>
      </c>
      <c r="BV33" s="1716" t="str">
        <f>VLOOKUP($B33,$R$107:$AF137,H$1+1,FALSE)</f>
        <v/>
      </c>
      <c r="BW33" s="1716" t="str">
        <f>VLOOKUP($B33,$R$107:$AF137,I$1+1,FALSE)</f>
        <v/>
      </c>
      <c r="BX33" s="1716" t="str">
        <f>VLOOKUP($B33,$R$107:$AF137,J$1+1,FALSE)</f>
        <v/>
      </c>
      <c r="BY33" s="1716" t="str">
        <f>VLOOKUP($B33,$R$107:$AF137,K$1+1,FALSE)</f>
        <v/>
      </c>
      <c r="BZ33" s="1716" t="str">
        <f>VLOOKUP($B33,$R$107:$AF137,L$1+1,FALSE)</f>
        <v/>
      </c>
      <c r="CA33" s="1716" t="str">
        <f>VLOOKUP($B33,$R$107:$AF137,M$1+1,FALSE)</f>
        <v/>
      </c>
      <c r="CB33" s="1717" t="str">
        <f>VLOOKUP($B33,$R$107:$AF137,N$1+1,FALSE)</f>
        <v/>
      </c>
      <c r="CC33" s="1718" t="str">
        <f>VLOOKUP($B33,$R$107:$AF137,O$1+1,FALSE)</f>
        <v/>
      </c>
      <c r="CD33" s="1751" t="str">
        <f>VLOOKUP($B33,$R$107:$AF137,P$1+1,FALSE)</f>
        <v/>
      </c>
      <c r="CE33" s="777"/>
      <c r="CF33" s="777"/>
      <c r="CG33" s="777"/>
      <c r="CH33" s="777"/>
      <c r="CI33" s="777"/>
      <c r="CJ33" s="777"/>
      <c r="CK33" s="777"/>
      <c r="CL33" s="777"/>
      <c r="CM33" s="777"/>
      <c r="CN33" s="777"/>
      <c r="CO33" s="777"/>
      <c r="CP33" s="777"/>
      <c r="CQ33" s="777"/>
      <c r="CR33" s="777"/>
      <c r="CS33" s="777"/>
      <c r="CT33" s="777"/>
      <c r="CU33" s="777"/>
      <c r="CV33" s="777"/>
      <c r="CW33" s="777"/>
      <c r="CX33" s="777"/>
      <c r="CY33" s="777"/>
      <c r="CZ33" s="777"/>
      <c r="DA33" s="777"/>
      <c r="DB33" s="777"/>
      <c r="DC33" s="777"/>
      <c r="DD33" s="777"/>
      <c r="DE33" s="777"/>
      <c r="DF33" s="777"/>
      <c r="DG33" s="777"/>
      <c r="DH33" s="777"/>
      <c r="DI33" s="777"/>
      <c r="DJ33" s="777"/>
      <c r="DK33" s="777"/>
      <c r="DL33" s="777"/>
      <c r="DM33" s="777"/>
      <c r="DN33" s="777"/>
      <c r="DO33" s="777"/>
      <c r="DP33" s="777"/>
      <c r="DQ33" s="777"/>
      <c r="DR33" s="777"/>
      <c r="DS33" s="777"/>
      <c r="DT33" s="777"/>
      <c r="DU33" s="777"/>
      <c r="DV33" s="777"/>
      <c r="DW33" s="777"/>
      <c r="DX33" s="777"/>
      <c r="DY33" s="777"/>
      <c r="DZ33" s="777"/>
      <c r="EA33" s="777"/>
    </row>
    <row r="34" spans="1:131" s="795" customFormat="1" ht="18" customHeight="1">
      <c r="A34" s="779"/>
      <c r="B34" s="780" t="str">
        <f>IF(SETUP!$B$34&lt;&gt;"",SETUP!$B$34,"")</f>
        <v/>
      </c>
      <c r="C34" s="781" t="str">
        <f>IF(JAN!$K$39&gt;0.005,JAN!$K$39,"")</f>
        <v/>
      </c>
      <c r="D34" s="782" t="str">
        <f>IF(FEB!$K$39&gt;0.005,FEB!$K$39,"")</f>
        <v/>
      </c>
      <c r="E34" s="782" t="str">
        <f>IF(MAR!$K$39&gt;0.005,MAR!$K$39,"")</f>
        <v/>
      </c>
      <c r="F34" s="782" t="str">
        <f>IF(APR!$K$39&gt;0.005,APR!$K$39,"")</f>
        <v/>
      </c>
      <c r="G34" s="782" t="str">
        <f>IF(MAY!$K$39&gt;0.005,MAY!$K$39,"")</f>
        <v/>
      </c>
      <c r="H34" s="782" t="str">
        <f>IF(JUN!$K$39&gt;0.005,JUN!$K$39,"")</f>
        <v/>
      </c>
      <c r="I34" s="782" t="str">
        <f>IF(JUL!$K$39&gt;0.005,JUL!$K$39,"")</f>
        <v/>
      </c>
      <c r="J34" s="782" t="str">
        <f>IF(AUG!$K$39&gt;0.005,AUG!$K$39,"")</f>
        <v/>
      </c>
      <c r="K34" s="782" t="str">
        <f>IF(SEP!$K$39&gt;0.005,SEP!$K$39,"")</f>
        <v/>
      </c>
      <c r="L34" s="782" t="str">
        <f>IF(OCT!$K$39&gt;0.005,OCT!$K$39,"")</f>
        <v/>
      </c>
      <c r="M34" s="782" t="str">
        <f>IF(NOV!$K$39&gt;0.005,NOV!$K$39,"")</f>
        <v/>
      </c>
      <c r="N34" s="783" t="str">
        <f>IF(DEC!$K$39&gt;0.005,DEC!$K$39,"")</f>
        <v/>
      </c>
      <c r="O34" s="784" t="str">
        <f t="shared" si="2"/>
        <v/>
      </c>
      <c r="P34" s="785" t="str">
        <f>IF(SUM(C$34:N$34)&gt;0.005,O$34/(SUM(JAN!$L$39,FEB!$L$39,MAR!$L$39,APR!$L$39,MAY!$L$39,JUN!$L$39,JUL!$L$39,AUG!$L$39,SEP!$L$39,OCT!$L$39,NOV!$L$39,DEC!$L$39)),"")</f>
        <v/>
      </c>
      <c r="Q34" s="786"/>
      <c r="R34" s="780" t="str">
        <f t="shared" si="3"/>
        <v/>
      </c>
      <c r="S34" s="781" t="str">
        <f>VLOOKUP($B34,$B$1:$N34,C$1+1,FALSE)</f>
        <v/>
      </c>
      <c r="T34" s="782" t="str">
        <f>VLOOKUP($B34,$B$1:$N34,D$1+1,FALSE)</f>
        <v/>
      </c>
      <c r="U34" s="782" t="str">
        <f>VLOOKUP($B34,$B$1:$N34,E$1+1,FALSE)</f>
        <v/>
      </c>
      <c r="V34" s="782" t="str">
        <f>VLOOKUP($B34,$B$1:$N34,F$1+1,FALSE)</f>
        <v/>
      </c>
      <c r="W34" s="782" t="str">
        <f>VLOOKUP($B34,$B$1:$N34,G$1+1,FALSE)</f>
        <v/>
      </c>
      <c r="X34" s="782" t="str">
        <f>VLOOKUP($B34,$B$1:$N34,H$1+1,FALSE)</f>
        <v/>
      </c>
      <c r="Y34" s="782" t="str">
        <f>VLOOKUP($B34,$B$1:$N34,I$1+1,FALSE)</f>
        <v/>
      </c>
      <c r="Z34" s="782" t="str">
        <f>VLOOKUP($B34,$B$1:$N34,J$1+1,FALSE)</f>
        <v/>
      </c>
      <c r="AA34" s="782" t="str">
        <f>VLOOKUP($B34,$B$1:$N34,K$1+1,FALSE)</f>
        <v/>
      </c>
      <c r="AB34" s="782" t="str">
        <f>VLOOKUP($B34,$B$1:$N34,L$1+1,FALSE)</f>
        <v/>
      </c>
      <c r="AC34" s="782" t="str">
        <f>VLOOKUP($B34,$B$1:$N34,M$1+1,FALSE)</f>
        <v/>
      </c>
      <c r="AD34" s="783" t="str">
        <f>VLOOKUP($B34,$B$1:$N34,N$1+1,FALSE)</f>
        <v/>
      </c>
      <c r="AE34" s="784" t="str">
        <f t="shared" si="4"/>
        <v/>
      </c>
      <c r="AF34" s="785" t="str">
        <f t="shared" si="9"/>
        <v/>
      </c>
      <c r="AG34" s="779"/>
      <c r="AH34" s="780" t="str">
        <f t="shared" ref="AH34:AH59" si="19">IF($B138&lt;&gt;"",$B138,"")</f>
        <v/>
      </c>
      <c r="AI34" s="787" t="str">
        <f>VLOOKUP($B138,$B$107:$N138,C$1+1,FALSE)</f>
        <v/>
      </c>
      <c r="AJ34" s="788" t="str">
        <f>VLOOKUP($B138,$B$107:$N138,D$1+1,FALSE)</f>
        <v/>
      </c>
      <c r="AK34" s="788" t="str">
        <f>VLOOKUP($B138,$B$107:$N138,E$1+1,FALSE)</f>
        <v/>
      </c>
      <c r="AL34" s="788" t="str">
        <f>VLOOKUP($B138,$B$107:$N138,F$1+1,FALSE)</f>
        <v/>
      </c>
      <c r="AM34" s="788" t="str">
        <f>VLOOKUP($B138,$B$107:$N138,G$1+1,FALSE)</f>
        <v/>
      </c>
      <c r="AN34" s="788" t="str">
        <f>VLOOKUP($B138,$B$107:$N138,H$1+1,FALSE)</f>
        <v/>
      </c>
      <c r="AO34" s="788" t="str">
        <f>VLOOKUP($B138,$B$107:$N138,I$1+1,FALSE)</f>
        <v/>
      </c>
      <c r="AP34" s="788" t="str">
        <f>VLOOKUP($B138,$B$107:$N138,J$1+1,FALSE)</f>
        <v/>
      </c>
      <c r="AQ34" s="788" t="str">
        <f>VLOOKUP($B138,$B$107:$N138,K$1+1,FALSE)</f>
        <v/>
      </c>
      <c r="AR34" s="788" t="str">
        <f>VLOOKUP($B138,$B$107:$N138,L$1+1,FALSE)</f>
        <v/>
      </c>
      <c r="AS34" s="788" t="str">
        <f>VLOOKUP($B138,$B$107:$N138,M$1+1,FALSE)</f>
        <v/>
      </c>
      <c r="AT34" s="789" t="str">
        <f>VLOOKUP($B138,$B$107:$N138,N$1+1,FALSE)</f>
        <v/>
      </c>
      <c r="AU34" s="790" t="str">
        <f t="shared" si="5"/>
        <v/>
      </c>
      <c r="AV34" s="785" t="str">
        <f t="shared" si="6"/>
        <v/>
      </c>
      <c r="AW34" s="786"/>
      <c r="AX34" s="780" t="str">
        <f t="shared" si="7"/>
        <v/>
      </c>
      <c r="AY34" s="781" t="str">
        <f t="shared" si="10"/>
        <v/>
      </c>
      <c r="AZ34" s="791" t="str">
        <f t="shared" si="11"/>
        <v/>
      </c>
      <c r="BA34" s="773"/>
      <c r="BB34" s="1618" t="str">
        <f>IF(PROJECTIONS!G34&lt;&gt;"",PROJECTIONS!G34,"")</f>
        <v/>
      </c>
      <c r="BC34" s="788" t="str">
        <f t="shared" si="12"/>
        <v/>
      </c>
      <c r="BD34" s="782" t="str">
        <f t="shared" si="8"/>
        <v/>
      </c>
      <c r="BE34" s="793" t="str">
        <f t="shared" si="13"/>
        <v/>
      </c>
      <c r="BF34" s="773"/>
      <c r="BG34" s="1618" t="str">
        <f>IF(PROJECTIONS!L34&lt;&gt;"",PROJECTIONS!L34,"")</f>
        <v/>
      </c>
      <c r="BH34" s="782" t="str">
        <f t="shared" si="14"/>
        <v/>
      </c>
      <c r="BI34" s="782" t="str">
        <f t="shared" si="15"/>
        <v/>
      </c>
      <c r="BJ34" s="793" t="str">
        <f t="shared" si="16"/>
        <v/>
      </c>
      <c r="BK34" s="773"/>
      <c r="BL34" s="792" t="str">
        <f t="shared" si="17"/>
        <v/>
      </c>
      <c r="BM34" s="789" t="str">
        <f t="shared" si="18"/>
        <v/>
      </c>
      <c r="BN34" s="794"/>
      <c r="BO34" s="779"/>
      <c r="BP34" s="780" t="str">
        <f>IF(SETUP!$B$34&lt;&gt;"",SETUP!$B$34,"")</f>
        <v/>
      </c>
      <c r="BQ34" s="1711" t="str">
        <f>VLOOKUP($B34,$R$107:$AF138,C$1+1,FALSE)</f>
        <v/>
      </c>
      <c r="BR34" s="1712" t="str">
        <f>VLOOKUP($B34,$R$107:$AF138,D$1+1,FALSE)</f>
        <v/>
      </c>
      <c r="BS34" s="1712" t="str">
        <f>VLOOKUP($B34,$R$107:$AF138,E$1+1,FALSE)</f>
        <v/>
      </c>
      <c r="BT34" s="1712" t="str">
        <f>VLOOKUP($B34,$R$107:$AF138,F$1+1,FALSE)</f>
        <v/>
      </c>
      <c r="BU34" s="1712" t="str">
        <f>VLOOKUP($B34,$R$107:$AF138,G$1+1,FALSE)</f>
        <v/>
      </c>
      <c r="BV34" s="1712" t="str">
        <f>VLOOKUP($B34,$R$107:$AF138,H$1+1,FALSE)</f>
        <v/>
      </c>
      <c r="BW34" s="1712" t="str">
        <f>VLOOKUP($B34,$R$107:$AF138,I$1+1,FALSE)</f>
        <v/>
      </c>
      <c r="BX34" s="1712" t="str">
        <f>VLOOKUP($B34,$R$107:$AF138,J$1+1,FALSE)</f>
        <v/>
      </c>
      <c r="BY34" s="1712" t="str">
        <f>VLOOKUP($B34,$R$107:$AF138,K$1+1,FALSE)</f>
        <v/>
      </c>
      <c r="BZ34" s="1712" t="str">
        <f>VLOOKUP($B34,$R$107:$AF138,L$1+1,FALSE)</f>
        <v/>
      </c>
      <c r="CA34" s="1712" t="str">
        <f>VLOOKUP($B34,$R$107:$AF138,M$1+1,FALSE)</f>
        <v/>
      </c>
      <c r="CB34" s="1713" t="str">
        <f>VLOOKUP($B34,$R$107:$AF138,N$1+1,FALSE)</f>
        <v/>
      </c>
      <c r="CC34" s="1714" t="str">
        <f>VLOOKUP($B34,$R$107:$AF138,O$1+1,FALSE)</f>
        <v/>
      </c>
      <c r="CD34" s="1751" t="str">
        <f>VLOOKUP($B34,$R$107:$AF138,P$1+1,FALSE)</f>
        <v/>
      </c>
      <c r="CE34" s="777"/>
      <c r="CF34" s="777"/>
      <c r="CG34" s="777"/>
      <c r="CH34" s="777"/>
      <c r="CI34" s="777"/>
      <c r="CJ34" s="777"/>
      <c r="CK34" s="777"/>
      <c r="CL34" s="777"/>
      <c r="CM34" s="777"/>
      <c r="CN34" s="777"/>
      <c r="CO34" s="777"/>
      <c r="CP34" s="777"/>
      <c r="CQ34" s="777"/>
      <c r="CR34" s="777"/>
      <c r="CS34" s="777"/>
      <c r="CT34" s="777"/>
      <c r="CU34" s="777"/>
      <c r="CV34" s="777"/>
      <c r="CW34" s="777"/>
      <c r="CX34" s="777"/>
      <c r="CY34" s="777"/>
      <c r="CZ34" s="777"/>
      <c r="DA34" s="777"/>
      <c r="DB34" s="777"/>
      <c r="DC34" s="777"/>
      <c r="DD34" s="777"/>
      <c r="DE34" s="777"/>
      <c r="DF34" s="777"/>
      <c r="DG34" s="777"/>
      <c r="DH34" s="777"/>
      <c r="DI34" s="777"/>
      <c r="DJ34" s="777"/>
      <c r="DK34" s="777"/>
      <c r="DL34" s="777"/>
      <c r="DM34" s="777"/>
      <c r="DN34" s="777"/>
      <c r="DO34" s="777"/>
      <c r="DP34" s="777"/>
      <c r="DQ34" s="777"/>
      <c r="DR34" s="777"/>
      <c r="DS34" s="777"/>
      <c r="DT34" s="777"/>
      <c r="DU34" s="777"/>
      <c r="DV34" s="777"/>
      <c r="DW34" s="777"/>
      <c r="DX34" s="777"/>
      <c r="DY34" s="777"/>
      <c r="DZ34" s="777"/>
      <c r="EA34" s="777"/>
    </row>
    <row r="35" spans="1:131" s="808" customFormat="1" ht="18" customHeight="1">
      <c r="A35" s="779"/>
      <c r="B35" s="796" t="str">
        <f>IF(SETUP!$B$35&lt;&gt;"",SETUP!$B$35,"")</f>
        <v/>
      </c>
      <c r="C35" s="767" t="str">
        <f>IF(JAN!$K$40&gt;0.005,JAN!$K$40,"")</f>
        <v/>
      </c>
      <c r="D35" s="797" t="str">
        <f>IF(FEB!$K$40&gt;0.005,FEB!$K$40,"")</f>
        <v/>
      </c>
      <c r="E35" s="797" t="str">
        <f>IF(MAR!$K$40&gt;0.005,MAR!$K$40,"")</f>
        <v/>
      </c>
      <c r="F35" s="797" t="str">
        <f>IF(APR!$K$40&gt;0.005,APR!$K$40,"")</f>
        <v/>
      </c>
      <c r="G35" s="797" t="str">
        <f>IF(MAY!$K$40&gt;0.005,MAY!$K$40,"")</f>
        <v/>
      </c>
      <c r="H35" s="797" t="str">
        <f>IF(JUN!$K$40&gt;0.005,JUN!$K$40,"")</f>
        <v/>
      </c>
      <c r="I35" s="797" t="str">
        <f>IF(JUL!$K$40&gt;0.005,JUL!$K$40,"")</f>
        <v/>
      </c>
      <c r="J35" s="797" t="str">
        <f>IF(AUG!$K$40&gt;0.005,AUG!$K$40,"")</f>
        <v/>
      </c>
      <c r="K35" s="797" t="str">
        <f>IF(SEP!$K$40&gt;0.005,SEP!$K$40,"")</f>
        <v/>
      </c>
      <c r="L35" s="797" t="str">
        <f>IF(OCT!$K$40&gt;0.005,OCT!$K$40,"")</f>
        <v/>
      </c>
      <c r="M35" s="797" t="str">
        <f>IF(NOV!$K$40&gt;0.005,NOV!$K$40,"")</f>
        <v/>
      </c>
      <c r="N35" s="798" t="str">
        <f>IF(DEC!$K$40&gt;0.005,DEC!$K$40,"")</f>
        <v/>
      </c>
      <c r="O35" s="799" t="str">
        <f t="shared" ref="O35:O60" si="20">IF(SUM(C35:N35)&gt;0.005,SUM(C35:N35),"")</f>
        <v/>
      </c>
      <c r="P35" s="785" t="str">
        <f>IF(SUM(C$35:N$35)&gt;0.005,O$35/(SUM(JAN!$L$40,FEB!$L$40,MAR!$L$40,APR!$L$40,MAY!$L$40,JUN!$L$40,JUL!$L$40,AUG!$L$40,SEP!$L$40,OCT!$L$40,NOV!$L$40,DEC!$L$40)),"")</f>
        <v/>
      </c>
      <c r="Q35" s="786"/>
      <c r="R35" s="796" t="str">
        <f t="shared" ref="R35:R64" si="21">IF($B35&lt;&gt;"",$B35,"")</f>
        <v/>
      </c>
      <c r="S35" s="767" t="str">
        <f>VLOOKUP($B35,$B$1:$N35,C$1+1,FALSE)</f>
        <v/>
      </c>
      <c r="T35" s="797" t="str">
        <f>VLOOKUP($B35,$B$1:$N35,D$1+1,FALSE)</f>
        <v/>
      </c>
      <c r="U35" s="797" t="str">
        <f>VLOOKUP($B35,$B$1:$N35,E$1+1,FALSE)</f>
        <v/>
      </c>
      <c r="V35" s="797" t="str">
        <f>VLOOKUP($B35,$B$1:$N35,F$1+1,FALSE)</f>
        <v/>
      </c>
      <c r="W35" s="797" t="str">
        <f>VLOOKUP($B35,$B$1:$N35,G$1+1,FALSE)</f>
        <v/>
      </c>
      <c r="X35" s="797" t="str">
        <f>VLOOKUP($B35,$B$1:$N35,H$1+1,FALSE)</f>
        <v/>
      </c>
      <c r="Y35" s="797" t="str">
        <f>VLOOKUP($B35,$B$1:$N35,I$1+1,FALSE)</f>
        <v/>
      </c>
      <c r="Z35" s="797" t="str">
        <f>VLOOKUP($B35,$B$1:$N35,J$1+1,FALSE)</f>
        <v/>
      </c>
      <c r="AA35" s="797" t="str">
        <f>VLOOKUP($B35,$B$1:$N35,K$1+1,FALSE)</f>
        <v/>
      </c>
      <c r="AB35" s="797" t="str">
        <f>VLOOKUP($B35,$B$1:$N35,L$1+1,FALSE)</f>
        <v/>
      </c>
      <c r="AC35" s="797" t="str">
        <f>VLOOKUP($B35,$B$1:$N35,M$1+1,FALSE)</f>
        <v/>
      </c>
      <c r="AD35" s="798" t="str">
        <f>VLOOKUP($B35,$B$1:$N35,N$1+1,FALSE)</f>
        <v/>
      </c>
      <c r="AE35" s="799" t="str">
        <f t="shared" si="4"/>
        <v/>
      </c>
      <c r="AF35" s="785" t="str">
        <f t="shared" si="9"/>
        <v/>
      </c>
      <c r="AG35" s="779"/>
      <c r="AH35" s="796" t="str">
        <f t="shared" si="19"/>
        <v/>
      </c>
      <c r="AI35" s="800" t="str">
        <f>VLOOKUP($B139,$B$107:$N139,C$1+1,FALSE)</f>
        <v/>
      </c>
      <c r="AJ35" s="801" t="str">
        <f>VLOOKUP($B139,$B$107:$N139,D$1+1,FALSE)</f>
        <v/>
      </c>
      <c r="AK35" s="801" t="str">
        <f>VLOOKUP($B139,$B$107:$N139,E$1+1,FALSE)</f>
        <v/>
      </c>
      <c r="AL35" s="801" t="str">
        <f>VLOOKUP($B139,$B$107:$N139,F$1+1,FALSE)</f>
        <v/>
      </c>
      <c r="AM35" s="801" t="str">
        <f>VLOOKUP($B139,$B$107:$N139,G$1+1,FALSE)</f>
        <v/>
      </c>
      <c r="AN35" s="801" t="str">
        <f>VLOOKUP($B139,$B$107:$N139,H$1+1,FALSE)</f>
        <v/>
      </c>
      <c r="AO35" s="801" t="str">
        <f>VLOOKUP($B139,$B$107:$N139,I$1+1,FALSE)</f>
        <v/>
      </c>
      <c r="AP35" s="801" t="str">
        <f>VLOOKUP($B139,$B$107:$N139,J$1+1,FALSE)</f>
        <v/>
      </c>
      <c r="AQ35" s="801" t="str">
        <f>VLOOKUP($B139,$B$107:$N139,K$1+1,FALSE)</f>
        <v/>
      </c>
      <c r="AR35" s="801" t="str">
        <f>VLOOKUP($B139,$B$107:$N139,L$1+1,FALSE)</f>
        <v/>
      </c>
      <c r="AS35" s="801" t="str">
        <f>VLOOKUP($B139,$B$107:$N139,M$1+1,FALSE)</f>
        <v/>
      </c>
      <c r="AT35" s="802" t="str">
        <f>VLOOKUP($B139,$B$107:$N139,N$1+1,FALSE)</f>
        <v/>
      </c>
      <c r="AU35" s="803" t="str">
        <f t="shared" si="5"/>
        <v/>
      </c>
      <c r="AV35" s="785" t="str">
        <f t="shared" ref="AV35:AV59" si="22">IF(P139&gt;0.005,P139,"")</f>
        <v/>
      </c>
      <c r="AW35" s="786"/>
      <c r="AX35" s="796" t="str">
        <f t="shared" si="7"/>
        <v/>
      </c>
      <c r="AY35" s="767" t="str">
        <f t="shared" si="10"/>
        <v/>
      </c>
      <c r="AZ35" s="804" t="str">
        <f t="shared" si="11"/>
        <v/>
      </c>
      <c r="BA35" s="773"/>
      <c r="BB35" s="1616" t="str">
        <f>IF(PROJECTIONS!G35&lt;&gt;"",PROJECTIONS!G35,"")</f>
        <v/>
      </c>
      <c r="BC35" s="801" t="str">
        <f t="shared" si="12"/>
        <v/>
      </c>
      <c r="BD35" s="797" t="str">
        <f t="shared" ref="BD35:BD64" si="23">IF(BB35&lt;&gt;"",IF(ISERROR(SUM(BB35,-$AZ35)),"",BB35-$AZ35),"")</f>
        <v/>
      </c>
      <c r="BE35" s="806" t="str">
        <f t="shared" si="13"/>
        <v/>
      </c>
      <c r="BF35" s="773"/>
      <c r="BG35" s="1616" t="str">
        <f>IF(PROJECTIONS!L35&lt;&gt;"",PROJECTIONS!L35,"")</f>
        <v/>
      </c>
      <c r="BH35" s="797" t="str">
        <f t="shared" si="14"/>
        <v/>
      </c>
      <c r="BI35" s="797" t="str">
        <f t="shared" si="15"/>
        <v/>
      </c>
      <c r="BJ35" s="806" t="str">
        <f t="shared" si="16"/>
        <v/>
      </c>
      <c r="BK35" s="773"/>
      <c r="BL35" s="805" t="str">
        <f t="shared" si="17"/>
        <v/>
      </c>
      <c r="BM35" s="802" t="str">
        <f t="shared" si="18"/>
        <v/>
      </c>
      <c r="BN35" s="807"/>
      <c r="BO35" s="779"/>
      <c r="BP35" s="796" t="str">
        <f>IF(SETUP!$B$35&lt;&gt;"",SETUP!$B$35,"")</f>
        <v/>
      </c>
      <c r="BQ35" s="1715" t="str">
        <f>VLOOKUP($B35,$R$107:$AF139,C$1+1,FALSE)</f>
        <v/>
      </c>
      <c r="BR35" s="1716" t="str">
        <f>VLOOKUP($B35,$R$107:$AF139,D$1+1,FALSE)</f>
        <v/>
      </c>
      <c r="BS35" s="1716" t="str">
        <f>VLOOKUP($B35,$R$107:$AF139,E$1+1,FALSE)</f>
        <v/>
      </c>
      <c r="BT35" s="1716" t="str">
        <f>VLOOKUP($B35,$R$107:$AF139,F$1+1,FALSE)</f>
        <v/>
      </c>
      <c r="BU35" s="1716" t="str">
        <f>VLOOKUP($B35,$R$107:$AF139,G$1+1,FALSE)</f>
        <v/>
      </c>
      <c r="BV35" s="1716" t="str">
        <f>VLOOKUP($B35,$R$107:$AF139,H$1+1,FALSE)</f>
        <v/>
      </c>
      <c r="BW35" s="1716" t="str">
        <f>VLOOKUP($B35,$R$107:$AF139,I$1+1,FALSE)</f>
        <v/>
      </c>
      <c r="BX35" s="1716" t="str">
        <f>VLOOKUP($B35,$R$107:$AF139,J$1+1,FALSE)</f>
        <v/>
      </c>
      <c r="BY35" s="1716" t="str">
        <f>VLOOKUP($B35,$R$107:$AF139,K$1+1,FALSE)</f>
        <v/>
      </c>
      <c r="BZ35" s="1716" t="str">
        <f>VLOOKUP($B35,$R$107:$AF139,L$1+1,FALSE)</f>
        <v/>
      </c>
      <c r="CA35" s="1716" t="str">
        <f>VLOOKUP($B35,$R$107:$AF139,M$1+1,FALSE)</f>
        <v/>
      </c>
      <c r="CB35" s="1717" t="str">
        <f>VLOOKUP($B35,$R$107:$AF139,N$1+1,FALSE)</f>
        <v/>
      </c>
      <c r="CC35" s="1718" t="str">
        <f>VLOOKUP($B35,$R$107:$AF139,O$1+1,FALSE)</f>
        <v/>
      </c>
      <c r="CD35" s="1751" t="str">
        <f>VLOOKUP($B35,$R$107:$AF139,P$1+1,FALSE)</f>
        <v/>
      </c>
      <c r="CE35" s="777"/>
      <c r="CF35" s="777"/>
      <c r="CG35" s="777"/>
      <c r="CH35" s="777"/>
      <c r="CI35" s="777"/>
      <c r="CJ35" s="777"/>
      <c r="CK35" s="777"/>
      <c r="CL35" s="777"/>
      <c r="CM35" s="777"/>
      <c r="CN35" s="777"/>
      <c r="CO35" s="777"/>
      <c r="CP35" s="777"/>
      <c r="CQ35" s="777"/>
      <c r="CR35" s="777"/>
      <c r="CS35" s="777"/>
      <c r="CT35" s="777"/>
      <c r="CU35" s="777"/>
      <c r="CV35" s="777"/>
      <c r="CW35" s="777"/>
      <c r="CX35" s="777"/>
      <c r="CY35" s="777"/>
      <c r="CZ35" s="777"/>
      <c r="DA35" s="777"/>
      <c r="DB35" s="777"/>
      <c r="DC35" s="777"/>
      <c r="DD35" s="777"/>
      <c r="DE35" s="777"/>
      <c r="DF35" s="777"/>
      <c r="DG35" s="777"/>
      <c r="DH35" s="777"/>
      <c r="DI35" s="777"/>
      <c r="DJ35" s="777"/>
      <c r="DK35" s="777"/>
      <c r="DL35" s="777"/>
      <c r="DM35" s="777"/>
      <c r="DN35" s="777"/>
      <c r="DO35" s="777"/>
      <c r="DP35" s="777"/>
      <c r="DQ35" s="777"/>
      <c r="DR35" s="777"/>
      <c r="DS35" s="777"/>
      <c r="DT35" s="777"/>
      <c r="DU35" s="777"/>
      <c r="DV35" s="777"/>
      <c r="DW35" s="777"/>
      <c r="DX35" s="777"/>
      <c r="DY35" s="777"/>
      <c r="DZ35" s="777"/>
      <c r="EA35" s="777"/>
    </row>
    <row r="36" spans="1:131" s="795" customFormat="1" ht="18" customHeight="1">
      <c r="A36" s="779"/>
      <c r="B36" s="780" t="str">
        <f>IF(SETUP!$B$36&lt;&gt;"",SETUP!$B$36,"")</f>
        <v/>
      </c>
      <c r="C36" s="781" t="str">
        <f>IF(JAN!$K$41&gt;0.005,JAN!$K$41,"")</f>
        <v/>
      </c>
      <c r="D36" s="782" t="str">
        <f>IF(FEB!$K$41&gt;0.005,FEB!$K$41,"")</f>
        <v/>
      </c>
      <c r="E36" s="782" t="str">
        <f>IF(MAR!$K$41&gt;0.005,MAR!$K$41,"")</f>
        <v/>
      </c>
      <c r="F36" s="782" t="str">
        <f>IF(APR!$K$41&gt;0.005,APR!$K$41,"")</f>
        <v/>
      </c>
      <c r="G36" s="782" t="str">
        <f>IF(MAY!$K$41&gt;0.005,MAY!$K$41,"")</f>
        <v/>
      </c>
      <c r="H36" s="782" t="str">
        <f>IF(JUN!$K$41&gt;0.005,JUN!$K$41,"")</f>
        <v/>
      </c>
      <c r="I36" s="782" t="str">
        <f>IF(JUL!$K$41&gt;0.005,JUL!$K$41,"")</f>
        <v/>
      </c>
      <c r="J36" s="782" t="str">
        <f>IF(AUG!$K$41&gt;0.005,AUG!$K$41,"")</f>
        <v/>
      </c>
      <c r="K36" s="782" t="str">
        <f>IF(SEP!$K$41&gt;0.005,SEP!$K$41,"")</f>
        <v/>
      </c>
      <c r="L36" s="782" t="str">
        <f>IF(OCT!$K$41&gt;0.005,OCT!$K$41,"")</f>
        <v/>
      </c>
      <c r="M36" s="782" t="str">
        <f>IF(NOV!$K$41&gt;0.005,NOV!$K$41,"")</f>
        <v/>
      </c>
      <c r="N36" s="783" t="str">
        <f>IF(DEC!$K$41&gt;0.005,DEC!$K$41,"")</f>
        <v/>
      </c>
      <c r="O36" s="784" t="str">
        <f t="shared" si="20"/>
        <v/>
      </c>
      <c r="P36" s="785" t="str">
        <f>IF(SUM(C$36:N$36)&gt;0.005,O$36/(SUM(JAN!$L$41,FEB!$L$41,MAR!$L$41,APR!$L$41,MAY!$L$41,JUN!$L$41,JUL!$L$41,AUG!$L$41,SEP!$L$41,OCT!$L$41,NOV!$L$41,DEC!$L$41)),"")</f>
        <v/>
      </c>
      <c r="Q36" s="786"/>
      <c r="R36" s="780" t="str">
        <f t="shared" si="21"/>
        <v/>
      </c>
      <c r="S36" s="781" t="str">
        <f>VLOOKUP($B36,$B$1:$N36,C$1+1,FALSE)</f>
        <v/>
      </c>
      <c r="T36" s="782" t="str">
        <f>VLOOKUP($B36,$B$1:$N36,D$1+1,FALSE)</f>
        <v/>
      </c>
      <c r="U36" s="782" t="str">
        <f>VLOOKUP($B36,$B$1:$N36,E$1+1,FALSE)</f>
        <v/>
      </c>
      <c r="V36" s="782" t="str">
        <f>VLOOKUP($B36,$B$1:$N36,F$1+1,FALSE)</f>
        <v/>
      </c>
      <c r="W36" s="782" t="str">
        <f>VLOOKUP($B36,$B$1:$N36,G$1+1,FALSE)</f>
        <v/>
      </c>
      <c r="X36" s="782" t="str">
        <f>VLOOKUP($B36,$B$1:$N36,H$1+1,FALSE)</f>
        <v/>
      </c>
      <c r="Y36" s="782" t="str">
        <f>VLOOKUP($B36,$B$1:$N36,I$1+1,FALSE)</f>
        <v/>
      </c>
      <c r="Z36" s="782" t="str">
        <f>VLOOKUP($B36,$B$1:$N36,J$1+1,FALSE)</f>
        <v/>
      </c>
      <c r="AA36" s="782" t="str">
        <f>VLOOKUP($B36,$B$1:$N36,K$1+1,FALSE)</f>
        <v/>
      </c>
      <c r="AB36" s="782" t="str">
        <f>VLOOKUP($B36,$B$1:$N36,L$1+1,FALSE)</f>
        <v/>
      </c>
      <c r="AC36" s="782" t="str">
        <f>VLOOKUP($B36,$B$1:$N36,M$1+1,FALSE)</f>
        <v/>
      </c>
      <c r="AD36" s="783" t="str">
        <f>VLOOKUP($B36,$B$1:$N36,N$1+1,FALSE)</f>
        <v/>
      </c>
      <c r="AE36" s="784" t="str">
        <f t="shared" si="4"/>
        <v/>
      </c>
      <c r="AF36" s="785" t="str">
        <f t="shared" si="9"/>
        <v/>
      </c>
      <c r="AG36" s="779"/>
      <c r="AH36" s="780" t="str">
        <f t="shared" si="19"/>
        <v/>
      </c>
      <c r="AI36" s="787" t="str">
        <f>VLOOKUP($B140,$B$107:$N140,C$1+1,FALSE)</f>
        <v/>
      </c>
      <c r="AJ36" s="788" t="str">
        <f>VLOOKUP($B140,$B$107:$N140,D$1+1,FALSE)</f>
        <v/>
      </c>
      <c r="AK36" s="788" t="str">
        <f>VLOOKUP($B140,$B$107:$N140,E$1+1,FALSE)</f>
        <v/>
      </c>
      <c r="AL36" s="788" t="str">
        <f>VLOOKUP($B140,$B$107:$N140,F$1+1,FALSE)</f>
        <v/>
      </c>
      <c r="AM36" s="788" t="str">
        <f>VLOOKUP($B140,$B$107:$N140,G$1+1,FALSE)</f>
        <v/>
      </c>
      <c r="AN36" s="788" t="str">
        <f>VLOOKUP($B140,$B$107:$N140,H$1+1,FALSE)</f>
        <v/>
      </c>
      <c r="AO36" s="788" t="str">
        <f>VLOOKUP($B140,$B$107:$N140,I$1+1,FALSE)</f>
        <v/>
      </c>
      <c r="AP36" s="788" t="str">
        <f>VLOOKUP($B140,$B$107:$N140,J$1+1,FALSE)</f>
        <v/>
      </c>
      <c r="AQ36" s="788" t="str">
        <f>VLOOKUP($B140,$B$107:$N140,K$1+1,FALSE)</f>
        <v/>
      </c>
      <c r="AR36" s="788" t="str">
        <f>VLOOKUP($B140,$B$107:$N140,L$1+1,FALSE)</f>
        <v/>
      </c>
      <c r="AS36" s="788" t="str">
        <f>VLOOKUP($B140,$B$107:$N140,M$1+1,FALSE)</f>
        <v/>
      </c>
      <c r="AT36" s="789" t="str">
        <f>VLOOKUP($B140,$B$107:$N140,N$1+1,FALSE)</f>
        <v/>
      </c>
      <c r="AU36" s="790" t="str">
        <f t="shared" si="5"/>
        <v/>
      </c>
      <c r="AV36" s="785" t="str">
        <f t="shared" si="22"/>
        <v/>
      </c>
      <c r="AW36" s="786"/>
      <c r="AX36" s="780" t="str">
        <f t="shared" si="7"/>
        <v/>
      </c>
      <c r="AY36" s="781" t="str">
        <f t="shared" si="10"/>
        <v/>
      </c>
      <c r="AZ36" s="791" t="str">
        <f t="shared" si="11"/>
        <v/>
      </c>
      <c r="BA36" s="773"/>
      <c r="BB36" s="1618" t="str">
        <f>IF(PROJECTIONS!G36&lt;&gt;"",PROJECTIONS!G36,"")</f>
        <v/>
      </c>
      <c r="BC36" s="788" t="str">
        <f t="shared" si="12"/>
        <v/>
      </c>
      <c r="BD36" s="782" t="str">
        <f t="shared" si="23"/>
        <v/>
      </c>
      <c r="BE36" s="793" t="str">
        <f t="shared" si="13"/>
        <v/>
      </c>
      <c r="BF36" s="773"/>
      <c r="BG36" s="1618" t="str">
        <f>IF(PROJECTIONS!L36&lt;&gt;"",PROJECTIONS!L36,"")</f>
        <v/>
      </c>
      <c r="BH36" s="782" t="str">
        <f t="shared" si="14"/>
        <v/>
      </c>
      <c r="BI36" s="782" t="str">
        <f t="shared" si="15"/>
        <v/>
      </c>
      <c r="BJ36" s="793" t="str">
        <f t="shared" si="16"/>
        <v/>
      </c>
      <c r="BK36" s="773"/>
      <c r="BL36" s="792" t="str">
        <f t="shared" si="17"/>
        <v/>
      </c>
      <c r="BM36" s="789" t="str">
        <f t="shared" si="18"/>
        <v/>
      </c>
      <c r="BN36" s="794"/>
      <c r="BO36" s="779"/>
      <c r="BP36" s="780" t="str">
        <f>IF(SETUP!$B$36&lt;&gt;"",SETUP!$B$36,"")</f>
        <v/>
      </c>
      <c r="BQ36" s="1711" t="str">
        <f>VLOOKUP($B36,$R$107:$AF140,C$1+1,FALSE)</f>
        <v/>
      </c>
      <c r="BR36" s="1712" t="str">
        <f>VLOOKUP($B36,$R$107:$AF140,D$1+1,FALSE)</f>
        <v/>
      </c>
      <c r="BS36" s="1712" t="str">
        <f>VLOOKUP($B36,$R$107:$AF140,E$1+1,FALSE)</f>
        <v/>
      </c>
      <c r="BT36" s="1712" t="str">
        <f>VLOOKUP($B36,$R$107:$AF140,F$1+1,FALSE)</f>
        <v/>
      </c>
      <c r="BU36" s="1712" t="str">
        <f>VLOOKUP($B36,$R$107:$AF140,G$1+1,FALSE)</f>
        <v/>
      </c>
      <c r="BV36" s="1712" t="str">
        <f>VLOOKUP($B36,$R$107:$AF140,H$1+1,FALSE)</f>
        <v/>
      </c>
      <c r="BW36" s="1712" t="str">
        <f>VLOOKUP($B36,$R$107:$AF140,I$1+1,FALSE)</f>
        <v/>
      </c>
      <c r="BX36" s="1712" t="str">
        <f>VLOOKUP($B36,$R$107:$AF140,J$1+1,FALSE)</f>
        <v/>
      </c>
      <c r="BY36" s="1712" t="str">
        <f>VLOOKUP($B36,$R$107:$AF140,K$1+1,FALSE)</f>
        <v/>
      </c>
      <c r="BZ36" s="1712" t="str">
        <f>VLOOKUP($B36,$R$107:$AF140,L$1+1,FALSE)</f>
        <v/>
      </c>
      <c r="CA36" s="1712" t="str">
        <f>VLOOKUP($B36,$R$107:$AF140,M$1+1,FALSE)</f>
        <v/>
      </c>
      <c r="CB36" s="1713" t="str">
        <f>VLOOKUP($B36,$R$107:$AF140,N$1+1,FALSE)</f>
        <v/>
      </c>
      <c r="CC36" s="1714" t="str">
        <f>VLOOKUP($B36,$R$107:$AF140,O$1+1,FALSE)</f>
        <v/>
      </c>
      <c r="CD36" s="1751" t="str">
        <f>VLOOKUP($B36,$R$107:$AF140,P$1+1,FALSE)</f>
        <v/>
      </c>
      <c r="CE36" s="777"/>
      <c r="CF36" s="777"/>
      <c r="CG36" s="777"/>
      <c r="CH36" s="777"/>
      <c r="CI36" s="777"/>
      <c r="CJ36" s="777"/>
      <c r="CK36" s="777"/>
      <c r="CL36" s="777"/>
      <c r="CM36" s="777"/>
      <c r="CN36" s="777"/>
      <c r="CO36" s="777"/>
      <c r="CP36" s="777"/>
      <c r="CQ36" s="777"/>
      <c r="CR36" s="777"/>
      <c r="CS36" s="777"/>
      <c r="CT36" s="777"/>
      <c r="CU36" s="777"/>
      <c r="CV36" s="777"/>
      <c r="CW36" s="777"/>
      <c r="CX36" s="777"/>
      <c r="CY36" s="777"/>
      <c r="CZ36" s="777"/>
      <c r="DA36" s="777"/>
      <c r="DB36" s="777"/>
      <c r="DC36" s="777"/>
      <c r="DD36" s="777"/>
      <c r="DE36" s="777"/>
      <c r="DF36" s="777"/>
      <c r="DG36" s="777"/>
      <c r="DH36" s="777"/>
      <c r="DI36" s="777"/>
      <c r="DJ36" s="777"/>
      <c r="DK36" s="777"/>
      <c r="DL36" s="777"/>
      <c r="DM36" s="777"/>
      <c r="DN36" s="777"/>
      <c r="DO36" s="777"/>
      <c r="DP36" s="777"/>
      <c r="DQ36" s="777"/>
      <c r="DR36" s="777"/>
      <c r="DS36" s="777"/>
      <c r="DT36" s="777"/>
      <c r="DU36" s="777"/>
      <c r="DV36" s="777"/>
      <c r="DW36" s="777"/>
      <c r="DX36" s="777"/>
      <c r="DY36" s="777"/>
      <c r="DZ36" s="777"/>
      <c r="EA36" s="777"/>
    </row>
    <row r="37" spans="1:131" s="808" customFormat="1" ht="18" customHeight="1">
      <c r="A37" s="779"/>
      <c r="B37" s="796" t="str">
        <f>IF(SETUP!$B$37&lt;&gt;"",SETUP!$B$37,"")</f>
        <v/>
      </c>
      <c r="C37" s="767" t="str">
        <f>IF(JAN!$K$42&gt;0.005,JAN!$K$42,"")</f>
        <v/>
      </c>
      <c r="D37" s="797" t="str">
        <f>IF(FEB!$K$42&gt;0.005,FEB!$K$42,"")</f>
        <v/>
      </c>
      <c r="E37" s="797" t="str">
        <f>IF(MAR!$K$42&gt;0.005,MAR!$K$42,"")</f>
        <v/>
      </c>
      <c r="F37" s="797" t="str">
        <f>IF(APR!$K$42&gt;0.005,APR!$K$42,"")</f>
        <v/>
      </c>
      <c r="G37" s="797" t="str">
        <f>IF(MAY!$K$42&gt;0.005,MAY!$K$42,"")</f>
        <v/>
      </c>
      <c r="H37" s="797" t="str">
        <f>IF(JUN!$K$42&gt;0.005,JUN!$K$42,"")</f>
        <v/>
      </c>
      <c r="I37" s="797" t="str">
        <f>IF(JUL!$K$42&gt;0.005,JUL!$K$42,"")</f>
        <v/>
      </c>
      <c r="J37" s="797" t="str">
        <f>IF(AUG!$K$42&gt;0.005,AUG!$K$42,"")</f>
        <v/>
      </c>
      <c r="K37" s="797" t="str">
        <f>IF(SEP!$K$42&gt;0.005,SEP!$K$42,"")</f>
        <v/>
      </c>
      <c r="L37" s="797" t="str">
        <f>IF(OCT!$K$42&gt;0.005,OCT!$K$42,"")</f>
        <v/>
      </c>
      <c r="M37" s="797" t="str">
        <f>IF(NOV!$K$42&gt;0.005,NOV!$K$42,"")</f>
        <v/>
      </c>
      <c r="N37" s="798" t="str">
        <f>IF(DEC!$K$42&gt;0.005,DEC!$K$42,"")</f>
        <v/>
      </c>
      <c r="O37" s="799" t="str">
        <f t="shared" si="20"/>
        <v/>
      </c>
      <c r="P37" s="785" t="str">
        <f>IF(SUM(C$37:N$37)&gt;0.005,O$37/(SUM(JAN!$L$42,FEB!$L$42,MAR!$L$42,APR!$L$42,MAY!$L$42,JUN!$L$42,JUL!$L$42,AUG!$L$42,SEP!$L$42,OCT!$L$42,NOV!$L$42,DEC!$L$42)),"")</f>
        <v/>
      </c>
      <c r="Q37" s="786"/>
      <c r="R37" s="796" t="str">
        <f t="shared" si="21"/>
        <v/>
      </c>
      <c r="S37" s="767" t="str">
        <f>VLOOKUP($B37,$B$1:$N37,C$1+1,FALSE)</f>
        <v/>
      </c>
      <c r="T37" s="797" t="str">
        <f>VLOOKUP($B37,$B$1:$N37,D$1+1,FALSE)</f>
        <v/>
      </c>
      <c r="U37" s="797" t="str">
        <f>VLOOKUP($B37,$B$1:$N37,E$1+1,FALSE)</f>
        <v/>
      </c>
      <c r="V37" s="797" t="str">
        <f>VLOOKUP($B37,$B$1:$N37,F$1+1,FALSE)</f>
        <v/>
      </c>
      <c r="W37" s="797" t="str">
        <f>VLOOKUP($B37,$B$1:$N37,G$1+1,FALSE)</f>
        <v/>
      </c>
      <c r="X37" s="797" t="str">
        <f>VLOOKUP($B37,$B$1:$N37,H$1+1,FALSE)</f>
        <v/>
      </c>
      <c r="Y37" s="797" t="str">
        <f>VLOOKUP($B37,$B$1:$N37,I$1+1,FALSE)</f>
        <v/>
      </c>
      <c r="Z37" s="797" t="str">
        <f>VLOOKUP($B37,$B$1:$N37,J$1+1,FALSE)</f>
        <v/>
      </c>
      <c r="AA37" s="797" t="str">
        <f>VLOOKUP($B37,$B$1:$N37,K$1+1,FALSE)</f>
        <v/>
      </c>
      <c r="AB37" s="797" t="str">
        <f>VLOOKUP($B37,$B$1:$N37,L$1+1,FALSE)</f>
        <v/>
      </c>
      <c r="AC37" s="797" t="str">
        <f>VLOOKUP($B37,$B$1:$N37,M$1+1,FALSE)</f>
        <v/>
      </c>
      <c r="AD37" s="798" t="str">
        <f>VLOOKUP($B37,$B$1:$N37,N$1+1,FALSE)</f>
        <v/>
      </c>
      <c r="AE37" s="799" t="str">
        <f t="shared" si="4"/>
        <v/>
      </c>
      <c r="AF37" s="785" t="str">
        <f t="shared" si="9"/>
        <v/>
      </c>
      <c r="AG37" s="779"/>
      <c r="AH37" s="796" t="str">
        <f t="shared" si="19"/>
        <v/>
      </c>
      <c r="AI37" s="800" t="str">
        <f>VLOOKUP($B141,$B$107:$N141,C$1+1,FALSE)</f>
        <v/>
      </c>
      <c r="AJ37" s="801" t="str">
        <f>VLOOKUP($B141,$B$107:$N141,D$1+1,FALSE)</f>
        <v/>
      </c>
      <c r="AK37" s="801" t="str">
        <f>VLOOKUP($B141,$B$107:$N141,E$1+1,FALSE)</f>
        <v/>
      </c>
      <c r="AL37" s="801" t="str">
        <f>VLOOKUP($B141,$B$107:$N141,F$1+1,FALSE)</f>
        <v/>
      </c>
      <c r="AM37" s="801" t="str">
        <f>VLOOKUP($B141,$B$107:$N141,G$1+1,FALSE)</f>
        <v/>
      </c>
      <c r="AN37" s="801" t="str">
        <f>VLOOKUP($B141,$B$107:$N141,H$1+1,FALSE)</f>
        <v/>
      </c>
      <c r="AO37" s="801" t="str">
        <f>VLOOKUP($B141,$B$107:$N141,I$1+1,FALSE)</f>
        <v/>
      </c>
      <c r="AP37" s="801" t="str">
        <f>VLOOKUP($B141,$B$107:$N141,J$1+1,FALSE)</f>
        <v/>
      </c>
      <c r="AQ37" s="801" t="str">
        <f>VLOOKUP($B141,$B$107:$N141,K$1+1,FALSE)</f>
        <v/>
      </c>
      <c r="AR37" s="801" t="str">
        <f>VLOOKUP($B141,$B$107:$N141,L$1+1,FALSE)</f>
        <v/>
      </c>
      <c r="AS37" s="801" t="str">
        <f>VLOOKUP($B141,$B$107:$N141,M$1+1,FALSE)</f>
        <v/>
      </c>
      <c r="AT37" s="802" t="str">
        <f>VLOOKUP($B141,$B$107:$N141,N$1+1,FALSE)</f>
        <v/>
      </c>
      <c r="AU37" s="803" t="str">
        <f t="shared" si="5"/>
        <v/>
      </c>
      <c r="AV37" s="785" t="str">
        <f t="shared" si="22"/>
        <v/>
      </c>
      <c r="AW37" s="786"/>
      <c r="AX37" s="796" t="str">
        <f t="shared" si="7"/>
        <v/>
      </c>
      <c r="AY37" s="767" t="str">
        <f t="shared" si="10"/>
        <v/>
      </c>
      <c r="AZ37" s="804" t="str">
        <f t="shared" si="11"/>
        <v/>
      </c>
      <c r="BA37" s="773"/>
      <c r="BB37" s="1616" t="str">
        <f>IF(PROJECTIONS!G37&lt;&gt;"",PROJECTIONS!G37,"")</f>
        <v/>
      </c>
      <c r="BC37" s="801" t="str">
        <f t="shared" si="12"/>
        <v/>
      </c>
      <c r="BD37" s="797" t="str">
        <f t="shared" si="23"/>
        <v/>
      </c>
      <c r="BE37" s="806" t="str">
        <f t="shared" si="13"/>
        <v/>
      </c>
      <c r="BF37" s="773"/>
      <c r="BG37" s="1616" t="str">
        <f>IF(PROJECTIONS!L37&lt;&gt;"",PROJECTIONS!L37,"")</f>
        <v/>
      </c>
      <c r="BH37" s="797" t="str">
        <f t="shared" si="14"/>
        <v/>
      </c>
      <c r="BI37" s="797" t="str">
        <f t="shared" si="15"/>
        <v/>
      </c>
      <c r="BJ37" s="806" t="str">
        <f t="shared" si="16"/>
        <v/>
      </c>
      <c r="BK37" s="773"/>
      <c r="BL37" s="805" t="str">
        <f t="shared" si="17"/>
        <v/>
      </c>
      <c r="BM37" s="802" t="str">
        <f t="shared" si="18"/>
        <v/>
      </c>
      <c r="BN37" s="807"/>
      <c r="BO37" s="779"/>
      <c r="BP37" s="796" t="str">
        <f>IF(SETUP!$B$37&lt;&gt;"",SETUP!$B$37,"")</f>
        <v/>
      </c>
      <c r="BQ37" s="1715" t="str">
        <f>VLOOKUP($B37,$R$107:$AF141,C$1+1,FALSE)</f>
        <v/>
      </c>
      <c r="BR37" s="1716" t="str">
        <f>VLOOKUP($B37,$R$107:$AF141,D$1+1,FALSE)</f>
        <v/>
      </c>
      <c r="BS37" s="1716" t="str">
        <f>VLOOKUP($B37,$R$107:$AF141,E$1+1,FALSE)</f>
        <v/>
      </c>
      <c r="BT37" s="1716" t="str">
        <f>VLOOKUP($B37,$R$107:$AF141,F$1+1,FALSE)</f>
        <v/>
      </c>
      <c r="BU37" s="1716" t="str">
        <f>VLOOKUP($B37,$R$107:$AF141,G$1+1,FALSE)</f>
        <v/>
      </c>
      <c r="BV37" s="1716" t="str">
        <f>VLOOKUP($B37,$R$107:$AF141,H$1+1,FALSE)</f>
        <v/>
      </c>
      <c r="BW37" s="1716" t="str">
        <f>VLOOKUP($B37,$R$107:$AF141,I$1+1,FALSE)</f>
        <v/>
      </c>
      <c r="BX37" s="1716" t="str">
        <f>VLOOKUP($B37,$R$107:$AF141,J$1+1,FALSE)</f>
        <v/>
      </c>
      <c r="BY37" s="1716" t="str">
        <f>VLOOKUP($B37,$R$107:$AF141,K$1+1,FALSE)</f>
        <v/>
      </c>
      <c r="BZ37" s="1716" t="str">
        <f>VLOOKUP($B37,$R$107:$AF141,L$1+1,FALSE)</f>
        <v/>
      </c>
      <c r="CA37" s="1716" t="str">
        <f>VLOOKUP($B37,$R$107:$AF141,M$1+1,FALSE)</f>
        <v/>
      </c>
      <c r="CB37" s="1717" t="str">
        <f>VLOOKUP($B37,$R$107:$AF141,N$1+1,FALSE)</f>
        <v/>
      </c>
      <c r="CC37" s="1718" t="str">
        <f>VLOOKUP($B37,$R$107:$AF141,O$1+1,FALSE)</f>
        <v/>
      </c>
      <c r="CD37" s="1751" t="str">
        <f>VLOOKUP($B37,$R$107:$AF141,P$1+1,FALSE)</f>
        <v/>
      </c>
      <c r="CE37" s="777"/>
      <c r="CF37" s="777"/>
      <c r="CG37" s="777"/>
      <c r="CH37" s="777"/>
      <c r="CI37" s="777"/>
      <c r="CJ37" s="777"/>
      <c r="CK37" s="777"/>
      <c r="CL37" s="777"/>
      <c r="CM37" s="777"/>
      <c r="CN37" s="777"/>
      <c r="CO37" s="777"/>
      <c r="CP37" s="777"/>
      <c r="CQ37" s="777"/>
      <c r="CR37" s="777"/>
      <c r="CS37" s="777"/>
      <c r="CT37" s="777"/>
      <c r="CU37" s="777"/>
      <c r="CV37" s="777"/>
      <c r="CW37" s="777"/>
      <c r="CX37" s="777"/>
      <c r="CY37" s="777"/>
      <c r="CZ37" s="777"/>
      <c r="DA37" s="777"/>
      <c r="DB37" s="777"/>
      <c r="DC37" s="777"/>
      <c r="DD37" s="777"/>
      <c r="DE37" s="777"/>
      <c r="DF37" s="777"/>
      <c r="DG37" s="777"/>
      <c r="DH37" s="777"/>
      <c r="DI37" s="777"/>
      <c r="DJ37" s="777"/>
      <c r="DK37" s="777"/>
      <c r="DL37" s="777"/>
      <c r="DM37" s="777"/>
      <c r="DN37" s="777"/>
      <c r="DO37" s="777"/>
      <c r="DP37" s="777"/>
      <c r="DQ37" s="777"/>
      <c r="DR37" s="777"/>
      <c r="DS37" s="777"/>
      <c r="DT37" s="777"/>
      <c r="DU37" s="777"/>
      <c r="DV37" s="777"/>
      <c r="DW37" s="777"/>
      <c r="DX37" s="777"/>
      <c r="DY37" s="777"/>
      <c r="DZ37" s="777"/>
      <c r="EA37" s="777"/>
    </row>
    <row r="38" spans="1:131" s="795" customFormat="1" ht="18" customHeight="1">
      <c r="A38" s="779"/>
      <c r="B38" s="780" t="str">
        <f>IF(SETUP!$B$38&lt;&gt;"",SETUP!$B$38,"")</f>
        <v/>
      </c>
      <c r="C38" s="781" t="str">
        <f>IF(JAN!$K$43&gt;0.005,JAN!$K$43,"")</f>
        <v/>
      </c>
      <c r="D38" s="782" t="str">
        <f>IF(FEB!$K$43&gt;0.005,FEB!$K$43,"")</f>
        <v/>
      </c>
      <c r="E38" s="782" t="str">
        <f>IF(MAR!$K$43&gt;0.005,MAR!$K$43,"")</f>
        <v/>
      </c>
      <c r="F38" s="782" t="str">
        <f>IF(APR!$K$43&gt;0.005,APR!$K$43,"")</f>
        <v/>
      </c>
      <c r="G38" s="782" t="str">
        <f>IF(MAY!$K$43&gt;0.005,MAY!$K$43,"")</f>
        <v/>
      </c>
      <c r="H38" s="782" t="str">
        <f>IF(JUN!$K$43&gt;0.005,JUN!$K$43,"")</f>
        <v/>
      </c>
      <c r="I38" s="782" t="str">
        <f>IF(JUL!$K$43&gt;0.005,JUL!$K$43,"")</f>
        <v/>
      </c>
      <c r="J38" s="782" t="str">
        <f>IF(AUG!$K$43&gt;0.005,AUG!$K$43,"")</f>
        <v/>
      </c>
      <c r="K38" s="782" t="str">
        <f>IF(SEP!$K$43&gt;0.005,SEP!$K$43,"")</f>
        <v/>
      </c>
      <c r="L38" s="782" t="str">
        <f>IF(OCT!$K$43&gt;0.005,OCT!$K$43,"")</f>
        <v/>
      </c>
      <c r="M38" s="782" t="str">
        <f>IF(NOV!$K$43&gt;0.005,NOV!$K$43,"")</f>
        <v/>
      </c>
      <c r="N38" s="783" t="str">
        <f>IF(DEC!$K$43&gt;0.005,DEC!$K$43,"")</f>
        <v/>
      </c>
      <c r="O38" s="784" t="str">
        <f t="shared" si="20"/>
        <v/>
      </c>
      <c r="P38" s="785" t="str">
        <f>IF(SUM(C$38:N$38)&gt;0.005,O$38/(SUM(JAN!$L$43,FEB!$L$43,MAR!$L$43,APR!$L$43,MAY!$L$43,JUN!$L$43,JUL!$L$43,AUG!$L$43,SEP!$L$43,OCT!$L$43,NOV!$L$43,DEC!$L$43)),"")</f>
        <v/>
      </c>
      <c r="Q38" s="786"/>
      <c r="R38" s="780" t="str">
        <f t="shared" si="21"/>
        <v/>
      </c>
      <c r="S38" s="781" t="str">
        <f>VLOOKUP($B38,$B$1:$N38,C$1+1,FALSE)</f>
        <v/>
      </c>
      <c r="T38" s="782" t="str">
        <f>VLOOKUP($B38,$B$1:$N38,D$1+1,FALSE)</f>
        <v/>
      </c>
      <c r="U38" s="782" t="str">
        <f>VLOOKUP($B38,$B$1:$N38,E$1+1,FALSE)</f>
        <v/>
      </c>
      <c r="V38" s="782" t="str">
        <f>VLOOKUP($B38,$B$1:$N38,F$1+1,FALSE)</f>
        <v/>
      </c>
      <c r="W38" s="782" t="str">
        <f>VLOOKUP($B38,$B$1:$N38,G$1+1,FALSE)</f>
        <v/>
      </c>
      <c r="X38" s="782" t="str">
        <f>VLOOKUP($B38,$B$1:$N38,H$1+1,FALSE)</f>
        <v/>
      </c>
      <c r="Y38" s="782" t="str">
        <f>VLOOKUP($B38,$B$1:$N38,I$1+1,FALSE)</f>
        <v/>
      </c>
      <c r="Z38" s="782" t="str">
        <f>VLOOKUP($B38,$B$1:$N38,J$1+1,FALSE)</f>
        <v/>
      </c>
      <c r="AA38" s="782" t="str">
        <f>VLOOKUP($B38,$B$1:$N38,K$1+1,FALSE)</f>
        <v/>
      </c>
      <c r="AB38" s="782" t="str">
        <f>VLOOKUP($B38,$B$1:$N38,L$1+1,FALSE)</f>
        <v/>
      </c>
      <c r="AC38" s="782" t="str">
        <f>VLOOKUP($B38,$B$1:$N38,M$1+1,FALSE)</f>
        <v/>
      </c>
      <c r="AD38" s="783" t="str">
        <f>VLOOKUP($B38,$B$1:$N38,N$1+1,FALSE)</f>
        <v/>
      </c>
      <c r="AE38" s="784" t="str">
        <f t="shared" si="4"/>
        <v/>
      </c>
      <c r="AF38" s="785" t="str">
        <f t="shared" si="9"/>
        <v/>
      </c>
      <c r="AG38" s="779"/>
      <c r="AH38" s="780" t="str">
        <f t="shared" si="19"/>
        <v/>
      </c>
      <c r="AI38" s="787" t="str">
        <f>VLOOKUP($B142,$B$107:$N142,C$1+1,FALSE)</f>
        <v/>
      </c>
      <c r="AJ38" s="788" t="str">
        <f>VLOOKUP($B142,$B$107:$N142,D$1+1,FALSE)</f>
        <v/>
      </c>
      <c r="AK38" s="788" t="str">
        <f>VLOOKUP($B142,$B$107:$N142,E$1+1,FALSE)</f>
        <v/>
      </c>
      <c r="AL38" s="788" t="str">
        <f>VLOOKUP($B142,$B$107:$N142,F$1+1,FALSE)</f>
        <v/>
      </c>
      <c r="AM38" s="788" t="str">
        <f>VLOOKUP($B142,$B$107:$N142,G$1+1,FALSE)</f>
        <v/>
      </c>
      <c r="AN38" s="788" t="str">
        <f>VLOOKUP($B142,$B$107:$N142,H$1+1,FALSE)</f>
        <v/>
      </c>
      <c r="AO38" s="788" t="str">
        <f>VLOOKUP($B142,$B$107:$N142,I$1+1,FALSE)</f>
        <v/>
      </c>
      <c r="AP38" s="788" t="str">
        <f>VLOOKUP($B142,$B$107:$N142,J$1+1,FALSE)</f>
        <v/>
      </c>
      <c r="AQ38" s="788" t="str">
        <f>VLOOKUP($B142,$B$107:$N142,K$1+1,FALSE)</f>
        <v/>
      </c>
      <c r="AR38" s="788" t="str">
        <f>VLOOKUP($B142,$B$107:$N142,L$1+1,FALSE)</f>
        <v/>
      </c>
      <c r="AS38" s="788" t="str">
        <f>VLOOKUP($B142,$B$107:$N142,M$1+1,FALSE)</f>
        <v/>
      </c>
      <c r="AT38" s="789" t="str">
        <f>VLOOKUP($B142,$B$107:$N142,N$1+1,FALSE)</f>
        <v/>
      </c>
      <c r="AU38" s="790" t="str">
        <f t="shared" si="5"/>
        <v/>
      </c>
      <c r="AV38" s="785" t="str">
        <f t="shared" si="22"/>
        <v/>
      </c>
      <c r="AW38" s="786"/>
      <c r="AX38" s="780" t="str">
        <f t="shared" si="7"/>
        <v/>
      </c>
      <c r="AY38" s="781" t="str">
        <f t="shared" si="10"/>
        <v/>
      </c>
      <c r="AZ38" s="791" t="str">
        <f t="shared" si="11"/>
        <v/>
      </c>
      <c r="BA38" s="773"/>
      <c r="BB38" s="1618" t="str">
        <f>IF(PROJECTIONS!G38&lt;&gt;"",PROJECTIONS!G38,"")</f>
        <v/>
      </c>
      <c r="BC38" s="788" t="str">
        <f t="shared" si="12"/>
        <v/>
      </c>
      <c r="BD38" s="782" t="str">
        <f t="shared" si="23"/>
        <v/>
      </c>
      <c r="BE38" s="793" t="str">
        <f t="shared" si="13"/>
        <v/>
      </c>
      <c r="BF38" s="773"/>
      <c r="BG38" s="1618" t="str">
        <f>IF(PROJECTIONS!L38&lt;&gt;"",PROJECTIONS!L38,"")</f>
        <v/>
      </c>
      <c r="BH38" s="782" t="str">
        <f t="shared" si="14"/>
        <v/>
      </c>
      <c r="BI38" s="782" t="str">
        <f t="shared" si="15"/>
        <v/>
      </c>
      <c r="BJ38" s="793" t="str">
        <f t="shared" si="16"/>
        <v/>
      </c>
      <c r="BK38" s="773"/>
      <c r="BL38" s="792" t="str">
        <f t="shared" si="17"/>
        <v/>
      </c>
      <c r="BM38" s="789" t="str">
        <f t="shared" si="18"/>
        <v/>
      </c>
      <c r="BN38" s="794"/>
      <c r="BO38" s="779"/>
      <c r="BP38" s="780" t="str">
        <f>IF(SETUP!$B$38&lt;&gt;"",SETUP!$B$38,"")</f>
        <v/>
      </c>
      <c r="BQ38" s="1711" t="str">
        <f>VLOOKUP($B38,$R$107:$AF142,C$1+1,FALSE)</f>
        <v/>
      </c>
      <c r="BR38" s="1712" t="str">
        <f>VLOOKUP($B38,$R$107:$AF142,D$1+1,FALSE)</f>
        <v/>
      </c>
      <c r="BS38" s="1712" t="str">
        <f>VLOOKUP($B38,$R$107:$AF142,E$1+1,FALSE)</f>
        <v/>
      </c>
      <c r="BT38" s="1712" t="str">
        <f>VLOOKUP($B38,$R$107:$AF142,F$1+1,FALSE)</f>
        <v/>
      </c>
      <c r="BU38" s="1712" t="str">
        <f>VLOOKUP($B38,$R$107:$AF142,G$1+1,FALSE)</f>
        <v/>
      </c>
      <c r="BV38" s="1712" t="str">
        <f>VLOOKUP($B38,$R$107:$AF142,H$1+1,FALSE)</f>
        <v/>
      </c>
      <c r="BW38" s="1712" t="str">
        <f>VLOOKUP($B38,$R$107:$AF142,I$1+1,FALSE)</f>
        <v/>
      </c>
      <c r="BX38" s="1712" t="str">
        <f>VLOOKUP($B38,$R$107:$AF142,J$1+1,FALSE)</f>
        <v/>
      </c>
      <c r="BY38" s="1712" t="str">
        <f>VLOOKUP($B38,$R$107:$AF142,K$1+1,FALSE)</f>
        <v/>
      </c>
      <c r="BZ38" s="1712" t="str">
        <f>VLOOKUP($B38,$R$107:$AF142,L$1+1,FALSE)</f>
        <v/>
      </c>
      <c r="CA38" s="1712" t="str">
        <f>VLOOKUP($B38,$R$107:$AF142,M$1+1,FALSE)</f>
        <v/>
      </c>
      <c r="CB38" s="1713" t="str">
        <f>VLOOKUP($B38,$R$107:$AF142,N$1+1,FALSE)</f>
        <v/>
      </c>
      <c r="CC38" s="1714" t="str">
        <f>VLOOKUP($B38,$R$107:$AF142,O$1+1,FALSE)</f>
        <v/>
      </c>
      <c r="CD38" s="1751" t="str">
        <f>VLOOKUP($B38,$R$107:$AF142,P$1+1,FALSE)</f>
        <v/>
      </c>
      <c r="CE38" s="777"/>
      <c r="CF38" s="777"/>
      <c r="CG38" s="777"/>
      <c r="CH38" s="777"/>
      <c r="CI38" s="777"/>
      <c r="CJ38" s="777"/>
      <c r="CK38" s="777"/>
      <c r="CL38" s="777"/>
      <c r="CM38" s="777"/>
      <c r="CN38" s="777"/>
      <c r="CO38" s="777"/>
      <c r="CP38" s="777"/>
      <c r="CQ38" s="777"/>
      <c r="CR38" s="777"/>
      <c r="CS38" s="777"/>
      <c r="CT38" s="777"/>
      <c r="CU38" s="777"/>
      <c r="CV38" s="777"/>
      <c r="CW38" s="777"/>
      <c r="CX38" s="777"/>
      <c r="CY38" s="777"/>
      <c r="CZ38" s="777"/>
      <c r="DA38" s="777"/>
      <c r="DB38" s="777"/>
      <c r="DC38" s="777"/>
      <c r="DD38" s="777"/>
      <c r="DE38" s="777"/>
      <c r="DF38" s="777"/>
      <c r="DG38" s="777"/>
      <c r="DH38" s="777"/>
      <c r="DI38" s="777"/>
      <c r="DJ38" s="777"/>
      <c r="DK38" s="777"/>
      <c r="DL38" s="777"/>
      <c r="DM38" s="777"/>
      <c r="DN38" s="777"/>
      <c r="DO38" s="777"/>
      <c r="DP38" s="777"/>
      <c r="DQ38" s="777"/>
      <c r="DR38" s="777"/>
      <c r="DS38" s="777"/>
      <c r="DT38" s="777"/>
      <c r="DU38" s="777"/>
      <c r="DV38" s="777"/>
      <c r="DW38" s="777"/>
      <c r="DX38" s="777"/>
      <c r="DY38" s="777"/>
      <c r="DZ38" s="777"/>
      <c r="EA38" s="777"/>
    </row>
    <row r="39" spans="1:131" s="808" customFormat="1" ht="18" customHeight="1">
      <c r="A39" s="779"/>
      <c r="B39" s="796" t="str">
        <f>IF(SETUP!$B$39&lt;&gt;"",SETUP!$B$39,"")</f>
        <v/>
      </c>
      <c r="C39" s="767" t="str">
        <f>IF(JAN!$K$44&gt;0.005,JAN!$K$44,"")</f>
        <v/>
      </c>
      <c r="D39" s="797" t="str">
        <f>IF(FEB!$K$44&gt;0.005,FEB!$K$44,"")</f>
        <v/>
      </c>
      <c r="E39" s="797" t="str">
        <f>IF(MAR!$K$44&gt;0.005,MAR!$K$44,"")</f>
        <v/>
      </c>
      <c r="F39" s="797" t="str">
        <f>IF(APR!$K$44&gt;0.005,APR!$K$44,"")</f>
        <v/>
      </c>
      <c r="G39" s="797" t="str">
        <f>IF(MAY!$K$44&gt;0.005,MAY!$K$44,"")</f>
        <v/>
      </c>
      <c r="H39" s="797" t="str">
        <f>IF(JUN!$K$44&gt;0.005,JUN!$K$44,"")</f>
        <v/>
      </c>
      <c r="I39" s="797" t="str">
        <f>IF(JUL!$K$44&gt;0.005,JUL!$K$44,"")</f>
        <v/>
      </c>
      <c r="J39" s="797" t="str">
        <f>IF(AUG!$K$44&gt;0.005,AUG!$K$44,"")</f>
        <v/>
      </c>
      <c r="K39" s="797" t="str">
        <f>IF(SEP!$K$44&gt;0.005,SEP!$K$44,"")</f>
        <v/>
      </c>
      <c r="L39" s="797" t="str">
        <f>IF(OCT!$K$44&gt;0.005,OCT!$K$44,"")</f>
        <v/>
      </c>
      <c r="M39" s="797" t="str">
        <f>IF(NOV!$K$44&gt;0.005,NOV!$K$44,"")</f>
        <v/>
      </c>
      <c r="N39" s="798" t="str">
        <f>IF(DEC!$K$44&gt;0.005,DEC!$K$44,"")</f>
        <v/>
      </c>
      <c r="O39" s="799" t="str">
        <f t="shared" si="20"/>
        <v/>
      </c>
      <c r="P39" s="785" t="str">
        <f>IF(SUM(C$39:N$39)&gt;0.005,O$39/(SUM(JAN!$L$44,FEB!$L$44,MAR!$L$44,APR!$L$44,MAY!$L$44,JUN!$L$44,JUL!$L$44,AUG!$L$44,SEP!$L$44,OCT!$L$44,NOV!$L$44,DEC!$L$44)),"")</f>
        <v/>
      </c>
      <c r="Q39" s="786"/>
      <c r="R39" s="796" t="str">
        <f t="shared" si="21"/>
        <v/>
      </c>
      <c r="S39" s="767" t="str">
        <f>VLOOKUP($B39,$B$1:$N39,C$1+1,FALSE)</f>
        <v/>
      </c>
      <c r="T39" s="797" t="str">
        <f>VLOOKUP($B39,$B$1:$N39,D$1+1,FALSE)</f>
        <v/>
      </c>
      <c r="U39" s="797" t="str">
        <f>VLOOKUP($B39,$B$1:$N39,E$1+1,FALSE)</f>
        <v/>
      </c>
      <c r="V39" s="797" t="str">
        <f>VLOOKUP($B39,$B$1:$N39,F$1+1,FALSE)</f>
        <v/>
      </c>
      <c r="W39" s="797" t="str">
        <f>VLOOKUP($B39,$B$1:$N39,G$1+1,FALSE)</f>
        <v/>
      </c>
      <c r="X39" s="797" t="str">
        <f>VLOOKUP($B39,$B$1:$N39,H$1+1,FALSE)</f>
        <v/>
      </c>
      <c r="Y39" s="797" t="str">
        <f>VLOOKUP($B39,$B$1:$N39,I$1+1,FALSE)</f>
        <v/>
      </c>
      <c r="Z39" s="797" t="str">
        <f>VLOOKUP($B39,$B$1:$N39,J$1+1,FALSE)</f>
        <v/>
      </c>
      <c r="AA39" s="797" t="str">
        <f>VLOOKUP($B39,$B$1:$N39,K$1+1,FALSE)</f>
        <v/>
      </c>
      <c r="AB39" s="797" t="str">
        <f>VLOOKUP($B39,$B$1:$N39,L$1+1,FALSE)</f>
        <v/>
      </c>
      <c r="AC39" s="797" t="str">
        <f>VLOOKUP($B39,$B$1:$N39,M$1+1,FALSE)</f>
        <v/>
      </c>
      <c r="AD39" s="798" t="str">
        <f>VLOOKUP($B39,$B$1:$N39,N$1+1,FALSE)</f>
        <v/>
      </c>
      <c r="AE39" s="799" t="str">
        <f t="shared" si="4"/>
        <v/>
      </c>
      <c r="AF39" s="785" t="str">
        <f t="shared" si="9"/>
        <v/>
      </c>
      <c r="AG39" s="779"/>
      <c r="AH39" s="796" t="str">
        <f t="shared" si="19"/>
        <v/>
      </c>
      <c r="AI39" s="800" t="str">
        <f>VLOOKUP($B143,$B$107:$N143,C$1+1,FALSE)</f>
        <v/>
      </c>
      <c r="AJ39" s="801" t="str">
        <f>VLOOKUP($B143,$B$107:$N143,D$1+1,FALSE)</f>
        <v/>
      </c>
      <c r="AK39" s="801" t="str">
        <f>VLOOKUP($B143,$B$107:$N143,E$1+1,FALSE)</f>
        <v/>
      </c>
      <c r="AL39" s="801" t="str">
        <f>VLOOKUP($B143,$B$107:$N143,F$1+1,FALSE)</f>
        <v/>
      </c>
      <c r="AM39" s="801" t="str">
        <f>VLOOKUP($B143,$B$107:$N143,G$1+1,FALSE)</f>
        <v/>
      </c>
      <c r="AN39" s="801" t="str">
        <f>VLOOKUP($B143,$B$107:$N143,H$1+1,FALSE)</f>
        <v/>
      </c>
      <c r="AO39" s="801" t="str">
        <f>VLOOKUP($B143,$B$107:$N143,I$1+1,FALSE)</f>
        <v/>
      </c>
      <c r="AP39" s="801" t="str">
        <f>VLOOKUP($B143,$B$107:$N143,J$1+1,FALSE)</f>
        <v/>
      </c>
      <c r="AQ39" s="801" t="str">
        <f>VLOOKUP($B143,$B$107:$N143,K$1+1,FALSE)</f>
        <v/>
      </c>
      <c r="AR39" s="801" t="str">
        <f>VLOOKUP($B143,$B$107:$N143,L$1+1,FALSE)</f>
        <v/>
      </c>
      <c r="AS39" s="801" t="str">
        <f>VLOOKUP($B143,$B$107:$N143,M$1+1,FALSE)</f>
        <v/>
      </c>
      <c r="AT39" s="802" t="str">
        <f>VLOOKUP($B143,$B$107:$N143,N$1+1,FALSE)</f>
        <v/>
      </c>
      <c r="AU39" s="803" t="str">
        <f t="shared" si="5"/>
        <v/>
      </c>
      <c r="AV39" s="785" t="str">
        <f t="shared" si="22"/>
        <v/>
      </c>
      <c r="AW39" s="786"/>
      <c r="AX39" s="796" t="str">
        <f t="shared" si="7"/>
        <v/>
      </c>
      <c r="AY39" s="767" t="str">
        <f t="shared" si="10"/>
        <v/>
      </c>
      <c r="AZ39" s="804" t="str">
        <f t="shared" si="11"/>
        <v/>
      </c>
      <c r="BA39" s="773"/>
      <c r="BB39" s="1616" t="str">
        <f>IF(PROJECTIONS!G39&lt;&gt;"",PROJECTIONS!G39,"")</f>
        <v/>
      </c>
      <c r="BC39" s="801" t="str">
        <f t="shared" si="12"/>
        <v/>
      </c>
      <c r="BD39" s="797" t="str">
        <f t="shared" si="23"/>
        <v/>
      </c>
      <c r="BE39" s="806" t="str">
        <f t="shared" si="13"/>
        <v/>
      </c>
      <c r="BF39" s="773"/>
      <c r="BG39" s="1616" t="str">
        <f>IF(PROJECTIONS!L39&lt;&gt;"",PROJECTIONS!L39,"")</f>
        <v/>
      </c>
      <c r="BH39" s="797" t="str">
        <f t="shared" si="14"/>
        <v/>
      </c>
      <c r="BI39" s="797" t="str">
        <f t="shared" si="15"/>
        <v/>
      </c>
      <c r="BJ39" s="806" t="str">
        <f t="shared" si="16"/>
        <v/>
      </c>
      <c r="BK39" s="773"/>
      <c r="BL39" s="805" t="str">
        <f t="shared" si="17"/>
        <v/>
      </c>
      <c r="BM39" s="802" t="str">
        <f t="shared" si="18"/>
        <v/>
      </c>
      <c r="BN39" s="807"/>
      <c r="BO39" s="779"/>
      <c r="BP39" s="796" t="str">
        <f>IF(SETUP!$B$39&lt;&gt;"",SETUP!$B$39,"")</f>
        <v/>
      </c>
      <c r="BQ39" s="1715" t="str">
        <f>VLOOKUP($B39,$R$107:$AF143,C$1+1,FALSE)</f>
        <v/>
      </c>
      <c r="BR39" s="1716" t="str">
        <f>VLOOKUP($B39,$R$107:$AF143,D$1+1,FALSE)</f>
        <v/>
      </c>
      <c r="BS39" s="1716" t="str">
        <f>VLOOKUP($B39,$R$107:$AF143,E$1+1,FALSE)</f>
        <v/>
      </c>
      <c r="BT39" s="1716" t="str">
        <f>VLOOKUP($B39,$R$107:$AF143,F$1+1,FALSE)</f>
        <v/>
      </c>
      <c r="BU39" s="1716" t="str">
        <f>VLOOKUP($B39,$R$107:$AF143,G$1+1,FALSE)</f>
        <v/>
      </c>
      <c r="BV39" s="1716" t="str">
        <f>VLOOKUP($B39,$R$107:$AF143,H$1+1,FALSE)</f>
        <v/>
      </c>
      <c r="BW39" s="1716" t="str">
        <f>VLOOKUP($B39,$R$107:$AF143,I$1+1,FALSE)</f>
        <v/>
      </c>
      <c r="BX39" s="1716" t="str">
        <f>VLOOKUP($B39,$R$107:$AF143,J$1+1,FALSE)</f>
        <v/>
      </c>
      <c r="BY39" s="1716" t="str">
        <f>VLOOKUP($B39,$R$107:$AF143,K$1+1,FALSE)</f>
        <v/>
      </c>
      <c r="BZ39" s="1716" t="str">
        <f>VLOOKUP($B39,$R$107:$AF143,L$1+1,FALSE)</f>
        <v/>
      </c>
      <c r="CA39" s="1716" t="str">
        <f>VLOOKUP($B39,$R$107:$AF143,M$1+1,FALSE)</f>
        <v/>
      </c>
      <c r="CB39" s="1717" t="str">
        <f>VLOOKUP($B39,$R$107:$AF143,N$1+1,FALSE)</f>
        <v/>
      </c>
      <c r="CC39" s="1718" t="str">
        <f>VLOOKUP($B39,$R$107:$AF143,O$1+1,FALSE)</f>
        <v/>
      </c>
      <c r="CD39" s="1751" t="str">
        <f>VLOOKUP($B39,$R$107:$AF143,P$1+1,FALSE)</f>
        <v/>
      </c>
      <c r="CE39" s="777"/>
      <c r="CF39" s="777"/>
      <c r="CG39" s="777"/>
      <c r="CH39" s="777"/>
      <c r="CI39" s="777"/>
      <c r="CJ39" s="777"/>
      <c r="CK39" s="777"/>
      <c r="CL39" s="777"/>
      <c r="CM39" s="777"/>
      <c r="CN39" s="777"/>
      <c r="CO39" s="777"/>
      <c r="CP39" s="777"/>
      <c r="CQ39" s="777"/>
      <c r="CR39" s="777"/>
      <c r="CS39" s="777"/>
      <c r="CT39" s="777"/>
      <c r="CU39" s="777"/>
      <c r="CV39" s="777"/>
      <c r="CW39" s="777"/>
      <c r="CX39" s="777"/>
      <c r="CY39" s="777"/>
      <c r="CZ39" s="777"/>
      <c r="DA39" s="777"/>
      <c r="DB39" s="777"/>
      <c r="DC39" s="777"/>
      <c r="DD39" s="777"/>
      <c r="DE39" s="777"/>
      <c r="DF39" s="777"/>
      <c r="DG39" s="777"/>
      <c r="DH39" s="777"/>
      <c r="DI39" s="777"/>
      <c r="DJ39" s="777"/>
      <c r="DK39" s="777"/>
      <c r="DL39" s="777"/>
      <c r="DM39" s="777"/>
      <c r="DN39" s="777"/>
      <c r="DO39" s="777"/>
      <c r="DP39" s="777"/>
      <c r="DQ39" s="777"/>
      <c r="DR39" s="777"/>
      <c r="DS39" s="777"/>
      <c r="DT39" s="777"/>
      <c r="DU39" s="777"/>
      <c r="DV39" s="777"/>
      <c r="DW39" s="777"/>
      <c r="DX39" s="777"/>
      <c r="DY39" s="777"/>
      <c r="DZ39" s="777"/>
      <c r="EA39" s="777"/>
    </row>
    <row r="40" spans="1:131" s="795" customFormat="1" ht="18" customHeight="1">
      <c r="A40" s="779"/>
      <c r="B40" s="780" t="str">
        <f>IF(SETUP!$B$40&lt;&gt;"",SETUP!$B$40,"")</f>
        <v/>
      </c>
      <c r="C40" s="781" t="str">
        <f>IF(JAN!$K$45&gt;0.005,JAN!$K$45,"")</f>
        <v/>
      </c>
      <c r="D40" s="782" t="str">
        <f>IF(FEB!$K$45&gt;0.005,FEB!$K$45,"")</f>
        <v/>
      </c>
      <c r="E40" s="782" t="str">
        <f>IF(MAR!$K$45&gt;0.005,MAR!$K$45,"")</f>
        <v/>
      </c>
      <c r="F40" s="782" t="str">
        <f>IF(APR!$K$45&gt;0.005,APR!$K$45,"")</f>
        <v/>
      </c>
      <c r="G40" s="782" t="str">
        <f>IF(MAY!$K$45&gt;0.005,MAY!$K$45,"")</f>
        <v/>
      </c>
      <c r="H40" s="782" t="str">
        <f>IF(JUN!$K$45&gt;0.005,JUN!$K$45,"")</f>
        <v/>
      </c>
      <c r="I40" s="782" t="str">
        <f>IF(JUL!$K$45&gt;0.005,JUL!$K$45,"")</f>
        <v/>
      </c>
      <c r="J40" s="782" t="str">
        <f>IF(AUG!$K$45&gt;0.005,AUG!$K$45,"")</f>
        <v/>
      </c>
      <c r="K40" s="782" t="str">
        <f>IF(SEP!$K$45&gt;0.005,SEP!$K$45,"")</f>
        <v/>
      </c>
      <c r="L40" s="782" t="str">
        <f>IF(OCT!$K$45&gt;0.005,OCT!$K$45,"")</f>
        <v/>
      </c>
      <c r="M40" s="782" t="str">
        <f>IF(NOV!$K$45&gt;0.005,NOV!$K$45,"")</f>
        <v/>
      </c>
      <c r="N40" s="783" t="str">
        <f>IF(DEC!$K$45&gt;0.005,DEC!$K$45,"")</f>
        <v/>
      </c>
      <c r="O40" s="784" t="str">
        <f t="shared" si="20"/>
        <v/>
      </c>
      <c r="P40" s="785" t="str">
        <f>IF(SUM(C$40:N$40)&gt;0.005,O$40/(SUM(JAN!$L$45,FEB!$L$45,MAR!$L$45,APR!$L$45,MAY!$L$45,JUN!$L$45,JUL!$L$45,AUG!$L$45,SEP!$L$45,OCT!$L$45,NOV!$L$45,DEC!$L$45)),"")</f>
        <v/>
      </c>
      <c r="Q40" s="786"/>
      <c r="R40" s="780" t="str">
        <f t="shared" si="21"/>
        <v/>
      </c>
      <c r="S40" s="781" t="str">
        <f>VLOOKUP($B40,$B$1:$N40,C$1+1,FALSE)</f>
        <v/>
      </c>
      <c r="T40" s="782" t="str">
        <f>VLOOKUP($B40,$B$1:$N40,D$1+1,FALSE)</f>
        <v/>
      </c>
      <c r="U40" s="782" t="str">
        <f>VLOOKUP($B40,$B$1:$N40,E$1+1,FALSE)</f>
        <v/>
      </c>
      <c r="V40" s="782" t="str">
        <f>VLOOKUP($B40,$B$1:$N40,F$1+1,FALSE)</f>
        <v/>
      </c>
      <c r="W40" s="782" t="str">
        <f>VLOOKUP($B40,$B$1:$N40,G$1+1,FALSE)</f>
        <v/>
      </c>
      <c r="X40" s="782" t="str">
        <f>VLOOKUP($B40,$B$1:$N40,H$1+1,FALSE)</f>
        <v/>
      </c>
      <c r="Y40" s="782" t="str">
        <f>VLOOKUP($B40,$B$1:$N40,I$1+1,FALSE)</f>
        <v/>
      </c>
      <c r="Z40" s="782" t="str">
        <f>VLOOKUP($B40,$B$1:$N40,J$1+1,FALSE)</f>
        <v/>
      </c>
      <c r="AA40" s="782" t="str">
        <f>VLOOKUP($B40,$B$1:$N40,K$1+1,FALSE)</f>
        <v/>
      </c>
      <c r="AB40" s="782" t="str">
        <f>VLOOKUP($B40,$B$1:$N40,L$1+1,FALSE)</f>
        <v/>
      </c>
      <c r="AC40" s="782" t="str">
        <f>VLOOKUP($B40,$B$1:$N40,M$1+1,FALSE)</f>
        <v/>
      </c>
      <c r="AD40" s="783" t="str">
        <f>VLOOKUP($B40,$B$1:$N40,N$1+1,FALSE)</f>
        <v/>
      </c>
      <c r="AE40" s="784" t="str">
        <f t="shared" si="4"/>
        <v/>
      </c>
      <c r="AF40" s="785" t="str">
        <f t="shared" si="9"/>
        <v/>
      </c>
      <c r="AG40" s="779"/>
      <c r="AH40" s="780" t="str">
        <f t="shared" si="19"/>
        <v/>
      </c>
      <c r="AI40" s="787" t="str">
        <f>VLOOKUP($B144,$B$107:$N144,C$1+1,FALSE)</f>
        <v/>
      </c>
      <c r="AJ40" s="788" t="str">
        <f>VLOOKUP($B144,$B$107:$N144,D$1+1,FALSE)</f>
        <v/>
      </c>
      <c r="AK40" s="788" t="str">
        <f>VLOOKUP($B144,$B$107:$N144,E$1+1,FALSE)</f>
        <v/>
      </c>
      <c r="AL40" s="788" t="str">
        <f>VLOOKUP($B144,$B$107:$N144,F$1+1,FALSE)</f>
        <v/>
      </c>
      <c r="AM40" s="788" t="str">
        <f>VLOOKUP($B144,$B$107:$N144,G$1+1,FALSE)</f>
        <v/>
      </c>
      <c r="AN40" s="788" t="str">
        <f>VLOOKUP($B144,$B$107:$N144,H$1+1,FALSE)</f>
        <v/>
      </c>
      <c r="AO40" s="788" t="str">
        <f>VLOOKUP($B144,$B$107:$N144,I$1+1,FALSE)</f>
        <v/>
      </c>
      <c r="AP40" s="788" t="str">
        <f>VLOOKUP($B144,$B$107:$N144,J$1+1,FALSE)</f>
        <v/>
      </c>
      <c r="AQ40" s="788" t="str">
        <f>VLOOKUP($B144,$B$107:$N144,K$1+1,FALSE)</f>
        <v/>
      </c>
      <c r="AR40" s="788" t="str">
        <f>VLOOKUP($B144,$B$107:$N144,L$1+1,FALSE)</f>
        <v/>
      </c>
      <c r="AS40" s="788" t="str">
        <f>VLOOKUP($B144,$B$107:$N144,M$1+1,FALSE)</f>
        <v/>
      </c>
      <c r="AT40" s="789" t="str">
        <f>VLOOKUP($B144,$B$107:$N144,N$1+1,FALSE)</f>
        <v/>
      </c>
      <c r="AU40" s="790" t="str">
        <f t="shared" si="5"/>
        <v/>
      </c>
      <c r="AV40" s="785" t="str">
        <f t="shared" si="22"/>
        <v/>
      </c>
      <c r="AW40" s="786"/>
      <c r="AX40" s="780" t="str">
        <f t="shared" si="7"/>
        <v/>
      </c>
      <c r="AY40" s="781" t="str">
        <f t="shared" si="10"/>
        <v/>
      </c>
      <c r="AZ40" s="791" t="str">
        <f t="shared" si="11"/>
        <v/>
      </c>
      <c r="BA40" s="773"/>
      <c r="BB40" s="1618" t="str">
        <f>IF(PROJECTIONS!G40&lt;&gt;"",PROJECTIONS!G40,"")</f>
        <v/>
      </c>
      <c r="BC40" s="788" t="str">
        <f t="shared" si="12"/>
        <v/>
      </c>
      <c r="BD40" s="782" t="str">
        <f t="shared" si="23"/>
        <v/>
      </c>
      <c r="BE40" s="793" t="str">
        <f t="shared" si="13"/>
        <v/>
      </c>
      <c r="BF40" s="773"/>
      <c r="BG40" s="1618" t="str">
        <f>IF(PROJECTIONS!L40&lt;&gt;"",PROJECTIONS!L40,"")</f>
        <v/>
      </c>
      <c r="BH40" s="782" t="str">
        <f t="shared" si="14"/>
        <v/>
      </c>
      <c r="BI40" s="782" t="str">
        <f t="shared" si="15"/>
        <v/>
      </c>
      <c r="BJ40" s="793" t="str">
        <f t="shared" si="16"/>
        <v/>
      </c>
      <c r="BK40" s="773"/>
      <c r="BL40" s="792" t="str">
        <f t="shared" si="17"/>
        <v/>
      </c>
      <c r="BM40" s="789" t="str">
        <f t="shared" si="18"/>
        <v/>
      </c>
      <c r="BN40" s="794"/>
      <c r="BO40" s="779"/>
      <c r="BP40" s="780" t="str">
        <f>IF(SETUP!$B$40&lt;&gt;"",SETUP!$B$40,"")</f>
        <v/>
      </c>
      <c r="BQ40" s="1711" t="str">
        <f>VLOOKUP($B40,$R$107:$AF144,C$1+1,FALSE)</f>
        <v/>
      </c>
      <c r="BR40" s="1712" t="str">
        <f>VLOOKUP($B40,$R$107:$AF144,D$1+1,FALSE)</f>
        <v/>
      </c>
      <c r="BS40" s="1712" t="str">
        <f>VLOOKUP($B40,$R$107:$AF144,E$1+1,FALSE)</f>
        <v/>
      </c>
      <c r="BT40" s="1712" t="str">
        <f>VLOOKUP($B40,$R$107:$AF144,F$1+1,FALSE)</f>
        <v/>
      </c>
      <c r="BU40" s="1712" t="str">
        <f>VLOOKUP($B40,$R$107:$AF144,G$1+1,FALSE)</f>
        <v/>
      </c>
      <c r="BV40" s="1712" t="str">
        <f>VLOOKUP($B40,$R$107:$AF144,H$1+1,FALSE)</f>
        <v/>
      </c>
      <c r="BW40" s="1712" t="str">
        <f>VLOOKUP($B40,$R$107:$AF144,I$1+1,FALSE)</f>
        <v/>
      </c>
      <c r="BX40" s="1712" t="str">
        <f>VLOOKUP($B40,$R$107:$AF144,J$1+1,FALSE)</f>
        <v/>
      </c>
      <c r="BY40" s="1712" t="str">
        <f>VLOOKUP($B40,$R$107:$AF144,K$1+1,FALSE)</f>
        <v/>
      </c>
      <c r="BZ40" s="1712" t="str">
        <f>VLOOKUP($B40,$R$107:$AF144,L$1+1,FALSE)</f>
        <v/>
      </c>
      <c r="CA40" s="1712" t="str">
        <f>VLOOKUP($B40,$R$107:$AF144,M$1+1,FALSE)</f>
        <v/>
      </c>
      <c r="CB40" s="1713" t="str">
        <f>VLOOKUP($B40,$R$107:$AF144,N$1+1,FALSE)</f>
        <v/>
      </c>
      <c r="CC40" s="1714" t="str">
        <f>VLOOKUP($B40,$R$107:$AF144,O$1+1,FALSE)</f>
        <v/>
      </c>
      <c r="CD40" s="1751" t="str">
        <f>VLOOKUP($B40,$R$107:$AF144,P$1+1,FALSE)</f>
        <v/>
      </c>
      <c r="CE40" s="777"/>
      <c r="CF40" s="777"/>
      <c r="CG40" s="777"/>
      <c r="CH40" s="777"/>
      <c r="CI40" s="777"/>
      <c r="CJ40" s="777"/>
      <c r="CK40" s="777"/>
      <c r="CL40" s="777"/>
      <c r="CM40" s="777"/>
      <c r="CN40" s="777"/>
      <c r="CO40" s="777"/>
      <c r="CP40" s="777"/>
      <c r="CQ40" s="777"/>
      <c r="CR40" s="777"/>
      <c r="CS40" s="777"/>
      <c r="CT40" s="777"/>
      <c r="CU40" s="777"/>
      <c r="CV40" s="777"/>
      <c r="CW40" s="777"/>
      <c r="CX40" s="777"/>
      <c r="CY40" s="777"/>
      <c r="CZ40" s="777"/>
      <c r="DA40" s="777"/>
      <c r="DB40" s="777"/>
      <c r="DC40" s="777"/>
      <c r="DD40" s="777"/>
      <c r="DE40" s="777"/>
      <c r="DF40" s="777"/>
      <c r="DG40" s="777"/>
      <c r="DH40" s="777"/>
      <c r="DI40" s="777"/>
      <c r="DJ40" s="777"/>
      <c r="DK40" s="777"/>
      <c r="DL40" s="777"/>
      <c r="DM40" s="777"/>
      <c r="DN40" s="777"/>
      <c r="DO40" s="777"/>
      <c r="DP40" s="777"/>
      <c r="DQ40" s="777"/>
      <c r="DR40" s="777"/>
      <c r="DS40" s="777"/>
      <c r="DT40" s="777"/>
      <c r="DU40" s="777"/>
      <c r="DV40" s="777"/>
      <c r="DW40" s="777"/>
      <c r="DX40" s="777"/>
      <c r="DY40" s="777"/>
      <c r="DZ40" s="777"/>
      <c r="EA40" s="777"/>
    </row>
    <row r="41" spans="1:131" s="808" customFormat="1" ht="18" customHeight="1">
      <c r="A41" s="779"/>
      <c r="B41" s="796" t="str">
        <f>IF(SETUP!$B$41&lt;&gt;"",SETUP!$B$41,"")</f>
        <v/>
      </c>
      <c r="C41" s="767" t="str">
        <f>IF(JAN!$K$46&gt;0.005,JAN!$K$46,"")</f>
        <v/>
      </c>
      <c r="D41" s="797" t="str">
        <f>IF(FEB!$K$46&gt;0.005,FEB!$K$46,"")</f>
        <v/>
      </c>
      <c r="E41" s="797" t="str">
        <f>IF(MAR!$K$46&gt;0.005,MAR!$K$46,"")</f>
        <v/>
      </c>
      <c r="F41" s="797" t="str">
        <f>IF(APR!$K$46&gt;0.005,APR!$K$46,"")</f>
        <v/>
      </c>
      <c r="G41" s="797" t="str">
        <f>IF(MAY!$K$46&gt;0.005,MAY!$K$46,"")</f>
        <v/>
      </c>
      <c r="H41" s="797" t="str">
        <f>IF(JUN!$K$46&gt;0.005,JUN!$K$46,"")</f>
        <v/>
      </c>
      <c r="I41" s="797" t="str">
        <f>IF(JUL!$K$46&gt;0.005,JUL!$K$46,"")</f>
        <v/>
      </c>
      <c r="J41" s="797" t="str">
        <f>IF(AUG!$K$46&gt;0.005,AUG!$K$46,"")</f>
        <v/>
      </c>
      <c r="K41" s="797" t="str">
        <f>IF(SEP!$K$46&gt;0.005,SEP!$K$46,"")</f>
        <v/>
      </c>
      <c r="L41" s="797" t="str">
        <f>IF(OCT!$K$46&gt;0.005,OCT!$K$46,"")</f>
        <v/>
      </c>
      <c r="M41" s="797" t="str">
        <f>IF(NOV!$K$46&gt;0.005,NOV!$K$46,"")</f>
        <v/>
      </c>
      <c r="N41" s="798" t="str">
        <f>IF(DEC!$K$46&gt;0.005,DEC!$K$46,"")</f>
        <v/>
      </c>
      <c r="O41" s="799" t="str">
        <f t="shared" si="20"/>
        <v/>
      </c>
      <c r="P41" s="785" t="str">
        <f>IF(SUM(C$41:N$41)&gt;0.005,O$41/(SUM(JAN!$L$46,FEB!$L$46,MAR!$L$46,APR!$L$46,MAY!$L$46,JUN!$L$46,JUL!$L$46,AUG!$L$46,SEP!$L$46,OCT!$L$46,NOV!$L$46,DEC!$L$46)),"")</f>
        <v/>
      </c>
      <c r="Q41" s="786"/>
      <c r="R41" s="796" t="str">
        <f t="shared" si="21"/>
        <v/>
      </c>
      <c r="S41" s="767" t="str">
        <f>VLOOKUP($B41,$B$1:$N41,C$1+1,FALSE)</f>
        <v/>
      </c>
      <c r="T41" s="797" t="str">
        <f>VLOOKUP($B41,$B$1:$N41,D$1+1,FALSE)</f>
        <v/>
      </c>
      <c r="U41" s="797" t="str">
        <f>VLOOKUP($B41,$B$1:$N41,E$1+1,FALSE)</f>
        <v/>
      </c>
      <c r="V41" s="797" t="str">
        <f>VLOOKUP($B41,$B$1:$N41,F$1+1,FALSE)</f>
        <v/>
      </c>
      <c r="W41" s="797" t="str">
        <f>VLOOKUP($B41,$B$1:$N41,G$1+1,FALSE)</f>
        <v/>
      </c>
      <c r="X41" s="797" t="str">
        <f>VLOOKUP($B41,$B$1:$N41,H$1+1,FALSE)</f>
        <v/>
      </c>
      <c r="Y41" s="797" t="str">
        <f>VLOOKUP($B41,$B$1:$N41,I$1+1,FALSE)</f>
        <v/>
      </c>
      <c r="Z41" s="797" t="str">
        <f>VLOOKUP($B41,$B$1:$N41,J$1+1,FALSE)</f>
        <v/>
      </c>
      <c r="AA41" s="797" t="str">
        <f>VLOOKUP($B41,$B$1:$N41,K$1+1,FALSE)</f>
        <v/>
      </c>
      <c r="AB41" s="797" t="str">
        <f>VLOOKUP($B41,$B$1:$N41,L$1+1,FALSE)</f>
        <v/>
      </c>
      <c r="AC41" s="797" t="str">
        <f>VLOOKUP($B41,$B$1:$N41,M$1+1,FALSE)</f>
        <v/>
      </c>
      <c r="AD41" s="798" t="str">
        <f>VLOOKUP($B41,$B$1:$N41,N$1+1,FALSE)</f>
        <v/>
      </c>
      <c r="AE41" s="799" t="str">
        <f t="shared" si="4"/>
        <v/>
      </c>
      <c r="AF41" s="785" t="str">
        <f t="shared" si="9"/>
        <v/>
      </c>
      <c r="AG41" s="779"/>
      <c r="AH41" s="796" t="str">
        <f t="shared" si="19"/>
        <v/>
      </c>
      <c r="AI41" s="800" t="str">
        <f>VLOOKUP($B145,$B$107:$N145,C$1+1,FALSE)</f>
        <v/>
      </c>
      <c r="AJ41" s="801" t="str">
        <f>VLOOKUP($B145,$B$107:$N145,D$1+1,FALSE)</f>
        <v/>
      </c>
      <c r="AK41" s="801" t="str">
        <f>VLOOKUP($B145,$B$107:$N145,E$1+1,FALSE)</f>
        <v/>
      </c>
      <c r="AL41" s="801" t="str">
        <f>VLOOKUP($B145,$B$107:$N145,F$1+1,FALSE)</f>
        <v/>
      </c>
      <c r="AM41" s="801" t="str">
        <f>VLOOKUP($B145,$B$107:$N145,G$1+1,FALSE)</f>
        <v/>
      </c>
      <c r="AN41" s="801" t="str">
        <f>VLOOKUP($B145,$B$107:$N145,H$1+1,FALSE)</f>
        <v/>
      </c>
      <c r="AO41" s="801" t="str">
        <f>VLOOKUP($B145,$B$107:$N145,I$1+1,FALSE)</f>
        <v/>
      </c>
      <c r="AP41" s="801" t="str">
        <f>VLOOKUP($B145,$B$107:$N145,J$1+1,FALSE)</f>
        <v/>
      </c>
      <c r="AQ41" s="801" t="str">
        <f>VLOOKUP($B145,$B$107:$N145,K$1+1,FALSE)</f>
        <v/>
      </c>
      <c r="AR41" s="801" t="str">
        <f>VLOOKUP($B145,$B$107:$N145,L$1+1,FALSE)</f>
        <v/>
      </c>
      <c r="AS41" s="801" t="str">
        <f>VLOOKUP($B145,$B$107:$N145,M$1+1,FALSE)</f>
        <v/>
      </c>
      <c r="AT41" s="802" t="str">
        <f>VLOOKUP($B145,$B$107:$N145,N$1+1,FALSE)</f>
        <v/>
      </c>
      <c r="AU41" s="803" t="str">
        <f t="shared" si="5"/>
        <v/>
      </c>
      <c r="AV41" s="785" t="str">
        <f t="shared" si="22"/>
        <v/>
      </c>
      <c r="AW41" s="786"/>
      <c r="AX41" s="796" t="str">
        <f t="shared" si="7"/>
        <v/>
      </c>
      <c r="AY41" s="767" t="str">
        <f t="shared" si="10"/>
        <v/>
      </c>
      <c r="AZ41" s="804" t="str">
        <f t="shared" si="11"/>
        <v/>
      </c>
      <c r="BA41" s="773"/>
      <c r="BB41" s="1616" t="str">
        <f>IF(PROJECTIONS!G41&lt;&gt;"",PROJECTIONS!G41,"")</f>
        <v/>
      </c>
      <c r="BC41" s="801" t="str">
        <f t="shared" si="12"/>
        <v/>
      </c>
      <c r="BD41" s="797" t="str">
        <f t="shared" si="23"/>
        <v/>
      </c>
      <c r="BE41" s="806" t="str">
        <f t="shared" si="13"/>
        <v/>
      </c>
      <c r="BF41" s="773"/>
      <c r="BG41" s="1616" t="str">
        <f>IF(PROJECTIONS!L41&lt;&gt;"",PROJECTIONS!L41,"")</f>
        <v/>
      </c>
      <c r="BH41" s="797" t="str">
        <f t="shared" si="14"/>
        <v/>
      </c>
      <c r="BI41" s="797" t="str">
        <f t="shared" si="15"/>
        <v/>
      </c>
      <c r="BJ41" s="806" t="str">
        <f t="shared" si="16"/>
        <v/>
      </c>
      <c r="BK41" s="773"/>
      <c r="BL41" s="805" t="str">
        <f t="shared" si="17"/>
        <v/>
      </c>
      <c r="BM41" s="802" t="str">
        <f t="shared" si="18"/>
        <v/>
      </c>
      <c r="BN41" s="807"/>
      <c r="BO41" s="779"/>
      <c r="BP41" s="796" t="str">
        <f>IF(SETUP!$B$41&lt;&gt;"",SETUP!$B$41,"")</f>
        <v/>
      </c>
      <c r="BQ41" s="1715" t="str">
        <f>VLOOKUP($B41,$R$107:$AF145,C$1+1,FALSE)</f>
        <v/>
      </c>
      <c r="BR41" s="1716" t="str">
        <f>VLOOKUP($B41,$R$107:$AF145,D$1+1,FALSE)</f>
        <v/>
      </c>
      <c r="BS41" s="1716" t="str">
        <f>VLOOKUP($B41,$R$107:$AF145,E$1+1,FALSE)</f>
        <v/>
      </c>
      <c r="BT41" s="1716" t="str">
        <f>VLOOKUP($B41,$R$107:$AF145,F$1+1,FALSE)</f>
        <v/>
      </c>
      <c r="BU41" s="1716" t="str">
        <f>VLOOKUP($B41,$R$107:$AF145,G$1+1,FALSE)</f>
        <v/>
      </c>
      <c r="BV41" s="1716" t="str">
        <f>VLOOKUP($B41,$R$107:$AF145,H$1+1,FALSE)</f>
        <v/>
      </c>
      <c r="BW41" s="1716" t="str">
        <f>VLOOKUP($B41,$R$107:$AF145,I$1+1,FALSE)</f>
        <v/>
      </c>
      <c r="BX41" s="1716" t="str">
        <f>VLOOKUP($B41,$R$107:$AF145,J$1+1,FALSE)</f>
        <v/>
      </c>
      <c r="BY41" s="1716" t="str">
        <f>VLOOKUP($B41,$R$107:$AF145,K$1+1,FALSE)</f>
        <v/>
      </c>
      <c r="BZ41" s="1716" t="str">
        <f>VLOOKUP($B41,$R$107:$AF145,L$1+1,FALSE)</f>
        <v/>
      </c>
      <c r="CA41" s="1716" t="str">
        <f>VLOOKUP($B41,$R$107:$AF145,M$1+1,FALSE)</f>
        <v/>
      </c>
      <c r="CB41" s="1717" t="str">
        <f>VLOOKUP($B41,$R$107:$AF145,N$1+1,FALSE)</f>
        <v/>
      </c>
      <c r="CC41" s="1718" t="str">
        <f>VLOOKUP($B41,$R$107:$AF145,O$1+1,FALSE)</f>
        <v/>
      </c>
      <c r="CD41" s="1751" t="str">
        <f>VLOOKUP($B41,$R$107:$AF145,P$1+1,FALSE)</f>
        <v/>
      </c>
      <c r="CE41" s="777"/>
      <c r="CF41" s="777"/>
      <c r="CG41" s="777"/>
      <c r="CH41" s="777"/>
      <c r="CI41" s="777"/>
      <c r="CJ41" s="777"/>
      <c r="CK41" s="777"/>
      <c r="CL41" s="777"/>
      <c r="CM41" s="777"/>
      <c r="CN41" s="777"/>
      <c r="CO41" s="777"/>
      <c r="CP41" s="777"/>
      <c r="CQ41" s="777"/>
      <c r="CR41" s="777"/>
      <c r="CS41" s="777"/>
      <c r="CT41" s="777"/>
      <c r="CU41" s="777"/>
      <c r="CV41" s="777"/>
      <c r="CW41" s="777"/>
      <c r="CX41" s="777"/>
      <c r="CY41" s="777"/>
      <c r="CZ41" s="777"/>
      <c r="DA41" s="777"/>
      <c r="DB41" s="777"/>
      <c r="DC41" s="777"/>
      <c r="DD41" s="777"/>
      <c r="DE41" s="777"/>
      <c r="DF41" s="777"/>
      <c r="DG41" s="777"/>
      <c r="DH41" s="777"/>
      <c r="DI41" s="777"/>
      <c r="DJ41" s="777"/>
      <c r="DK41" s="777"/>
      <c r="DL41" s="777"/>
      <c r="DM41" s="777"/>
      <c r="DN41" s="777"/>
      <c r="DO41" s="777"/>
      <c r="DP41" s="777"/>
      <c r="DQ41" s="777"/>
      <c r="DR41" s="777"/>
      <c r="DS41" s="777"/>
      <c r="DT41" s="777"/>
      <c r="DU41" s="777"/>
      <c r="DV41" s="777"/>
      <c r="DW41" s="777"/>
      <c r="DX41" s="777"/>
      <c r="DY41" s="777"/>
      <c r="DZ41" s="777"/>
      <c r="EA41" s="777"/>
    </row>
    <row r="42" spans="1:131" s="795" customFormat="1" ht="18" customHeight="1">
      <c r="A42" s="779"/>
      <c r="B42" s="780" t="str">
        <f>IF(SETUP!$B$42&lt;&gt;"",SETUP!$B$42,"")</f>
        <v/>
      </c>
      <c r="C42" s="781" t="str">
        <f>IF(JAN!$K$47&gt;0.005,JAN!$K$47,"")</f>
        <v/>
      </c>
      <c r="D42" s="782" t="str">
        <f>IF(FEB!$K$47&gt;0.005,FEB!$K$47,"")</f>
        <v/>
      </c>
      <c r="E42" s="782" t="str">
        <f>IF(MAR!$K$47&gt;0.005,MAR!$K$47,"")</f>
        <v/>
      </c>
      <c r="F42" s="782" t="str">
        <f>IF(APR!$K$47&gt;0.005,APR!$K$47,"")</f>
        <v/>
      </c>
      <c r="G42" s="782" t="str">
        <f>IF(MAY!$K$47&gt;0.005,MAY!$K$47,"")</f>
        <v/>
      </c>
      <c r="H42" s="782" t="str">
        <f>IF(JUN!$K$47&gt;0.005,JUN!$K$47,"")</f>
        <v/>
      </c>
      <c r="I42" s="782" t="str">
        <f>IF(JUL!$K$47&gt;0.005,JUL!$K$47,"")</f>
        <v/>
      </c>
      <c r="J42" s="782" t="str">
        <f>IF(AUG!$K$47&gt;0.005,AUG!$K$47,"")</f>
        <v/>
      </c>
      <c r="K42" s="782" t="str">
        <f>IF(SEP!$K$47&gt;0.005,SEP!$K$47,"")</f>
        <v/>
      </c>
      <c r="L42" s="782" t="str">
        <f>IF(OCT!$K$47&gt;0.005,OCT!$K$47,"")</f>
        <v/>
      </c>
      <c r="M42" s="782" t="str">
        <f>IF(NOV!$K$47&gt;0.005,NOV!$K$47,"")</f>
        <v/>
      </c>
      <c r="N42" s="783" t="str">
        <f>IF(DEC!$K$47&gt;0.005,DEC!$K$47,"")</f>
        <v/>
      </c>
      <c r="O42" s="784" t="str">
        <f t="shared" si="20"/>
        <v/>
      </c>
      <c r="P42" s="785" t="str">
        <f>IF(SUM(C$42:N$42)&gt;0.005,O$42/(SUM(JAN!$L$47,FEB!$L$47,MAR!$L$47,APR!$L$47,MAY!$L$47,JUN!$L$47,JUL!$L$47,AUG!$L$47,SEP!$L$47,OCT!$L$47,NOV!$L$47,DEC!$L$47)),"")</f>
        <v/>
      </c>
      <c r="Q42" s="786"/>
      <c r="R42" s="780" t="str">
        <f t="shared" si="21"/>
        <v/>
      </c>
      <c r="S42" s="781" t="str">
        <f>VLOOKUP($B42,$B$1:$N42,C$1+1,FALSE)</f>
        <v/>
      </c>
      <c r="T42" s="782" t="str">
        <f>VLOOKUP($B42,$B$1:$N42,D$1+1,FALSE)</f>
        <v/>
      </c>
      <c r="U42" s="782" t="str">
        <f>VLOOKUP($B42,$B$1:$N42,E$1+1,FALSE)</f>
        <v/>
      </c>
      <c r="V42" s="782" t="str">
        <f>VLOOKUP($B42,$B$1:$N42,F$1+1,FALSE)</f>
        <v/>
      </c>
      <c r="W42" s="782" t="str">
        <f>VLOOKUP($B42,$B$1:$N42,G$1+1,FALSE)</f>
        <v/>
      </c>
      <c r="X42" s="782" t="str">
        <f>VLOOKUP($B42,$B$1:$N42,H$1+1,FALSE)</f>
        <v/>
      </c>
      <c r="Y42" s="782" t="str">
        <f>VLOOKUP($B42,$B$1:$N42,I$1+1,FALSE)</f>
        <v/>
      </c>
      <c r="Z42" s="782" t="str">
        <f>VLOOKUP($B42,$B$1:$N42,J$1+1,FALSE)</f>
        <v/>
      </c>
      <c r="AA42" s="782" t="str">
        <f>VLOOKUP($B42,$B$1:$N42,K$1+1,FALSE)</f>
        <v/>
      </c>
      <c r="AB42" s="782" t="str">
        <f>VLOOKUP($B42,$B$1:$N42,L$1+1,FALSE)</f>
        <v/>
      </c>
      <c r="AC42" s="782" t="str">
        <f>VLOOKUP($B42,$B$1:$N42,M$1+1,FALSE)</f>
        <v/>
      </c>
      <c r="AD42" s="783" t="str">
        <f>VLOOKUP($B42,$B$1:$N42,N$1+1,FALSE)</f>
        <v/>
      </c>
      <c r="AE42" s="784" t="str">
        <f t="shared" si="4"/>
        <v/>
      </c>
      <c r="AF42" s="785" t="str">
        <f t="shared" si="9"/>
        <v/>
      </c>
      <c r="AG42" s="779"/>
      <c r="AH42" s="780" t="str">
        <f t="shared" si="19"/>
        <v/>
      </c>
      <c r="AI42" s="787" t="str">
        <f>VLOOKUP($B146,$B$107:$N146,C$1+1,FALSE)</f>
        <v/>
      </c>
      <c r="AJ42" s="788" t="str">
        <f>VLOOKUP($B146,$B$107:$N146,D$1+1,FALSE)</f>
        <v/>
      </c>
      <c r="AK42" s="788" t="str">
        <f>VLOOKUP($B146,$B$107:$N146,E$1+1,FALSE)</f>
        <v/>
      </c>
      <c r="AL42" s="788" t="str">
        <f>VLOOKUP($B146,$B$107:$N146,F$1+1,FALSE)</f>
        <v/>
      </c>
      <c r="AM42" s="788" t="str">
        <f>VLOOKUP($B146,$B$107:$N146,G$1+1,FALSE)</f>
        <v/>
      </c>
      <c r="AN42" s="788" t="str">
        <f>VLOOKUP($B146,$B$107:$N146,H$1+1,FALSE)</f>
        <v/>
      </c>
      <c r="AO42" s="788" t="str">
        <f>VLOOKUP($B146,$B$107:$N146,I$1+1,FALSE)</f>
        <v/>
      </c>
      <c r="AP42" s="788" t="str">
        <f>VLOOKUP($B146,$B$107:$N146,J$1+1,FALSE)</f>
        <v/>
      </c>
      <c r="AQ42" s="788" t="str">
        <f>VLOOKUP($B146,$B$107:$N146,K$1+1,FALSE)</f>
        <v/>
      </c>
      <c r="AR42" s="788" t="str">
        <f>VLOOKUP($B146,$B$107:$N146,L$1+1,FALSE)</f>
        <v/>
      </c>
      <c r="AS42" s="788" t="str">
        <f>VLOOKUP($B146,$B$107:$N146,M$1+1,FALSE)</f>
        <v/>
      </c>
      <c r="AT42" s="789" t="str">
        <f>VLOOKUP($B146,$B$107:$N146,N$1+1,FALSE)</f>
        <v/>
      </c>
      <c r="AU42" s="790" t="str">
        <f t="shared" si="5"/>
        <v/>
      </c>
      <c r="AV42" s="785" t="str">
        <f t="shared" si="22"/>
        <v/>
      </c>
      <c r="AW42" s="786"/>
      <c r="AX42" s="780" t="str">
        <f t="shared" si="7"/>
        <v/>
      </c>
      <c r="AY42" s="781" t="str">
        <f t="shared" si="10"/>
        <v/>
      </c>
      <c r="AZ42" s="791" t="str">
        <f t="shared" si="11"/>
        <v/>
      </c>
      <c r="BA42" s="773"/>
      <c r="BB42" s="1618" t="str">
        <f>IF(PROJECTIONS!G42&lt;&gt;"",PROJECTIONS!G42,"")</f>
        <v/>
      </c>
      <c r="BC42" s="788" t="str">
        <f t="shared" si="12"/>
        <v/>
      </c>
      <c r="BD42" s="782" t="str">
        <f t="shared" si="23"/>
        <v/>
      </c>
      <c r="BE42" s="793" t="str">
        <f t="shared" si="13"/>
        <v/>
      </c>
      <c r="BF42" s="773"/>
      <c r="BG42" s="1618" t="str">
        <f>IF(PROJECTIONS!L42&lt;&gt;"",PROJECTIONS!L42,"")</f>
        <v/>
      </c>
      <c r="BH42" s="782" t="str">
        <f t="shared" si="14"/>
        <v/>
      </c>
      <c r="BI42" s="782" t="str">
        <f t="shared" si="15"/>
        <v/>
      </c>
      <c r="BJ42" s="793" t="str">
        <f t="shared" si="16"/>
        <v/>
      </c>
      <c r="BK42" s="773"/>
      <c r="BL42" s="792" t="str">
        <f t="shared" si="17"/>
        <v/>
      </c>
      <c r="BM42" s="789" t="str">
        <f t="shared" si="18"/>
        <v/>
      </c>
      <c r="BN42" s="794"/>
      <c r="BO42" s="779"/>
      <c r="BP42" s="780" t="str">
        <f>IF(SETUP!$B$42&lt;&gt;"",SETUP!$B$42,"")</f>
        <v/>
      </c>
      <c r="BQ42" s="1711" t="str">
        <f>VLOOKUP($B42,$R$107:$AF146,C$1+1,FALSE)</f>
        <v/>
      </c>
      <c r="BR42" s="1712" t="str">
        <f>VLOOKUP($B42,$R$107:$AF146,D$1+1,FALSE)</f>
        <v/>
      </c>
      <c r="BS42" s="1712" t="str">
        <f>VLOOKUP($B42,$R$107:$AF146,E$1+1,FALSE)</f>
        <v/>
      </c>
      <c r="BT42" s="1712" t="str">
        <f>VLOOKUP($B42,$R$107:$AF146,F$1+1,FALSE)</f>
        <v/>
      </c>
      <c r="BU42" s="1712" t="str">
        <f>VLOOKUP($B42,$R$107:$AF146,G$1+1,FALSE)</f>
        <v/>
      </c>
      <c r="BV42" s="1712" t="str">
        <f>VLOOKUP($B42,$R$107:$AF146,H$1+1,FALSE)</f>
        <v/>
      </c>
      <c r="BW42" s="1712" t="str">
        <f>VLOOKUP($B42,$R$107:$AF146,I$1+1,FALSE)</f>
        <v/>
      </c>
      <c r="BX42" s="1712" t="str">
        <f>VLOOKUP($B42,$R$107:$AF146,J$1+1,FALSE)</f>
        <v/>
      </c>
      <c r="BY42" s="1712" t="str">
        <f>VLOOKUP($B42,$R$107:$AF146,K$1+1,FALSE)</f>
        <v/>
      </c>
      <c r="BZ42" s="1712" t="str">
        <f>VLOOKUP($B42,$R$107:$AF146,L$1+1,FALSE)</f>
        <v/>
      </c>
      <c r="CA42" s="1712" t="str">
        <f>VLOOKUP($B42,$R$107:$AF146,M$1+1,FALSE)</f>
        <v/>
      </c>
      <c r="CB42" s="1713" t="str">
        <f>VLOOKUP($B42,$R$107:$AF146,N$1+1,FALSE)</f>
        <v/>
      </c>
      <c r="CC42" s="1714" t="str">
        <f>VLOOKUP($B42,$R$107:$AF146,O$1+1,FALSE)</f>
        <v/>
      </c>
      <c r="CD42" s="1751" t="str">
        <f>VLOOKUP($B42,$R$107:$AF146,P$1+1,FALSE)</f>
        <v/>
      </c>
      <c r="CE42" s="777"/>
      <c r="CF42" s="777"/>
      <c r="CG42" s="777"/>
      <c r="CH42" s="777"/>
      <c r="CI42" s="777"/>
      <c r="CJ42" s="777"/>
      <c r="CK42" s="777"/>
      <c r="CL42" s="777"/>
      <c r="CM42" s="777"/>
      <c r="CN42" s="777"/>
      <c r="CO42" s="777"/>
      <c r="CP42" s="777"/>
      <c r="CQ42" s="777"/>
      <c r="CR42" s="777"/>
      <c r="CS42" s="777"/>
      <c r="CT42" s="777"/>
      <c r="CU42" s="777"/>
      <c r="CV42" s="777"/>
      <c r="CW42" s="777"/>
      <c r="CX42" s="777"/>
      <c r="CY42" s="777"/>
      <c r="CZ42" s="777"/>
      <c r="DA42" s="777"/>
      <c r="DB42" s="777"/>
      <c r="DC42" s="777"/>
      <c r="DD42" s="777"/>
      <c r="DE42" s="777"/>
      <c r="DF42" s="777"/>
      <c r="DG42" s="777"/>
      <c r="DH42" s="777"/>
      <c r="DI42" s="777"/>
      <c r="DJ42" s="777"/>
      <c r="DK42" s="777"/>
      <c r="DL42" s="777"/>
      <c r="DM42" s="777"/>
      <c r="DN42" s="777"/>
      <c r="DO42" s="777"/>
      <c r="DP42" s="777"/>
      <c r="DQ42" s="777"/>
      <c r="DR42" s="777"/>
      <c r="DS42" s="777"/>
      <c r="DT42" s="777"/>
      <c r="DU42" s="777"/>
      <c r="DV42" s="777"/>
      <c r="DW42" s="777"/>
      <c r="DX42" s="777"/>
      <c r="DY42" s="777"/>
      <c r="DZ42" s="777"/>
      <c r="EA42" s="777"/>
    </row>
    <row r="43" spans="1:131" s="808" customFormat="1" ht="18" customHeight="1">
      <c r="A43" s="779"/>
      <c r="B43" s="796" t="str">
        <f>IF(SETUP!$B$43&lt;&gt;"",SETUP!$B$43,"")</f>
        <v/>
      </c>
      <c r="C43" s="767" t="str">
        <f>IF(JAN!$K$48&gt;0.005,JAN!$K$48,"")</f>
        <v/>
      </c>
      <c r="D43" s="797" t="str">
        <f>IF(FEB!$K$48&gt;0.005,FEB!$K$48,"")</f>
        <v/>
      </c>
      <c r="E43" s="797" t="str">
        <f>IF(MAR!$K$48&gt;0.005,MAR!$K$48,"")</f>
        <v/>
      </c>
      <c r="F43" s="797" t="str">
        <f>IF(APR!$K$48&gt;0.005,APR!$K$48,"")</f>
        <v/>
      </c>
      <c r="G43" s="797" t="str">
        <f>IF(MAY!$K$48&gt;0.005,MAY!$K$48,"")</f>
        <v/>
      </c>
      <c r="H43" s="797" t="str">
        <f>IF(JUN!$K$48&gt;0.005,JUN!$K$48,"")</f>
        <v/>
      </c>
      <c r="I43" s="797" t="str">
        <f>IF(JUL!$K$48&gt;0.005,JUL!$K$48,"")</f>
        <v/>
      </c>
      <c r="J43" s="797" t="str">
        <f>IF(AUG!$K$48&gt;0.005,AUG!$K$48,"")</f>
        <v/>
      </c>
      <c r="K43" s="797" t="str">
        <f>IF(SEP!$K$48&gt;0.005,SEP!$K$48,"")</f>
        <v/>
      </c>
      <c r="L43" s="797" t="str">
        <f>IF(OCT!$K$48&gt;0.005,OCT!$K$48,"")</f>
        <v/>
      </c>
      <c r="M43" s="797" t="str">
        <f>IF(NOV!$K$48&gt;0.005,NOV!$K$48,"")</f>
        <v/>
      </c>
      <c r="N43" s="798" t="str">
        <f>IF(DEC!$K$48&gt;0.005,DEC!$K$48,"")</f>
        <v/>
      </c>
      <c r="O43" s="799" t="str">
        <f t="shared" si="20"/>
        <v/>
      </c>
      <c r="P43" s="785" t="str">
        <f>IF(SUM(C$43:N$43)&gt;0.005,O$43/(SUM(JAN!$L$48,FEB!$L$48,MAR!$L$48,APR!$L$48,MAY!$L$48,JUN!$L$48,JUL!$L$48,AUG!$L$48,SEP!$L$48,OCT!$L$48,NOV!$L$48,DEC!$L$48)),"")</f>
        <v/>
      </c>
      <c r="Q43" s="786"/>
      <c r="R43" s="796" t="str">
        <f t="shared" si="21"/>
        <v/>
      </c>
      <c r="S43" s="767" t="str">
        <f>VLOOKUP($B43,$B$1:$N43,C$1+1,FALSE)</f>
        <v/>
      </c>
      <c r="T43" s="797" t="str">
        <f>VLOOKUP($B43,$B$1:$N43,D$1+1,FALSE)</f>
        <v/>
      </c>
      <c r="U43" s="797" t="str">
        <f>VLOOKUP($B43,$B$1:$N43,E$1+1,FALSE)</f>
        <v/>
      </c>
      <c r="V43" s="797" t="str">
        <f>VLOOKUP($B43,$B$1:$N43,F$1+1,FALSE)</f>
        <v/>
      </c>
      <c r="W43" s="797" t="str">
        <f>VLOOKUP($B43,$B$1:$N43,G$1+1,FALSE)</f>
        <v/>
      </c>
      <c r="X43" s="797" t="str">
        <f>VLOOKUP($B43,$B$1:$N43,H$1+1,FALSE)</f>
        <v/>
      </c>
      <c r="Y43" s="797" t="str">
        <f>VLOOKUP($B43,$B$1:$N43,I$1+1,FALSE)</f>
        <v/>
      </c>
      <c r="Z43" s="797" t="str">
        <f>VLOOKUP($B43,$B$1:$N43,J$1+1,FALSE)</f>
        <v/>
      </c>
      <c r="AA43" s="797" t="str">
        <f>VLOOKUP($B43,$B$1:$N43,K$1+1,FALSE)</f>
        <v/>
      </c>
      <c r="AB43" s="797" t="str">
        <f>VLOOKUP($B43,$B$1:$N43,L$1+1,FALSE)</f>
        <v/>
      </c>
      <c r="AC43" s="797" t="str">
        <f>VLOOKUP($B43,$B$1:$N43,M$1+1,FALSE)</f>
        <v/>
      </c>
      <c r="AD43" s="798" t="str">
        <f>VLOOKUP($B43,$B$1:$N43,N$1+1,FALSE)</f>
        <v/>
      </c>
      <c r="AE43" s="799" t="str">
        <f t="shared" si="4"/>
        <v/>
      </c>
      <c r="AF43" s="785" t="str">
        <f t="shared" si="9"/>
        <v/>
      </c>
      <c r="AG43" s="779"/>
      <c r="AH43" s="796" t="str">
        <f t="shared" si="19"/>
        <v/>
      </c>
      <c r="AI43" s="800" t="str">
        <f>VLOOKUP($B147,$B$107:$N147,C$1+1,FALSE)</f>
        <v/>
      </c>
      <c r="AJ43" s="801" t="str">
        <f>VLOOKUP($B147,$B$107:$N147,D$1+1,FALSE)</f>
        <v/>
      </c>
      <c r="AK43" s="801" t="str">
        <f>VLOOKUP($B147,$B$107:$N147,E$1+1,FALSE)</f>
        <v/>
      </c>
      <c r="AL43" s="801" t="str">
        <f>VLOOKUP($B147,$B$107:$N147,F$1+1,FALSE)</f>
        <v/>
      </c>
      <c r="AM43" s="801" t="str">
        <f>VLOOKUP($B147,$B$107:$N147,G$1+1,FALSE)</f>
        <v/>
      </c>
      <c r="AN43" s="801" t="str">
        <f>VLOOKUP($B147,$B$107:$N147,H$1+1,FALSE)</f>
        <v/>
      </c>
      <c r="AO43" s="801" t="str">
        <f>VLOOKUP($B147,$B$107:$N147,I$1+1,FALSE)</f>
        <v/>
      </c>
      <c r="AP43" s="801" t="str">
        <f>VLOOKUP($B147,$B$107:$N147,J$1+1,FALSE)</f>
        <v/>
      </c>
      <c r="AQ43" s="801" t="str">
        <f>VLOOKUP($B147,$B$107:$N147,K$1+1,FALSE)</f>
        <v/>
      </c>
      <c r="AR43" s="801" t="str">
        <f>VLOOKUP($B147,$B$107:$N147,L$1+1,FALSE)</f>
        <v/>
      </c>
      <c r="AS43" s="801" t="str">
        <f>VLOOKUP($B147,$B$107:$N147,M$1+1,FALSE)</f>
        <v/>
      </c>
      <c r="AT43" s="802" t="str">
        <f>VLOOKUP($B147,$B$107:$N147,N$1+1,FALSE)</f>
        <v/>
      </c>
      <c r="AU43" s="803" t="str">
        <f t="shared" si="5"/>
        <v/>
      </c>
      <c r="AV43" s="785" t="str">
        <f t="shared" si="22"/>
        <v/>
      </c>
      <c r="AW43" s="786"/>
      <c r="AX43" s="796" t="str">
        <f t="shared" si="7"/>
        <v/>
      </c>
      <c r="AY43" s="767" t="str">
        <f t="shared" si="10"/>
        <v/>
      </c>
      <c r="AZ43" s="804" t="str">
        <f t="shared" si="11"/>
        <v/>
      </c>
      <c r="BA43" s="773"/>
      <c r="BB43" s="1616" t="str">
        <f>IF(PROJECTIONS!G43&lt;&gt;"",PROJECTIONS!G43,"")</f>
        <v/>
      </c>
      <c r="BC43" s="801" t="str">
        <f t="shared" si="12"/>
        <v/>
      </c>
      <c r="BD43" s="797" t="str">
        <f t="shared" si="23"/>
        <v/>
      </c>
      <c r="BE43" s="806" t="str">
        <f t="shared" si="13"/>
        <v/>
      </c>
      <c r="BF43" s="773"/>
      <c r="BG43" s="1616" t="str">
        <f>IF(PROJECTIONS!L43&lt;&gt;"",PROJECTIONS!L43,"")</f>
        <v/>
      </c>
      <c r="BH43" s="797" t="str">
        <f t="shared" si="14"/>
        <v/>
      </c>
      <c r="BI43" s="797" t="str">
        <f t="shared" si="15"/>
        <v/>
      </c>
      <c r="BJ43" s="806" t="str">
        <f t="shared" si="16"/>
        <v/>
      </c>
      <c r="BK43" s="773"/>
      <c r="BL43" s="805" t="str">
        <f t="shared" si="17"/>
        <v/>
      </c>
      <c r="BM43" s="802" t="str">
        <f t="shared" si="18"/>
        <v/>
      </c>
      <c r="BN43" s="807"/>
      <c r="BO43" s="779"/>
      <c r="BP43" s="796" t="str">
        <f>IF(SETUP!$B$43&lt;&gt;"",SETUP!$B$43,"")</f>
        <v/>
      </c>
      <c r="BQ43" s="1715" t="str">
        <f>VLOOKUP($B43,$R$107:$AF147,C$1+1,FALSE)</f>
        <v/>
      </c>
      <c r="BR43" s="1716" t="str">
        <f>VLOOKUP($B43,$R$107:$AF147,D$1+1,FALSE)</f>
        <v/>
      </c>
      <c r="BS43" s="1716" t="str">
        <f>VLOOKUP($B43,$R$107:$AF147,E$1+1,FALSE)</f>
        <v/>
      </c>
      <c r="BT43" s="1716" t="str">
        <f>VLOOKUP($B43,$R$107:$AF147,F$1+1,FALSE)</f>
        <v/>
      </c>
      <c r="BU43" s="1716" t="str">
        <f>VLOOKUP($B43,$R$107:$AF147,G$1+1,FALSE)</f>
        <v/>
      </c>
      <c r="BV43" s="1716" t="str">
        <f>VLOOKUP($B43,$R$107:$AF147,H$1+1,FALSE)</f>
        <v/>
      </c>
      <c r="BW43" s="1716" t="str">
        <f>VLOOKUP($B43,$R$107:$AF147,I$1+1,FALSE)</f>
        <v/>
      </c>
      <c r="BX43" s="1716" t="str">
        <f>VLOOKUP($B43,$R$107:$AF147,J$1+1,FALSE)</f>
        <v/>
      </c>
      <c r="BY43" s="1716" t="str">
        <f>VLOOKUP($B43,$R$107:$AF147,K$1+1,FALSE)</f>
        <v/>
      </c>
      <c r="BZ43" s="1716" t="str">
        <f>VLOOKUP($B43,$R$107:$AF147,L$1+1,FALSE)</f>
        <v/>
      </c>
      <c r="CA43" s="1716" t="str">
        <f>VLOOKUP($B43,$R$107:$AF147,M$1+1,FALSE)</f>
        <v/>
      </c>
      <c r="CB43" s="1717" t="str">
        <f>VLOOKUP($B43,$R$107:$AF147,N$1+1,FALSE)</f>
        <v/>
      </c>
      <c r="CC43" s="1718" t="str">
        <f>VLOOKUP($B43,$R$107:$AF147,O$1+1,FALSE)</f>
        <v/>
      </c>
      <c r="CD43" s="1751" t="str">
        <f>VLOOKUP($B43,$R$107:$AF147,P$1+1,FALSE)</f>
        <v/>
      </c>
      <c r="CE43" s="777"/>
      <c r="CF43" s="777"/>
      <c r="CG43" s="777"/>
      <c r="CH43" s="777"/>
      <c r="CI43" s="777"/>
      <c r="CJ43" s="777"/>
      <c r="CK43" s="777"/>
      <c r="CL43" s="777"/>
      <c r="CM43" s="777"/>
      <c r="CN43" s="777"/>
      <c r="CO43" s="777"/>
      <c r="CP43" s="777"/>
      <c r="CQ43" s="777"/>
      <c r="CR43" s="777"/>
      <c r="CS43" s="777"/>
      <c r="CT43" s="777"/>
      <c r="CU43" s="777"/>
      <c r="CV43" s="777"/>
      <c r="CW43" s="777"/>
      <c r="CX43" s="777"/>
      <c r="CY43" s="777"/>
      <c r="CZ43" s="777"/>
      <c r="DA43" s="777"/>
      <c r="DB43" s="777"/>
      <c r="DC43" s="777"/>
      <c r="DD43" s="777"/>
      <c r="DE43" s="777"/>
      <c r="DF43" s="777"/>
      <c r="DG43" s="777"/>
      <c r="DH43" s="777"/>
      <c r="DI43" s="777"/>
      <c r="DJ43" s="777"/>
      <c r="DK43" s="777"/>
      <c r="DL43" s="777"/>
      <c r="DM43" s="777"/>
      <c r="DN43" s="777"/>
      <c r="DO43" s="777"/>
      <c r="DP43" s="777"/>
      <c r="DQ43" s="777"/>
      <c r="DR43" s="777"/>
      <c r="DS43" s="777"/>
      <c r="DT43" s="777"/>
      <c r="DU43" s="777"/>
      <c r="DV43" s="777"/>
      <c r="DW43" s="777"/>
      <c r="DX43" s="777"/>
      <c r="DY43" s="777"/>
      <c r="DZ43" s="777"/>
      <c r="EA43" s="777"/>
    </row>
    <row r="44" spans="1:131" s="795" customFormat="1" ht="18" customHeight="1">
      <c r="A44" s="779"/>
      <c r="B44" s="780" t="str">
        <f>IF(SETUP!$B$44&lt;&gt;"",SETUP!$B$44,"")</f>
        <v/>
      </c>
      <c r="C44" s="781" t="str">
        <f>IF(JAN!$K$49&gt;0.005,JAN!$K$49,"")</f>
        <v/>
      </c>
      <c r="D44" s="782" t="str">
        <f>IF(FEB!$K$49&gt;0.005,FEB!$K$49,"")</f>
        <v/>
      </c>
      <c r="E44" s="782" t="str">
        <f>IF(MAR!$K$49&gt;0.005,MAR!$K$49,"")</f>
        <v/>
      </c>
      <c r="F44" s="782" t="str">
        <f>IF(APR!$K$49&gt;0.005,APR!$K$49,"")</f>
        <v/>
      </c>
      <c r="G44" s="782" t="str">
        <f>IF(MAY!$K$49&gt;0.005,MAY!$K$49,"")</f>
        <v/>
      </c>
      <c r="H44" s="782" t="str">
        <f>IF(JUN!$K$49&gt;0.005,JUN!$K$49,"")</f>
        <v/>
      </c>
      <c r="I44" s="782" t="str">
        <f>IF(JUL!$K$49&gt;0.005,JUL!$K$49,"")</f>
        <v/>
      </c>
      <c r="J44" s="782" t="str">
        <f>IF(AUG!$K$49&gt;0.005,AUG!$K$49,"")</f>
        <v/>
      </c>
      <c r="K44" s="782" t="str">
        <f>IF(SEP!$K$49&gt;0.005,SEP!$K$49,"")</f>
        <v/>
      </c>
      <c r="L44" s="782" t="str">
        <f>IF(OCT!$K$49&gt;0.005,OCT!$K$49,"")</f>
        <v/>
      </c>
      <c r="M44" s="782" t="str">
        <f>IF(NOV!$K$49&gt;0.005,NOV!$K$49,"")</f>
        <v/>
      </c>
      <c r="N44" s="783" t="str">
        <f>IF(DEC!$K$49&gt;0.005,DEC!$K$49,"")</f>
        <v/>
      </c>
      <c r="O44" s="784" t="str">
        <f t="shared" si="20"/>
        <v/>
      </c>
      <c r="P44" s="785" t="str">
        <f>IF(SUM(C$44:N$44)&gt;0.005,O$44/(SUM(JAN!$L$49,FEB!$L$49,MAR!$L$49,APR!$L$49,MAY!$L$49,JUN!$L$49,JUL!$L$49,AUG!$L$49,SEP!$L$49,OCT!$L$49,NOV!$L$49,DEC!$L$49)),"")</f>
        <v/>
      </c>
      <c r="Q44" s="786"/>
      <c r="R44" s="780" t="str">
        <f t="shared" si="21"/>
        <v/>
      </c>
      <c r="S44" s="781" t="str">
        <f>VLOOKUP($B44,$B$1:$N44,C$1+1,FALSE)</f>
        <v/>
      </c>
      <c r="T44" s="782" t="str">
        <f>VLOOKUP($B44,$B$1:$N44,D$1+1,FALSE)</f>
        <v/>
      </c>
      <c r="U44" s="782" t="str">
        <f>VLOOKUP($B44,$B$1:$N44,E$1+1,FALSE)</f>
        <v/>
      </c>
      <c r="V44" s="782" t="str">
        <f>VLOOKUP($B44,$B$1:$N44,F$1+1,FALSE)</f>
        <v/>
      </c>
      <c r="W44" s="782" t="str">
        <f>VLOOKUP($B44,$B$1:$N44,G$1+1,FALSE)</f>
        <v/>
      </c>
      <c r="X44" s="782" t="str">
        <f>VLOOKUP($B44,$B$1:$N44,H$1+1,FALSE)</f>
        <v/>
      </c>
      <c r="Y44" s="782" t="str">
        <f>VLOOKUP($B44,$B$1:$N44,I$1+1,FALSE)</f>
        <v/>
      </c>
      <c r="Z44" s="782" t="str">
        <f>VLOOKUP($B44,$B$1:$N44,J$1+1,FALSE)</f>
        <v/>
      </c>
      <c r="AA44" s="782" t="str">
        <f>VLOOKUP($B44,$B$1:$N44,K$1+1,FALSE)</f>
        <v/>
      </c>
      <c r="AB44" s="782" t="str">
        <f>VLOOKUP($B44,$B$1:$N44,L$1+1,FALSE)</f>
        <v/>
      </c>
      <c r="AC44" s="782" t="str">
        <f>VLOOKUP($B44,$B$1:$N44,M$1+1,FALSE)</f>
        <v/>
      </c>
      <c r="AD44" s="783" t="str">
        <f>VLOOKUP($B44,$B$1:$N44,N$1+1,FALSE)</f>
        <v/>
      </c>
      <c r="AE44" s="784" t="str">
        <f t="shared" si="4"/>
        <v/>
      </c>
      <c r="AF44" s="785" t="str">
        <f t="shared" si="9"/>
        <v/>
      </c>
      <c r="AG44" s="779"/>
      <c r="AH44" s="780" t="str">
        <f t="shared" si="19"/>
        <v/>
      </c>
      <c r="AI44" s="787" t="str">
        <f>VLOOKUP($B148,$B$107:$N148,C$1+1,FALSE)</f>
        <v/>
      </c>
      <c r="AJ44" s="788" t="str">
        <f>VLOOKUP($B148,$B$107:$N148,D$1+1,FALSE)</f>
        <v/>
      </c>
      <c r="AK44" s="788" t="str">
        <f>VLOOKUP($B148,$B$107:$N148,E$1+1,FALSE)</f>
        <v/>
      </c>
      <c r="AL44" s="788" t="str">
        <f>VLOOKUP($B148,$B$107:$N148,F$1+1,FALSE)</f>
        <v/>
      </c>
      <c r="AM44" s="788" t="str">
        <f>VLOOKUP($B148,$B$107:$N148,G$1+1,FALSE)</f>
        <v/>
      </c>
      <c r="AN44" s="788" t="str">
        <f>VLOOKUP($B148,$B$107:$N148,H$1+1,FALSE)</f>
        <v/>
      </c>
      <c r="AO44" s="788" t="str">
        <f>VLOOKUP($B148,$B$107:$N148,I$1+1,FALSE)</f>
        <v/>
      </c>
      <c r="AP44" s="788" t="str">
        <f>VLOOKUP($B148,$B$107:$N148,J$1+1,FALSE)</f>
        <v/>
      </c>
      <c r="AQ44" s="788" t="str">
        <f>VLOOKUP($B148,$B$107:$N148,K$1+1,FALSE)</f>
        <v/>
      </c>
      <c r="AR44" s="788" t="str">
        <f>VLOOKUP($B148,$B$107:$N148,L$1+1,FALSE)</f>
        <v/>
      </c>
      <c r="AS44" s="788" t="str">
        <f>VLOOKUP($B148,$B$107:$N148,M$1+1,FALSE)</f>
        <v/>
      </c>
      <c r="AT44" s="789" t="str">
        <f>VLOOKUP($B148,$B$107:$N148,N$1+1,FALSE)</f>
        <v/>
      </c>
      <c r="AU44" s="790" t="str">
        <f t="shared" si="5"/>
        <v/>
      </c>
      <c r="AV44" s="785" t="str">
        <f t="shared" si="22"/>
        <v/>
      </c>
      <c r="AW44" s="786"/>
      <c r="AX44" s="780" t="str">
        <f t="shared" si="7"/>
        <v/>
      </c>
      <c r="AY44" s="781" t="str">
        <f t="shared" si="10"/>
        <v/>
      </c>
      <c r="AZ44" s="791" t="str">
        <f t="shared" si="11"/>
        <v/>
      </c>
      <c r="BA44" s="773"/>
      <c r="BB44" s="1618" t="str">
        <f>IF(PROJECTIONS!G44&lt;&gt;"",PROJECTIONS!G44,"")</f>
        <v/>
      </c>
      <c r="BC44" s="788" t="str">
        <f t="shared" si="12"/>
        <v/>
      </c>
      <c r="BD44" s="782" t="str">
        <f t="shared" si="23"/>
        <v/>
      </c>
      <c r="BE44" s="793" t="str">
        <f t="shared" si="13"/>
        <v/>
      </c>
      <c r="BF44" s="773"/>
      <c r="BG44" s="1618" t="str">
        <f>IF(PROJECTIONS!L44&lt;&gt;"",PROJECTIONS!L44,"")</f>
        <v/>
      </c>
      <c r="BH44" s="782" t="str">
        <f t="shared" si="14"/>
        <v/>
      </c>
      <c r="BI44" s="782" t="str">
        <f t="shared" si="15"/>
        <v/>
      </c>
      <c r="BJ44" s="793" t="str">
        <f t="shared" si="16"/>
        <v/>
      </c>
      <c r="BK44" s="773"/>
      <c r="BL44" s="792" t="str">
        <f t="shared" si="17"/>
        <v/>
      </c>
      <c r="BM44" s="789" t="str">
        <f t="shared" si="18"/>
        <v/>
      </c>
      <c r="BN44" s="794"/>
      <c r="BO44" s="779"/>
      <c r="BP44" s="780" t="str">
        <f>IF(SETUP!$B$44&lt;&gt;"",SETUP!$B$44,"")</f>
        <v/>
      </c>
      <c r="BQ44" s="1711" t="str">
        <f>VLOOKUP($B44,$R$107:$AF148,C$1+1,FALSE)</f>
        <v/>
      </c>
      <c r="BR44" s="1712" t="str">
        <f>VLOOKUP($B44,$R$107:$AF148,D$1+1,FALSE)</f>
        <v/>
      </c>
      <c r="BS44" s="1712" t="str">
        <f>VLOOKUP($B44,$R$107:$AF148,E$1+1,FALSE)</f>
        <v/>
      </c>
      <c r="BT44" s="1712" t="str">
        <f>VLOOKUP($B44,$R$107:$AF148,F$1+1,FALSE)</f>
        <v/>
      </c>
      <c r="BU44" s="1712" t="str">
        <f>VLOOKUP($B44,$R$107:$AF148,G$1+1,FALSE)</f>
        <v/>
      </c>
      <c r="BV44" s="1712" t="str">
        <f>VLOOKUP($B44,$R$107:$AF148,H$1+1,FALSE)</f>
        <v/>
      </c>
      <c r="BW44" s="1712" t="str">
        <f>VLOOKUP($B44,$R$107:$AF148,I$1+1,FALSE)</f>
        <v/>
      </c>
      <c r="BX44" s="1712" t="str">
        <f>VLOOKUP($B44,$R$107:$AF148,J$1+1,FALSE)</f>
        <v/>
      </c>
      <c r="BY44" s="1712" t="str">
        <f>VLOOKUP($B44,$R$107:$AF148,K$1+1,FALSE)</f>
        <v/>
      </c>
      <c r="BZ44" s="1712" t="str">
        <f>VLOOKUP($B44,$R$107:$AF148,L$1+1,FALSE)</f>
        <v/>
      </c>
      <c r="CA44" s="1712" t="str">
        <f>VLOOKUP($B44,$R$107:$AF148,M$1+1,FALSE)</f>
        <v/>
      </c>
      <c r="CB44" s="1713" t="str">
        <f>VLOOKUP($B44,$R$107:$AF148,N$1+1,FALSE)</f>
        <v/>
      </c>
      <c r="CC44" s="1714" t="str">
        <f>VLOOKUP($B44,$R$107:$AF148,O$1+1,FALSE)</f>
        <v/>
      </c>
      <c r="CD44" s="1751" t="str">
        <f>VLOOKUP($B44,$R$107:$AF148,P$1+1,FALSE)</f>
        <v/>
      </c>
      <c r="CE44" s="777"/>
      <c r="CF44" s="777"/>
      <c r="CG44" s="777"/>
      <c r="CH44" s="777"/>
      <c r="CI44" s="777"/>
      <c r="CJ44" s="777"/>
      <c r="CK44" s="777"/>
      <c r="CL44" s="777"/>
      <c r="CM44" s="777"/>
      <c r="CN44" s="777"/>
      <c r="CO44" s="777"/>
      <c r="CP44" s="777"/>
      <c r="CQ44" s="777"/>
      <c r="CR44" s="777"/>
      <c r="CS44" s="777"/>
      <c r="CT44" s="777"/>
      <c r="CU44" s="777"/>
      <c r="CV44" s="777"/>
      <c r="CW44" s="777"/>
      <c r="CX44" s="777"/>
      <c r="CY44" s="777"/>
      <c r="CZ44" s="777"/>
      <c r="DA44" s="777"/>
      <c r="DB44" s="777"/>
      <c r="DC44" s="777"/>
      <c r="DD44" s="777"/>
      <c r="DE44" s="777"/>
      <c r="DF44" s="777"/>
      <c r="DG44" s="777"/>
      <c r="DH44" s="777"/>
      <c r="DI44" s="777"/>
      <c r="DJ44" s="777"/>
      <c r="DK44" s="777"/>
      <c r="DL44" s="777"/>
      <c r="DM44" s="777"/>
      <c r="DN44" s="777"/>
      <c r="DO44" s="777"/>
      <c r="DP44" s="777"/>
      <c r="DQ44" s="777"/>
      <c r="DR44" s="777"/>
      <c r="DS44" s="777"/>
      <c r="DT44" s="777"/>
      <c r="DU44" s="777"/>
      <c r="DV44" s="777"/>
      <c r="DW44" s="777"/>
      <c r="DX44" s="777"/>
      <c r="DY44" s="777"/>
      <c r="DZ44" s="777"/>
      <c r="EA44" s="777"/>
    </row>
    <row r="45" spans="1:131" s="808" customFormat="1" ht="18" customHeight="1">
      <c r="A45" s="779"/>
      <c r="B45" s="796" t="str">
        <f>IF(SETUP!$B$45&lt;&gt;"",SETUP!$B$45,"")</f>
        <v/>
      </c>
      <c r="C45" s="767" t="str">
        <f>IF(JAN!$K$50&gt;0.005,JAN!$K$50,"")</f>
        <v/>
      </c>
      <c r="D45" s="797" t="str">
        <f>IF(FEB!$K$50&gt;0.005,FEB!$K$50,"")</f>
        <v/>
      </c>
      <c r="E45" s="797" t="str">
        <f>IF(MAR!$K$50&gt;0.005,MAR!$K$50,"")</f>
        <v/>
      </c>
      <c r="F45" s="797" t="str">
        <f>IF(APR!$K$50&gt;0.005,APR!$K$50,"")</f>
        <v/>
      </c>
      <c r="G45" s="797" t="str">
        <f>IF(MAY!$K$50&gt;0.005,MAY!$K$50,"")</f>
        <v/>
      </c>
      <c r="H45" s="797" t="str">
        <f>IF(JUN!$K$50&gt;0.005,JUN!$K$50,"")</f>
        <v/>
      </c>
      <c r="I45" s="797" t="str">
        <f>IF(JUL!$K$50&gt;0.005,JUL!$K$50,"")</f>
        <v/>
      </c>
      <c r="J45" s="797" t="str">
        <f>IF(AUG!$K$50&gt;0.005,AUG!$K$50,"")</f>
        <v/>
      </c>
      <c r="K45" s="797" t="str">
        <f>IF(SEP!$K$50&gt;0.005,SEP!$K$50,"")</f>
        <v/>
      </c>
      <c r="L45" s="797" t="str">
        <f>IF(OCT!$K$50&gt;0.005,OCT!$K$50,"")</f>
        <v/>
      </c>
      <c r="M45" s="797" t="str">
        <f>IF(NOV!$K$50&gt;0.005,NOV!$K$50,"")</f>
        <v/>
      </c>
      <c r="N45" s="798" t="str">
        <f>IF(DEC!$K$50&gt;0.005,DEC!$K$50,"")</f>
        <v/>
      </c>
      <c r="O45" s="799" t="str">
        <f t="shared" si="20"/>
        <v/>
      </c>
      <c r="P45" s="785" t="str">
        <f>IF(SUM(C$45:N$45)&gt;0.005,O$45/(SUM(JAN!$L$50,FEB!$L$50,MAR!$L$50,APR!$L$50,MAY!$L$50,JUN!$L$50,JUL!$L$50,AUG!$L$50,SEP!$L$50,OCT!$L$50,NOV!$L$50,DEC!$L$50)),"")</f>
        <v/>
      </c>
      <c r="Q45" s="786"/>
      <c r="R45" s="796" t="str">
        <f t="shared" si="21"/>
        <v/>
      </c>
      <c r="S45" s="767" t="str">
        <f>VLOOKUP($B45,$B$1:$N45,C$1+1,FALSE)</f>
        <v/>
      </c>
      <c r="T45" s="797" t="str">
        <f>VLOOKUP($B45,$B$1:$N45,D$1+1,FALSE)</f>
        <v/>
      </c>
      <c r="U45" s="797" t="str">
        <f>VLOOKUP($B45,$B$1:$N45,E$1+1,FALSE)</f>
        <v/>
      </c>
      <c r="V45" s="797" t="str">
        <f>VLOOKUP($B45,$B$1:$N45,F$1+1,FALSE)</f>
        <v/>
      </c>
      <c r="W45" s="797" t="str">
        <f>VLOOKUP($B45,$B$1:$N45,G$1+1,FALSE)</f>
        <v/>
      </c>
      <c r="X45" s="797" t="str">
        <f>VLOOKUP($B45,$B$1:$N45,H$1+1,FALSE)</f>
        <v/>
      </c>
      <c r="Y45" s="797" t="str">
        <f>VLOOKUP($B45,$B$1:$N45,I$1+1,FALSE)</f>
        <v/>
      </c>
      <c r="Z45" s="797" t="str">
        <f>VLOOKUP($B45,$B$1:$N45,J$1+1,FALSE)</f>
        <v/>
      </c>
      <c r="AA45" s="797" t="str">
        <f>VLOOKUP($B45,$B$1:$N45,K$1+1,FALSE)</f>
        <v/>
      </c>
      <c r="AB45" s="797" t="str">
        <f>VLOOKUP($B45,$B$1:$N45,L$1+1,FALSE)</f>
        <v/>
      </c>
      <c r="AC45" s="797" t="str">
        <f>VLOOKUP($B45,$B$1:$N45,M$1+1,FALSE)</f>
        <v/>
      </c>
      <c r="AD45" s="798" t="str">
        <f>VLOOKUP($B45,$B$1:$N45,N$1+1,FALSE)</f>
        <v/>
      </c>
      <c r="AE45" s="799" t="str">
        <f t="shared" si="4"/>
        <v/>
      </c>
      <c r="AF45" s="785" t="str">
        <f t="shared" si="9"/>
        <v/>
      </c>
      <c r="AG45" s="779"/>
      <c r="AH45" s="796" t="str">
        <f t="shared" si="19"/>
        <v/>
      </c>
      <c r="AI45" s="800" t="str">
        <f>VLOOKUP($B149,$B$107:$N149,C$1+1,FALSE)</f>
        <v/>
      </c>
      <c r="AJ45" s="801" t="str">
        <f>VLOOKUP($B149,$B$107:$N149,D$1+1,FALSE)</f>
        <v/>
      </c>
      <c r="AK45" s="801" t="str">
        <f>VLOOKUP($B149,$B$107:$N149,E$1+1,FALSE)</f>
        <v/>
      </c>
      <c r="AL45" s="801" t="str">
        <f>VLOOKUP($B149,$B$107:$N149,F$1+1,FALSE)</f>
        <v/>
      </c>
      <c r="AM45" s="801" t="str">
        <f>VLOOKUP($B149,$B$107:$N149,G$1+1,FALSE)</f>
        <v/>
      </c>
      <c r="AN45" s="801" t="str">
        <f>VLOOKUP($B149,$B$107:$N149,H$1+1,FALSE)</f>
        <v/>
      </c>
      <c r="AO45" s="801" t="str">
        <f>VLOOKUP($B149,$B$107:$N149,I$1+1,FALSE)</f>
        <v/>
      </c>
      <c r="AP45" s="801" t="str">
        <f>VLOOKUP($B149,$B$107:$N149,J$1+1,FALSE)</f>
        <v/>
      </c>
      <c r="AQ45" s="801" t="str">
        <f>VLOOKUP($B149,$B$107:$N149,K$1+1,FALSE)</f>
        <v/>
      </c>
      <c r="AR45" s="801" t="str">
        <f>VLOOKUP($B149,$B$107:$N149,L$1+1,FALSE)</f>
        <v/>
      </c>
      <c r="AS45" s="801" t="str">
        <f>VLOOKUP($B149,$B$107:$N149,M$1+1,FALSE)</f>
        <v/>
      </c>
      <c r="AT45" s="802" t="str">
        <f>VLOOKUP($B149,$B$107:$N149,N$1+1,FALSE)</f>
        <v/>
      </c>
      <c r="AU45" s="803" t="str">
        <f t="shared" si="5"/>
        <v/>
      </c>
      <c r="AV45" s="785" t="str">
        <f t="shared" si="22"/>
        <v/>
      </c>
      <c r="AW45" s="786"/>
      <c r="AX45" s="796" t="str">
        <f t="shared" si="7"/>
        <v/>
      </c>
      <c r="AY45" s="767" t="str">
        <f t="shared" si="10"/>
        <v/>
      </c>
      <c r="AZ45" s="804" t="str">
        <f t="shared" si="11"/>
        <v/>
      </c>
      <c r="BA45" s="773"/>
      <c r="BB45" s="1616" t="str">
        <f>IF(PROJECTIONS!G45&lt;&gt;"",PROJECTIONS!G45,"")</f>
        <v/>
      </c>
      <c r="BC45" s="801" t="str">
        <f t="shared" si="12"/>
        <v/>
      </c>
      <c r="BD45" s="797" t="str">
        <f t="shared" si="23"/>
        <v/>
      </c>
      <c r="BE45" s="806" t="str">
        <f t="shared" si="13"/>
        <v/>
      </c>
      <c r="BF45" s="773"/>
      <c r="BG45" s="1616" t="str">
        <f>IF(PROJECTIONS!L45&lt;&gt;"",PROJECTIONS!L45,"")</f>
        <v/>
      </c>
      <c r="BH45" s="797" t="str">
        <f t="shared" si="14"/>
        <v/>
      </c>
      <c r="BI45" s="797" t="str">
        <f t="shared" si="15"/>
        <v/>
      </c>
      <c r="BJ45" s="806" t="str">
        <f t="shared" si="16"/>
        <v/>
      </c>
      <c r="BK45" s="773"/>
      <c r="BL45" s="805" t="str">
        <f t="shared" si="17"/>
        <v/>
      </c>
      <c r="BM45" s="802" t="str">
        <f t="shared" si="18"/>
        <v/>
      </c>
      <c r="BN45" s="807"/>
      <c r="BO45" s="779"/>
      <c r="BP45" s="796" t="str">
        <f>IF(SETUP!$B$45&lt;&gt;"",SETUP!$B$45,"")</f>
        <v/>
      </c>
      <c r="BQ45" s="1715" t="str">
        <f>VLOOKUP($B45,$R$107:$AF149,C$1+1,FALSE)</f>
        <v/>
      </c>
      <c r="BR45" s="1716" t="str">
        <f>VLOOKUP($B45,$R$107:$AF149,D$1+1,FALSE)</f>
        <v/>
      </c>
      <c r="BS45" s="1716" t="str">
        <f>VLOOKUP($B45,$R$107:$AF149,E$1+1,FALSE)</f>
        <v/>
      </c>
      <c r="BT45" s="1716" t="str">
        <f>VLOOKUP($B45,$R$107:$AF149,F$1+1,FALSE)</f>
        <v/>
      </c>
      <c r="BU45" s="1716" t="str">
        <f>VLOOKUP($B45,$R$107:$AF149,G$1+1,FALSE)</f>
        <v/>
      </c>
      <c r="BV45" s="1716" t="str">
        <f>VLOOKUP($B45,$R$107:$AF149,H$1+1,FALSE)</f>
        <v/>
      </c>
      <c r="BW45" s="1716" t="str">
        <f>VLOOKUP($B45,$R$107:$AF149,I$1+1,FALSE)</f>
        <v/>
      </c>
      <c r="BX45" s="1716" t="str">
        <f>VLOOKUP($B45,$R$107:$AF149,J$1+1,FALSE)</f>
        <v/>
      </c>
      <c r="BY45" s="1716" t="str">
        <f>VLOOKUP($B45,$R$107:$AF149,K$1+1,FALSE)</f>
        <v/>
      </c>
      <c r="BZ45" s="1716" t="str">
        <f>VLOOKUP($B45,$R$107:$AF149,L$1+1,FALSE)</f>
        <v/>
      </c>
      <c r="CA45" s="1716" t="str">
        <f>VLOOKUP($B45,$R$107:$AF149,M$1+1,FALSE)</f>
        <v/>
      </c>
      <c r="CB45" s="1717" t="str">
        <f>VLOOKUP($B45,$R$107:$AF149,N$1+1,FALSE)</f>
        <v/>
      </c>
      <c r="CC45" s="1718" t="str">
        <f>VLOOKUP($B45,$R$107:$AF149,O$1+1,FALSE)</f>
        <v/>
      </c>
      <c r="CD45" s="1751" t="str">
        <f>VLOOKUP($B45,$R$107:$AF149,P$1+1,FALSE)</f>
        <v/>
      </c>
      <c r="CE45" s="777"/>
      <c r="CF45" s="777"/>
      <c r="CG45" s="777"/>
      <c r="CH45" s="777"/>
      <c r="CI45" s="777"/>
      <c r="CJ45" s="777"/>
      <c r="CK45" s="777"/>
      <c r="CL45" s="777"/>
      <c r="CM45" s="777"/>
      <c r="CN45" s="777"/>
      <c r="CO45" s="777"/>
      <c r="CP45" s="777"/>
      <c r="CQ45" s="777"/>
      <c r="CR45" s="777"/>
      <c r="CS45" s="777"/>
      <c r="CT45" s="777"/>
      <c r="CU45" s="777"/>
      <c r="CV45" s="777"/>
      <c r="CW45" s="777"/>
      <c r="CX45" s="777"/>
      <c r="CY45" s="777"/>
      <c r="CZ45" s="777"/>
      <c r="DA45" s="777"/>
      <c r="DB45" s="777"/>
      <c r="DC45" s="777"/>
      <c r="DD45" s="777"/>
      <c r="DE45" s="777"/>
      <c r="DF45" s="777"/>
      <c r="DG45" s="777"/>
      <c r="DH45" s="777"/>
      <c r="DI45" s="777"/>
      <c r="DJ45" s="777"/>
      <c r="DK45" s="777"/>
      <c r="DL45" s="777"/>
      <c r="DM45" s="777"/>
      <c r="DN45" s="777"/>
      <c r="DO45" s="777"/>
      <c r="DP45" s="777"/>
      <c r="DQ45" s="777"/>
      <c r="DR45" s="777"/>
      <c r="DS45" s="777"/>
      <c r="DT45" s="777"/>
      <c r="DU45" s="777"/>
      <c r="DV45" s="777"/>
      <c r="DW45" s="777"/>
      <c r="DX45" s="777"/>
      <c r="DY45" s="777"/>
      <c r="DZ45" s="777"/>
      <c r="EA45" s="777"/>
    </row>
    <row r="46" spans="1:131" s="795" customFormat="1" ht="18" customHeight="1">
      <c r="A46" s="779"/>
      <c r="B46" s="780" t="str">
        <f>IF(SETUP!$B$46&lt;&gt;"",SETUP!$B$46,"")</f>
        <v/>
      </c>
      <c r="C46" s="781" t="str">
        <f>IF(JAN!$K$51&gt;0.005,JAN!$K$51,"")</f>
        <v/>
      </c>
      <c r="D46" s="782" t="str">
        <f>IF(FEB!$K$51&gt;0.005,FEB!$K$51,"")</f>
        <v/>
      </c>
      <c r="E46" s="782" t="str">
        <f>IF(MAR!$K$51&gt;0.005,MAR!$K$51,"")</f>
        <v/>
      </c>
      <c r="F46" s="782" t="str">
        <f>IF(APR!$K$51&gt;0.005,APR!$K$51,"")</f>
        <v/>
      </c>
      <c r="G46" s="782" t="str">
        <f>IF(MAY!$K$51&gt;0.005,MAY!$K$51,"")</f>
        <v/>
      </c>
      <c r="H46" s="782" t="str">
        <f>IF(JUN!$K$51&gt;0.005,JUN!$K$51,"")</f>
        <v/>
      </c>
      <c r="I46" s="782" t="str">
        <f>IF(JUL!$K$51&gt;0.005,JUL!$K$51,"")</f>
        <v/>
      </c>
      <c r="J46" s="782" t="str">
        <f>IF(AUG!$K$51&gt;0.005,AUG!$K$51,"")</f>
        <v/>
      </c>
      <c r="K46" s="782" t="str">
        <f>IF(SEP!$K$51&gt;0.005,SEP!$K$51,"")</f>
        <v/>
      </c>
      <c r="L46" s="782" t="str">
        <f>IF(OCT!$K$51&gt;0.005,OCT!$K$51,"")</f>
        <v/>
      </c>
      <c r="M46" s="782" t="str">
        <f>IF(NOV!$K$51&gt;0.005,NOV!$K$51,"")</f>
        <v/>
      </c>
      <c r="N46" s="783" t="str">
        <f>IF(DEC!$K$51&gt;0.005,DEC!$K$51,"")</f>
        <v/>
      </c>
      <c r="O46" s="784" t="str">
        <f t="shared" si="20"/>
        <v/>
      </c>
      <c r="P46" s="785" t="str">
        <f>IF(SUM(C$46:N$46)&gt;0.005,O$46/(SUM(JAN!$L$51,FEB!$L$51,MAR!$L$51,APR!$L$51,MAY!$L$51,JUN!$L$51,JUL!$L$51,AUG!$L$51,SEP!$L$51,OCT!$L$51,NOV!$L$51,DEC!$L$51)),"")</f>
        <v/>
      </c>
      <c r="Q46" s="786"/>
      <c r="R46" s="780" t="str">
        <f t="shared" si="21"/>
        <v/>
      </c>
      <c r="S46" s="781" t="str">
        <f>VLOOKUP($B46,$B$1:$N46,C$1+1,FALSE)</f>
        <v/>
      </c>
      <c r="T46" s="782" t="str">
        <f>VLOOKUP($B46,$B$1:$N46,D$1+1,FALSE)</f>
        <v/>
      </c>
      <c r="U46" s="782" t="str">
        <f>VLOOKUP($B46,$B$1:$N46,E$1+1,FALSE)</f>
        <v/>
      </c>
      <c r="V46" s="782" t="str">
        <f>VLOOKUP($B46,$B$1:$N46,F$1+1,FALSE)</f>
        <v/>
      </c>
      <c r="W46" s="782" t="str">
        <f>VLOOKUP($B46,$B$1:$N46,G$1+1,FALSE)</f>
        <v/>
      </c>
      <c r="X46" s="782" t="str">
        <f>VLOOKUP($B46,$B$1:$N46,H$1+1,FALSE)</f>
        <v/>
      </c>
      <c r="Y46" s="782" t="str">
        <f>VLOOKUP($B46,$B$1:$N46,I$1+1,FALSE)</f>
        <v/>
      </c>
      <c r="Z46" s="782" t="str">
        <f>VLOOKUP($B46,$B$1:$N46,J$1+1,FALSE)</f>
        <v/>
      </c>
      <c r="AA46" s="782" t="str">
        <f>VLOOKUP($B46,$B$1:$N46,K$1+1,FALSE)</f>
        <v/>
      </c>
      <c r="AB46" s="782" t="str">
        <f>VLOOKUP($B46,$B$1:$N46,L$1+1,FALSE)</f>
        <v/>
      </c>
      <c r="AC46" s="782" t="str">
        <f>VLOOKUP($B46,$B$1:$N46,M$1+1,FALSE)</f>
        <v/>
      </c>
      <c r="AD46" s="783" t="str">
        <f>VLOOKUP($B46,$B$1:$N46,N$1+1,FALSE)</f>
        <v/>
      </c>
      <c r="AE46" s="784" t="str">
        <f t="shared" si="4"/>
        <v/>
      </c>
      <c r="AF46" s="785" t="str">
        <f t="shared" si="9"/>
        <v/>
      </c>
      <c r="AG46" s="779"/>
      <c r="AH46" s="780" t="str">
        <f t="shared" si="19"/>
        <v/>
      </c>
      <c r="AI46" s="787" t="str">
        <f>VLOOKUP($B150,$B$107:$N150,C$1+1,FALSE)</f>
        <v/>
      </c>
      <c r="AJ46" s="788" t="str">
        <f>VLOOKUP($B150,$B$107:$N150,D$1+1,FALSE)</f>
        <v/>
      </c>
      <c r="AK46" s="788" t="str">
        <f>VLOOKUP($B150,$B$107:$N150,E$1+1,FALSE)</f>
        <v/>
      </c>
      <c r="AL46" s="788" t="str">
        <f>VLOOKUP($B150,$B$107:$N150,F$1+1,FALSE)</f>
        <v/>
      </c>
      <c r="AM46" s="788" t="str">
        <f>VLOOKUP($B150,$B$107:$N150,G$1+1,FALSE)</f>
        <v/>
      </c>
      <c r="AN46" s="788" t="str">
        <f>VLOOKUP($B150,$B$107:$N150,H$1+1,FALSE)</f>
        <v/>
      </c>
      <c r="AO46" s="788" t="str">
        <f>VLOOKUP($B150,$B$107:$N150,I$1+1,FALSE)</f>
        <v/>
      </c>
      <c r="AP46" s="788" t="str">
        <f>VLOOKUP($B150,$B$107:$N150,J$1+1,FALSE)</f>
        <v/>
      </c>
      <c r="AQ46" s="788" t="str">
        <f>VLOOKUP($B150,$B$107:$N150,K$1+1,FALSE)</f>
        <v/>
      </c>
      <c r="AR46" s="788" t="str">
        <f>VLOOKUP($B150,$B$107:$N150,L$1+1,FALSE)</f>
        <v/>
      </c>
      <c r="AS46" s="788" t="str">
        <f>VLOOKUP($B150,$B$107:$N150,M$1+1,FALSE)</f>
        <v/>
      </c>
      <c r="AT46" s="789" t="str">
        <f>VLOOKUP($B150,$B$107:$N150,N$1+1,FALSE)</f>
        <v/>
      </c>
      <c r="AU46" s="790" t="str">
        <f t="shared" si="5"/>
        <v/>
      </c>
      <c r="AV46" s="785" t="str">
        <f t="shared" si="22"/>
        <v/>
      </c>
      <c r="AW46" s="786"/>
      <c r="AX46" s="780" t="str">
        <f t="shared" si="7"/>
        <v/>
      </c>
      <c r="AY46" s="781" t="str">
        <f t="shared" si="10"/>
        <v/>
      </c>
      <c r="AZ46" s="791" t="str">
        <f t="shared" si="11"/>
        <v/>
      </c>
      <c r="BA46" s="773"/>
      <c r="BB46" s="1618" t="str">
        <f>IF(PROJECTIONS!G46&lt;&gt;"",PROJECTIONS!G46,"")</f>
        <v/>
      </c>
      <c r="BC46" s="788" t="str">
        <f t="shared" si="12"/>
        <v/>
      </c>
      <c r="BD46" s="782" t="str">
        <f t="shared" si="23"/>
        <v/>
      </c>
      <c r="BE46" s="793" t="str">
        <f t="shared" si="13"/>
        <v/>
      </c>
      <c r="BF46" s="773"/>
      <c r="BG46" s="1618" t="str">
        <f>IF(PROJECTIONS!L46&lt;&gt;"",PROJECTIONS!L46,"")</f>
        <v/>
      </c>
      <c r="BH46" s="782" t="str">
        <f t="shared" si="14"/>
        <v/>
      </c>
      <c r="BI46" s="782" t="str">
        <f t="shared" si="15"/>
        <v/>
      </c>
      <c r="BJ46" s="793" t="str">
        <f t="shared" si="16"/>
        <v/>
      </c>
      <c r="BK46" s="773"/>
      <c r="BL46" s="792" t="str">
        <f t="shared" si="17"/>
        <v/>
      </c>
      <c r="BM46" s="789" t="str">
        <f t="shared" si="18"/>
        <v/>
      </c>
      <c r="BN46" s="794"/>
      <c r="BO46" s="779"/>
      <c r="BP46" s="780" t="str">
        <f>IF(SETUP!$B$46&lt;&gt;"",SETUP!$B$46,"")</f>
        <v/>
      </c>
      <c r="BQ46" s="1711" t="str">
        <f>VLOOKUP($B46,$R$107:$AF150,C$1+1,FALSE)</f>
        <v/>
      </c>
      <c r="BR46" s="1712" t="str">
        <f>VLOOKUP($B46,$R$107:$AF150,D$1+1,FALSE)</f>
        <v/>
      </c>
      <c r="BS46" s="1712" t="str">
        <f>VLOOKUP($B46,$R$107:$AF150,E$1+1,FALSE)</f>
        <v/>
      </c>
      <c r="BT46" s="1712" t="str">
        <f>VLOOKUP($B46,$R$107:$AF150,F$1+1,FALSE)</f>
        <v/>
      </c>
      <c r="BU46" s="1712" t="str">
        <f>VLOOKUP($B46,$R$107:$AF150,G$1+1,FALSE)</f>
        <v/>
      </c>
      <c r="BV46" s="1712" t="str">
        <f>VLOOKUP($B46,$R$107:$AF150,H$1+1,FALSE)</f>
        <v/>
      </c>
      <c r="BW46" s="1712" t="str">
        <f>VLOOKUP($B46,$R$107:$AF150,I$1+1,FALSE)</f>
        <v/>
      </c>
      <c r="BX46" s="1712" t="str">
        <f>VLOOKUP($B46,$R$107:$AF150,J$1+1,FALSE)</f>
        <v/>
      </c>
      <c r="BY46" s="1712" t="str">
        <f>VLOOKUP($B46,$R$107:$AF150,K$1+1,FALSE)</f>
        <v/>
      </c>
      <c r="BZ46" s="1712" t="str">
        <f>VLOOKUP($B46,$R$107:$AF150,L$1+1,FALSE)</f>
        <v/>
      </c>
      <c r="CA46" s="1712" t="str">
        <f>VLOOKUP($B46,$R$107:$AF150,M$1+1,FALSE)</f>
        <v/>
      </c>
      <c r="CB46" s="1713" t="str">
        <f>VLOOKUP($B46,$R$107:$AF150,N$1+1,FALSE)</f>
        <v/>
      </c>
      <c r="CC46" s="1714" t="str">
        <f>VLOOKUP($B46,$R$107:$AF150,O$1+1,FALSE)</f>
        <v/>
      </c>
      <c r="CD46" s="1751" t="str">
        <f>VLOOKUP($B46,$R$107:$AF150,P$1+1,FALSE)</f>
        <v/>
      </c>
      <c r="CE46" s="777"/>
      <c r="CF46" s="777"/>
      <c r="CG46" s="777"/>
      <c r="CH46" s="777"/>
      <c r="CI46" s="777"/>
      <c r="CJ46" s="777"/>
      <c r="CK46" s="777"/>
      <c r="CL46" s="777"/>
      <c r="CM46" s="777"/>
      <c r="CN46" s="777"/>
      <c r="CO46" s="777"/>
      <c r="CP46" s="777"/>
      <c r="CQ46" s="777"/>
      <c r="CR46" s="777"/>
      <c r="CS46" s="777"/>
      <c r="CT46" s="777"/>
      <c r="CU46" s="777"/>
      <c r="CV46" s="777"/>
      <c r="CW46" s="777"/>
      <c r="CX46" s="777"/>
      <c r="CY46" s="777"/>
      <c r="CZ46" s="777"/>
      <c r="DA46" s="777"/>
      <c r="DB46" s="777"/>
      <c r="DC46" s="777"/>
      <c r="DD46" s="777"/>
      <c r="DE46" s="777"/>
      <c r="DF46" s="777"/>
      <c r="DG46" s="777"/>
      <c r="DH46" s="777"/>
      <c r="DI46" s="777"/>
      <c r="DJ46" s="777"/>
      <c r="DK46" s="777"/>
      <c r="DL46" s="777"/>
      <c r="DM46" s="777"/>
      <c r="DN46" s="777"/>
      <c r="DO46" s="777"/>
      <c r="DP46" s="777"/>
      <c r="DQ46" s="777"/>
      <c r="DR46" s="777"/>
      <c r="DS46" s="777"/>
      <c r="DT46" s="777"/>
      <c r="DU46" s="777"/>
      <c r="DV46" s="777"/>
      <c r="DW46" s="777"/>
      <c r="DX46" s="777"/>
      <c r="DY46" s="777"/>
      <c r="DZ46" s="777"/>
      <c r="EA46" s="777"/>
    </row>
    <row r="47" spans="1:131" s="810" customFormat="1" ht="18" customHeight="1" thickBot="1">
      <c r="A47" s="779"/>
      <c r="B47" s="796" t="str">
        <f>IF(SETUP!$B$47&lt;&gt;"",SETUP!$B$47,"")</f>
        <v/>
      </c>
      <c r="C47" s="767" t="str">
        <f>IF(JAN!$K$52&gt;0.005,JAN!$K$52,"")</f>
        <v/>
      </c>
      <c r="D47" s="797" t="str">
        <f>IF(FEB!$K$52&gt;0.005,FEB!$K$52,"")</f>
        <v/>
      </c>
      <c r="E47" s="797" t="str">
        <f>IF(MAR!$K$52&gt;0.005,MAR!$K$52,"")</f>
        <v/>
      </c>
      <c r="F47" s="797" t="str">
        <f>IF(APR!$K$52&gt;0.005,APR!$K$52,"")</f>
        <v/>
      </c>
      <c r="G47" s="797" t="str">
        <f>IF(MAY!$K$52&gt;0.005,MAY!$K$52,"")</f>
        <v/>
      </c>
      <c r="H47" s="797" t="str">
        <f>IF(JUN!$K$52&gt;0.005,JUN!$K$52,"")</f>
        <v/>
      </c>
      <c r="I47" s="797" t="str">
        <f>IF(JUL!$K$52&gt;0.005,JUL!$K$52,"")</f>
        <v/>
      </c>
      <c r="J47" s="797" t="str">
        <f>IF(AUG!$K$52&gt;0.005,AUG!$K$52,"")</f>
        <v/>
      </c>
      <c r="K47" s="797" t="str">
        <f>IF(SEP!$K$52&gt;0.005,SEP!$K$52,"")</f>
        <v/>
      </c>
      <c r="L47" s="797" t="str">
        <f>IF(OCT!$K$52&gt;0.005,OCT!$K$52,"")</f>
        <v/>
      </c>
      <c r="M47" s="797" t="str">
        <f>IF(NOV!$K$52&gt;0.005,NOV!$K$52,"")</f>
        <v/>
      </c>
      <c r="N47" s="798" t="str">
        <f>IF(DEC!$K$52&gt;0.005,DEC!$K$52,"")</f>
        <v/>
      </c>
      <c r="O47" s="799" t="str">
        <f t="shared" si="20"/>
        <v/>
      </c>
      <c r="P47" s="785" t="str">
        <f>IF(SUM(C$47:N$47)&gt;0.005,O$47/(SUM(JAN!$L$52,FEB!$L$52,MAR!$L$52,APR!$L$52,MAY!$L$52,JUN!$L$52,JUL!$L$52,AUG!$L$52,SEP!$L$52,OCT!$L$52,NOV!$L$52,DEC!$L$52)),"")</f>
        <v/>
      </c>
      <c r="Q47" s="786"/>
      <c r="R47" s="796" t="str">
        <f t="shared" si="21"/>
        <v/>
      </c>
      <c r="S47" s="767" t="str">
        <f>VLOOKUP($B47,$B$1:$N47,C$1+1,FALSE)</f>
        <v/>
      </c>
      <c r="T47" s="797" t="str">
        <f>VLOOKUP($B47,$B$1:$N47,D$1+1,FALSE)</f>
        <v/>
      </c>
      <c r="U47" s="797" t="str">
        <f>VLOOKUP($B47,$B$1:$N47,E$1+1,FALSE)</f>
        <v/>
      </c>
      <c r="V47" s="797" t="str">
        <f>VLOOKUP($B47,$B$1:$N47,F$1+1,FALSE)</f>
        <v/>
      </c>
      <c r="W47" s="797" t="str">
        <f>VLOOKUP($B47,$B$1:$N47,G$1+1,FALSE)</f>
        <v/>
      </c>
      <c r="X47" s="797" t="str">
        <f>VLOOKUP($B47,$B$1:$N47,H$1+1,FALSE)</f>
        <v/>
      </c>
      <c r="Y47" s="797" t="str">
        <f>VLOOKUP($B47,$B$1:$N47,I$1+1,FALSE)</f>
        <v/>
      </c>
      <c r="Z47" s="797" t="str">
        <f>VLOOKUP($B47,$B$1:$N47,J$1+1,FALSE)</f>
        <v/>
      </c>
      <c r="AA47" s="797" t="str">
        <f>VLOOKUP($B47,$B$1:$N47,K$1+1,FALSE)</f>
        <v/>
      </c>
      <c r="AB47" s="797" t="str">
        <f>VLOOKUP($B47,$B$1:$N47,L$1+1,FALSE)</f>
        <v/>
      </c>
      <c r="AC47" s="797" t="str">
        <f>VLOOKUP($B47,$B$1:$N47,M$1+1,FALSE)</f>
        <v/>
      </c>
      <c r="AD47" s="798" t="str">
        <f>VLOOKUP($B47,$B$1:$N47,N$1+1,FALSE)</f>
        <v/>
      </c>
      <c r="AE47" s="799" t="str">
        <f t="shared" si="4"/>
        <v/>
      </c>
      <c r="AF47" s="785" t="str">
        <f t="shared" si="9"/>
        <v/>
      </c>
      <c r="AG47" s="779"/>
      <c r="AH47" s="796" t="str">
        <f t="shared" si="19"/>
        <v/>
      </c>
      <c r="AI47" s="800" t="str">
        <f>VLOOKUP($B151,$B$107:$N151,C$1+1,FALSE)</f>
        <v/>
      </c>
      <c r="AJ47" s="801" t="str">
        <f>VLOOKUP($B151,$B$107:$N151,D$1+1,FALSE)</f>
        <v/>
      </c>
      <c r="AK47" s="801" t="str">
        <f>VLOOKUP($B151,$B$107:$N151,E$1+1,FALSE)</f>
        <v/>
      </c>
      <c r="AL47" s="801" t="str">
        <f>VLOOKUP($B151,$B$107:$N151,F$1+1,FALSE)</f>
        <v/>
      </c>
      <c r="AM47" s="801" t="str">
        <f>VLOOKUP($B151,$B$107:$N151,G$1+1,FALSE)</f>
        <v/>
      </c>
      <c r="AN47" s="801" t="str">
        <f>VLOOKUP($B151,$B$107:$N151,H$1+1,FALSE)</f>
        <v/>
      </c>
      <c r="AO47" s="801" t="str">
        <f>VLOOKUP($B151,$B$107:$N151,I$1+1,FALSE)</f>
        <v/>
      </c>
      <c r="AP47" s="801" t="str">
        <f>VLOOKUP($B151,$B$107:$N151,J$1+1,FALSE)</f>
        <v/>
      </c>
      <c r="AQ47" s="801" t="str">
        <f>VLOOKUP($B151,$B$107:$N151,K$1+1,FALSE)</f>
        <v/>
      </c>
      <c r="AR47" s="801" t="str">
        <f>VLOOKUP($B151,$B$107:$N151,L$1+1,FALSE)</f>
        <v/>
      </c>
      <c r="AS47" s="801" t="str">
        <f>VLOOKUP($B151,$B$107:$N151,M$1+1,FALSE)</f>
        <v/>
      </c>
      <c r="AT47" s="802" t="str">
        <f>VLOOKUP($B151,$B$107:$N151,N$1+1,FALSE)</f>
        <v/>
      </c>
      <c r="AU47" s="803" t="str">
        <f t="shared" si="5"/>
        <v/>
      </c>
      <c r="AV47" s="785" t="str">
        <f t="shared" si="22"/>
        <v/>
      </c>
      <c r="AW47" s="786"/>
      <c r="AX47" s="796" t="str">
        <f t="shared" si="7"/>
        <v/>
      </c>
      <c r="AY47" s="767" t="str">
        <f>AE47</f>
        <v/>
      </c>
      <c r="AZ47" s="804" t="str">
        <f>IF(ISERROR(IF(AY47&gt;0.005,AF47*12,"")),"",AF47*12)</f>
        <v/>
      </c>
      <c r="BA47" s="773"/>
      <c r="BB47" s="1617" t="str">
        <f>IF(PROJECTIONS!G47&lt;&gt;"",PROJECTIONS!G47,"")</f>
        <v/>
      </c>
      <c r="BC47" s="801" t="str">
        <f t="shared" si="12"/>
        <v/>
      </c>
      <c r="BD47" s="797" t="str">
        <f t="shared" si="23"/>
        <v/>
      </c>
      <c r="BE47" s="806" t="str">
        <f t="shared" si="13"/>
        <v/>
      </c>
      <c r="BF47" s="773"/>
      <c r="BG47" s="1617" t="str">
        <f>IF(PROJECTIONS!L47&lt;&gt;"",PROJECTIONS!L47,"")</f>
        <v/>
      </c>
      <c r="BH47" s="797" t="str">
        <f t="shared" si="14"/>
        <v/>
      </c>
      <c r="BI47" s="797" t="str">
        <f t="shared" si="15"/>
        <v/>
      </c>
      <c r="BJ47" s="806" t="str">
        <f t="shared" si="16"/>
        <v/>
      </c>
      <c r="BK47" s="773"/>
      <c r="BL47" s="805" t="str">
        <f t="shared" si="17"/>
        <v/>
      </c>
      <c r="BM47" s="802" t="str">
        <f t="shared" si="18"/>
        <v/>
      </c>
      <c r="BN47" s="807"/>
      <c r="BO47" s="779"/>
      <c r="BP47" s="796" t="str">
        <f>IF(SETUP!$B$47&lt;&gt;"",SETUP!$B$47,"")</f>
        <v/>
      </c>
      <c r="BQ47" s="1715" t="str">
        <f>VLOOKUP($B47,$R$107:$AF151,C$1+1,FALSE)</f>
        <v/>
      </c>
      <c r="BR47" s="1716" t="str">
        <f>VLOOKUP($B47,$R$107:$AF151,D$1+1,FALSE)</f>
        <v/>
      </c>
      <c r="BS47" s="1716" t="str">
        <f>VLOOKUP($B47,$R$107:$AF151,E$1+1,FALSE)</f>
        <v/>
      </c>
      <c r="BT47" s="1716" t="str">
        <f>VLOOKUP($B47,$R$107:$AF151,F$1+1,FALSE)</f>
        <v/>
      </c>
      <c r="BU47" s="1716" t="str">
        <f>VLOOKUP($B47,$R$107:$AF151,G$1+1,FALSE)</f>
        <v/>
      </c>
      <c r="BV47" s="1716" t="str">
        <f>VLOOKUP($B47,$R$107:$AF151,H$1+1,FALSE)</f>
        <v/>
      </c>
      <c r="BW47" s="1716" t="str">
        <f>VLOOKUP($B47,$R$107:$AF151,I$1+1,FALSE)</f>
        <v/>
      </c>
      <c r="BX47" s="1716" t="str">
        <f>VLOOKUP($B47,$R$107:$AF151,J$1+1,FALSE)</f>
        <v/>
      </c>
      <c r="BY47" s="1716" t="str">
        <f>VLOOKUP($B47,$R$107:$AF151,K$1+1,FALSE)</f>
        <v/>
      </c>
      <c r="BZ47" s="1716" t="str">
        <f>VLOOKUP($B47,$R$107:$AF151,L$1+1,FALSE)</f>
        <v/>
      </c>
      <c r="CA47" s="1716" t="str">
        <f>VLOOKUP($B47,$R$107:$AF151,M$1+1,FALSE)</f>
        <v/>
      </c>
      <c r="CB47" s="1717" t="str">
        <f>VLOOKUP($B47,$R$107:$AF151,N$1+1,FALSE)</f>
        <v/>
      </c>
      <c r="CC47" s="1718" t="str">
        <f>VLOOKUP($B47,$R$107:$AF151,O$1+1,FALSE)</f>
        <v/>
      </c>
      <c r="CD47" s="1751" t="str">
        <f>VLOOKUP($B47,$R$107:$AF151,P$1+1,FALSE)</f>
        <v/>
      </c>
      <c r="CE47" s="809"/>
      <c r="CF47" s="809"/>
      <c r="CG47" s="809"/>
      <c r="CH47" s="809"/>
      <c r="CI47" s="809"/>
      <c r="CJ47" s="809"/>
      <c r="CK47" s="809"/>
      <c r="CL47" s="809"/>
      <c r="CM47" s="809"/>
      <c r="CN47" s="809"/>
      <c r="CO47" s="809"/>
      <c r="CP47" s="809"/>
      <c r="CQ47" s="809"/>
      <c r="CR47" s="809"/>
      <c r="CS47" s="809"/>
      <c r="CT47" s="809"/>
      <c r="CU47" s="809"/>
      <c r="CV47" s="809"/>
      <c r="CW47" s="809"/>
      <c r="CX47" s="809"/>
      <c r="CY47" s="809"/>
      <c r="CZ47" s="809"/>
      <c r="DA47" s="809"/>
      <c r="DB47" s="809"/>
      <c r="DC47" s="809"/>
      <c r="DD47" s="809"/>
      <c r="DE47" s="809"/>
      <c r="DF47" s="809"/>
      <c r="DG47" s="809"/>
      <c r="DH47" s="809"/>
      <c r="DI47" s="809"/>
      <c r="DJ47" s="809"/>
      <c r="DK47" s="809"/>
      <c r="DL47" s="809"/>
      <c r="DM47" s="809"/>
      <c r="DN47" s="809"/>
      <c r="DO47" s="809"/>
      <c r="DP47" s="809"/>
      <c r="DQ47" s="809"/>
      <c r="DR47" s="809"/>
      <c r="DS47" s="809"/>
      <c r="DT47" s="809"/>
      <c r="DU47" s="809"/>
      <c r="DV47" s="809"/>
      <c r="DW47" s="809"/>
      <c r="DX47" s="809"/>
      <c r="DY47" s="809"/>
      <c r="DZ47" s="809"/>
      <c r="EA47" s="809"/>
    </row>
    <row r="48" spans="1:131" s="827" customFormat="1" ht="18" customHeight="1" thickBot="1">
      <c r="A48" s="811"/>
      <c r="B48" s="812" t="s">
        <v>43</v>
      </c>
      <c r="C48" s="813" t="str">
        <f>IF(JAN!$K$58&gt;0.005,JAN!$K$58,"")</f>
        <v/>
      </c>
      <c r="D48" s="814" t="str">
        <f>IF(FEB!$K$58&gt;0.005,FEB!$K$58,"")</f>
        <v/>
      </c>
      <c r="E48" s="814" t="str">
        <f>IF(MAR!$K$58&gt;0.005,MAR!$K$58,"")</f>
        <v/>
      </c>
      <c r="F48" s="814" t="str">
        <f>IF(APR!$K$58&gt;0.005,APR!$K$58,"")</f>
        <v/>
      </c>
      <c r="G48" s="814" t="str">
        <f>IF(MAY!$K$58&gt;0.005,MAY!$K$58,"")</f>
        <v/>
      </c>
      <c r="H48" s="814" t="str">
        <f>IF(JUN!$K$58&gt;0.005,JUN!$K$58,"")</f>
        <v/>
      </c>
      <c r="I48" s="814" t="str">
        <f>IF(JUL!$K$58&gt;0.005,JUL!$K$58,"")</f>
        <v/>
      </c>
      <c r="J48" s="814" t="str">
        <f>IF(AUG!$K$58&gt;0.005,AUG!$K$58,"")</f>
        <v/>
      </c>
      <c r="K48" s="814" t="str">
        <f>IF(SEP!$K$58&gt;0.005,SEP!$K$58,"")</f>
        <v/>
      </c>
      <c r="L48" s="814" t="str">
        <f>IF(OCT!$K$58&gt;0.005,OCT!$K$58,"")</f>
        <v/>
      </c>
      <c r="M48" s="814" t="str">
        <f>IF(NOV!$K$58&gt;0.005,NOV!$K$58,"")</f>
        <v/>
      </c>
      <c r="N48" s="815" t="str">
        <f>IF(DEC!$K$58&gt;0.005,DEC!$K$58,"")</f>
        <v/>
      </c>
      <c r="O48" s="816" t="str">
        <f t="shared" si="20"/>
        <v/>
      </c>
      <c r="P48" s="817" t="str">
        <f>IF(SUM(C$48:N$48)&gt;0.005,O$48/(SUM(JAN!$L$58,FEB!$L$58,MAR!$L$58,APR!$L$58,MAY!$L$58,JUN!$L$58,JUL!$L$58,AUG!$L$58,SEP!$L$58,OCT!$L$58,NOV!$L$58,DEC!$L$58)),"")</f>
        <v/>
      </c>
      <c r="Q48" s="818"/>
      <c r="R48" s="812" t="str">
        <f t="shared" si="21"/>
        <v>Unclassified Spending</v>
      </c>
      <c r="S48" s="813" t="str">
        <f>VLOOKUP($B48,$B$1:$N48,C$1+1,FALSE)</f>
        <v>Unclassified Spending</v>
      </c>
      <c r="T48" s="814" t="str">
        <f>VLOOKUP($B48,$B$1:$N48,D$1+1,FALSE)</f>
        <v/>
      </c>
      <c r="U48" s="814" t="str">
        <f>VLOOKUP($B48,$B$1:$N48,E$1+1,FALSE)</f>
        <v/>
      </c>
      <c r="V48" s="814" t="str">
        <f>VLOOKUP($B48,$B$1:$N48,F$1+1,FALSE)</f>
        <v/>
      </c>
      <c r="W48" s="814" t="str">
        <f>VLOOKUP($B48,$B$1:$N48,G$1+1,FALSE)</f>
        <v/>
      </c>
      <c r="X48" s="814" t="str">
        <f>VLOOKUP($B48,$B$1:$N48,H$1+1,FALSE)</f>
        <v/>
      </c>
      <c r="Y48" s="814" t="str">
        <f>VLOOKUP($B48,$B$1:$N48,I$1+1,FALSE)</f>
        <v/>
      </c>
      <c r="Z48" s="814" t="str">
        <f>VLOOKUP($B48,$B$1:$N48,J$1+1,FALSE)</f>
        <v/>
      </c>
      <c r="AA48" s="814" t="str">
        <f>VLOOKUP($B48,$B$1:$N48,K$1+1,FALSE)</f>
        <v/>
      </c>
      <c r="AB48" s="814" t="str">
        <f>VLOOKUP($B48,$B$1:$N48,L$1+1,FALSE)</f>
        <v/>
      </c>
      <c r="AC48" s="814" t="str">
        <f>VLOOKUP($B48,$B$1:$N48,M$1+1,FALSE)</f>
        <v/>
      </c>
      <c r="AD48" s="815" t="str">
        <f>VLOOKUP($B48,$B$1:$N48,N$1+1,FALSE)</f>
        <v/>
      </c>
      <c r="AE48" s="816" t="str">
        <f t="shared" si="4"/>
        <v/>
      </c>
      <c r="AF48" s="817" t="str">
        <f t="shared" si="9"/>
        <v/>
      </c>
      <c r="AG48" s="811"/>
      <c r="AH48" s="812" t="str">
        <f t="shared" si="19"/>
        <v>Unclassified Spending</v>
      </c>
      <c r="AI48" s="819" t="str">
        <f>VLOOKUP($B152,$B$107:$N152,C$1+1,FALSE)</f>
        <v>Unclassified Spending</v>
      </c>
      <c r="AJ48" s="820" t="str">
        <f>VLOOKUP($B152,$B$107:$N152,D$1+1,FALSE)</f>
        <v/>
      </c>
      <c r="AK48" s="820" t="str">
        <f>VLOOKUP($B152,$B$107:$N152,E$1+1,FALSE)</f>
        <v/>
      </c>
      <c r="AL48" s="820" t="str">
        <f>VLOOKUP($B152,$B$107:$N152,F$1+1,FALSE)</f>
        <v/>
      </c>
      <c r="AM48" s="820" t="str">
        <f>VLOOKUP($B152,$B$107:$N152,G$1+1,FALSE)</f>
        <v/>
      </c>
      <c r="AN48" s="820" t="str">
        <f>VLOOKUP($B152,$B$107:$N152,H$1+1,FALSE)</f>
        <v/>
      </c>
      <c r="AO48" s="820" t="str">
        <f>VLOOKUP($B152,$B$107:$N152,I$1+1,FALSE)</f>
        <v/>
      </c>
      <c r="AP48" s="820" t="str">
        <f>VLOOKUP($B152,$B$107:$N152,J$1+1,FALSE)</f>
        <v/>
      </c>
      <c r="AQ48" s="820" t="str">
        <f>VLOOKUP($B152,$B$107:$N152,K$1+1,FALSE)</f>
        <v/>
      </c>
      <c r="AR48" s="820" t="str">
        <f>VLOOKUP($B152,$B$107:$N152,L$1+1,FALSE)</f>
        <v/>
      </c>
      <c r="AS48" s="820" t="str">
        <f>VLOOKUP($B152,$B$107:$N152,M$1+1,FALSE)</f>
        <v/>
      </c>
      <c r="AT48" s="821" t="str">
        <f>VLOOKUP($B152,$B$107:$N152,N$1+1,FALSE)</f>
        <v/>
      </c>
      <c r="AU48" s="822" t="str">
        <f t="shared" si="5"/>
        <v/>
      </c>
      <c r="AV48" s="817" t="str">
        <f t="shared" si="22"/>
        <v/>
      </c>
      <c r="AW48" s="818"/>
      <c r="AX48" s="1684"/>
      <c r="AY48" s="1685"/>
      <c r="AZ48" s="1686"/>
      <c r="BA48" s="773"/>
      <c r="BB48" s="823">
        <v>0</v>
      </c>
      <c r="BC48" s="824"/>
      <c r="BD48" s="1613"/>
      <c r="BE48" s="1614"/>
      <c r="BF48" s="773"/>
      <c r="BG48" s="823"/>
      <c r="BH48" s="1613"/>
      <c r="BI48" s="1613"/>
      <c r="BJ48" s="1614"/>
      <c r="BK48" s="773"/>
      <c r="BL48" s="823"/>
      <c r="BM48" s="1612"/>
      <c r="BN48" s="825"/>
      <c r="BO48" s="811"/>
      <c r="BP48" s="812" t="s">
        <v>43</v>
      </c>
      <c r="BQ48" s="1719" t="str">
        <f>VLOOKUP($B48,$R$107:$AF152,C$1+1,FALSE)</f>
        <v>Unclassified Spending</v>
      </c>
      <c r="BR48" s="1720" t="str">
        <f>VLOOKUP($B48,$R$107:$AF152,D$1+1,FALSE)</f>
        <v/>
      </c>
      <c r="BS48" s="1720" t="str">
        <f>VLOOKUP($B48,$R$107:$AF152,E$1+1,FALSE)</f>
        <v/>
      </c>
      <c r="BT48" s="1720" t="str">
        <f>VLOOKUP($B48,$R$107:$AF152,F$1+1,FALSE)</f>
        <v/>
      </c>
      <c r="BU48" s="1720" t="str">
        <f>VLOOKUP($B48,$R$107:$AF152,G$1+1,FALSE)</f>
        <v/>
      </c>
      <c r="BV48" s="1720" t="str">
        <f>VLOOKUP($B48,$R$107:$AF152,H$1+1,FALSE)</f>
        <v/>
      </c>
      <c r="BW48" s="1720" t="str">
        <f>VLOOKUP($B48,$R$107:$AF152,I$1+1,FALSE)</f>
        <v/>
      </c>
      <c r="BX48" s="1720" t="str">
        <f>VLOOKUP($B48,$R$107:$AF152,J$1+1,FALSE)</f>
        <v/>
      </c>
      <c r="BY48" s="1720" t="str">
        <f>VLOOKUP($B48,$R$107:$AF152,K$1+1,FALSE)</f>
        <v/>
      </c>
      <c r="BZ48" s="1720" t="str">
        <f>VLOOKUP($B48,$R$107:$AF152,L$1+1,FALSE)</f>
        <v/>
      </c>
      <c r="CA48" s="1720" t="str">
        <f>VLOOKUP($B48,$R$107:$AF152,M$1+1,FALSE)</f>
        <v/>
      </c>
      <c r="CB48" s="1721" t="str">
        <f>VLOOKUP($B48,$R$107:$AF152,N$1+1,FALSE)</f>
        <v/>
      </c>
      <c r="CC48" s="1722" t="str">
        <f>VLOOKUP($B48,$R$107:$AF152,O$1+1,FALSE)</f>
        <v/>
      </c>
      <c r="CD48" s="1752" t="str">
        <f>VLOOKUP($B48,$R$107:$AF152,P$1+1,FALSE)</f>
        <v/>
      </c>
      <c r="CE48" s="826"/>
      <c r="CF48" s="826"/>
      <c r="CG48" s="826"/>
      <c r="CH48" s="826"/>
      <c r="CI48" s="826"/>
      <c r="CJ48" s="826"/>
      <c r="CK48" s="826"/>
      <c r="CL48" s="826"/>
      <c r="CM48" s="826"/>
      <c r="CN48" s="826"/>
      <c r="CO48" s="826"/>
      <c r="CP48" s="826"/>
      <c r="CQ48" s="826"/>
      <c r="CR48" s="826"/>
      <c r="CS48" s="826"/>
      <c r="CT48" s="826"/>
      <c r="CU48" s="826"/>
      <c r="CV48" s="826"/>
      <c r="CW48" s="826"/>
      <c r="CX48" s="826"/>
      <c r="CY48" s="826"/>
      <c r="CZ48" s="826"/>
      <c r="DA48" s="826"/>
      <c r="DB48" s="826"/>
      <c r="DC48" s="826"/>
      <c r="DD48" s="826"/>
      <c r="DE48" s="826"/>
      <c r="DF48" s="826"/>
      <c r="DG48" s="826"/>
      <c r="DH48" s="826"/>
      <c r="DI48" s="826"/>
      <c r="DJ48" s="826"/>
      <c r="DK48" s="826"/>
      <c r="DL48" s="826"/>
      <c r="DM48" s="826"/>
      <c r="DN48" s="826"/>
      <c r="DO48" s="826"/>
      <c r="DP48" s="826"/>
      <c r="DQ48" s="826"/>
      <c r="DR48" s="826"/>
      <c r="DS48" s="826"/>
      <c r="DT48" s="826"/>
      <c r="DU48" s="826"/>
      <c r="DV48" s="826"/>
      <c r="DW48" s="826"/>
      <c r="DX48" s="826"/>
      <c r="DY48" s="826"/>
      <c r="DZ48" s="826"/>
      <c r="EA48" s="826"/>
    </row>
    <row r="49" spans="1:131" s="845" customFormat="1" ht="15.75" customHeight="1">
      <c r="A49" s="828"/>
      <c r="B49" s="829" t="str">
        <f>IF(SETUP!$B$53&lt;&gt;"",SETUP!$B$53,"")</f>
        <v/>
      </c>
      <c r="C49" s="830" t="str">
        <f>IF(JAN!$K$60&gt;0.005,JAN!$K$60,"")</f>
        <v/>
      </c>
      <c r="D49" s="831" t="str">
        <f>IF(FEB!$K$60&gt;0.005,FEB!$K$60,"")</f>
        <v/>
      </c>
      <c r="E49" s="831" t="str">
        <f>IF(MAR!$K$60&gt;0.005,MAR!$K$60,"")</f>
        <v/>
      </c>
      <c r="F49" s="831" t="str">
        <f>IF(APR!$K$60&gt;0.005,APR!$K$60,"")</f>
        <v/>
      </c>
      <c r="G49" s="831" t="str">
        <f>IF(MAY!$K$60&gt;0.005,MAY!$K$60,"")</f>
        <v/>
      </c>
      <c r="H49" s="831" t="str">
        <f>IF(JUN!$K$60&gt;0.005,JUN!$K$60,"")</f>
        <v/>
      </c>
      <c r="I49" s="831" t="str">
        <f>IF(JUL!$K$60&gt;0.005,JUL!$K$60,"")</f>
        <v/>
      </c>
      <c r="J49" s="831" t="str">
        <f>IF(AUG!$K$60&gt;0.005,AUG!$K$60,"")</f>
        <v/>
      </c>
      <c r="K49" s="831" t="str">
        <f>IF(SEP!$K$60&gt;0.005,SEP!$K$60,"")</f>
        <v/>
      </c>
      <c r="L49" s="831" t="str">
        <f>IF(OCT!$K$60&gt;0.005,OCT!$K$60,"")</f>
        <v/>
      </c>
      <c r="M49" s="831" t="str">
        <f>IF(NOV!$K$60&gt;0.005,NOV!$K$60,"")</f>
        <v/>
      </c>
      <c r="N49" s="832" t="str">
        <f>IF(DEC!$K$60&gt;0.005,DEC!$K$60,"")</f>
        <v/>
      </c>
      <c r="O49" s="833" t="str">
        <f t="shared" si="20"/>
        <v/>
      </c>
      <c r="P49" s="834" t="str">
        <f>IF(SUM(C$49:N$49)&gt;0.005,O$49/(SUM(JAN!$L$60,FEB!$L$60,MAR!$L$60,APR!$L$60,MAY!$L$60,JUN!$L$60,JUL!$L$60,AUG!$L$60,SEP!$L$60,OCT!$L$60,NOV!$L$60,DEC!$L$60)),"")</f>
        <v/>
      </c>
      <c r="Q49" s="835"/>
      <c r="R49" s="829" t="str">
        <f t="shared" si="21"/>
        <v/>
      </c>
      <c r="S49" s="830" t="str">
        <f>VLOOKUP($B49,$B$1:$N49,C$1+1,FALSE)</f>
        <v/>
      </c>
      <c r="T49" s="831" t="str">
        <f>VLOOKUP($B49,$B$1:$N49,D$1+1,FALSE)</f>
        <v/>
      </c>
      <c r="U49" s="831" t="str">
        <f>VLOOKUP($B49,$B$1:$N49,E$1+1,FALSE)</f>
        <v/>
      </c>
      <c r="V49" s="831" t="str">
        <f>VLOOKUP($B49,$B$1:$N49,F$1+1,FALSE)</f>
        <v/>
      </c>
      <c r="W49" s="831" t="str">
        <f>VLOOKUP($B49,$B$1:$N49,G$1+1,FALSE)</f>
        <v/>
      </c>
      <c r="X49" s="831" t="str">
        <f>VLOOKUP($B49,$B$1:$N49,H$1+1,FALSE)</f>
        <v/>
      </c>
      <c r="Y49" s="831" t="str">
        <f>VLOOKUP($B49,$B$1:$N49,I$1+1,FALSE)</f>
        <v/>
      </c>
      <c r="Z49" s="831" t="str">
        <f>VLOOKUP($B49,$B$1:$N49,J$1+1,FALSE)</f>
        <v/>
      </c>
      <c r="AA49" s="831" t="str">
        <f>VLOOKUP($B49,$B$1:$N49,K$1+1,FALSE)</f>
        <v/>
      </c>
      <c r="AB49" s="831" t="str">
        <f>VLOOKUP($B49,$B$1:$N49,L$1+1,FALSE)</f>
        <v/>
      </c>
      <c r="AC49" s="831" t="str">
        <f>VLOOKUP($B49,$B$1:$N49,M$1+1,FALSE)</f>
        <v/>
      </c>
      <c r="AD49" s="832" t="str">
        <f>VLOOKUP($B49,$B$1:$N49,N$1+1,FALSE)</f>
        <v/>
      </c>
      <c r="AE49" s="833" t="str">
        <f t="shared" si="4"/>
        <v/>
      </c>
      <c r="AF49" s="834" t="str">
        <f>IF(SUM(S49:AD49)&gt;0.005,SUM(S49:AD49)/COUNTIF(S$60:AD$60,"&gt;0.005"),"")</f>
        <v/>
      </c>
      <c r="AG49" s="828"/>
      <c r="AH49" s="829" t="str">
        <f t="shared" si="19"/>
        <v/>
      </c>
      <c r="AI49" s="836" t="str">
        <f>VLOOKUP($B153,$B$107:$N153,C$1+1,FALSE)</f>
        <v/>
      </c>
      <c r="AJ49" s="837" t="str">
        <f>VLOOKUP($B153,$B$107:$N153,D$1+1,FALSE)</f>
        <v/>
      </c>
      <c r="AK49" s="837" t="str">
        <f>VLOOKUP($B153,$B$107:$N153,E$1+1,FALSE)</f>
        <v/>
      </c>
      <c r="AL49" s="837" t="str">
        <f>VLOOKUP($B153,$B$107:$N153,F$1+1,FALSE)</f>
        <v/>
      </c>
      <c r="AM49" s="837" t="str">
        <f>VLOOKUP($B153,$B$107:$N153,G$1+1,FALSE)</f>
        <v/>
      </c>
      <c r="AN49" s="837" t="str">
        <f>VLOOKUP($B153,$B$107:$N153,H$1+1,FALSE)</f>
        <v/>
      </c>
      <c r="AO49" s="837" t="str">
        <f>VLOOKUP($B153,$B$107:$N153,I$1+1,FALSE)</f>
        <v/>
      </c>
      <c r="AP49" s="837" t="str">
        <f>VLOOKUP($B153,$B$107:$N153,J$1+1,FALSE)</f>
        <v/>
      </c>
      <c r="AQ49" s="837" t="str">
        <f>VLOOKUP($B153,$B$107:$N153,K$1+1,FALSE)</f>
        <v/>
      </c>
      <c r="AR49" s="837" t="str">
        <f>VLOOKUP($B153,$B$107:$N153,L$1+1,FALSE)</f>
        <v/>
      </c>
      <c r="AS49" s="837" t="str">
        <f>VLOOKUP($B153,$B$107:$N153,M$1+1,FALSE)</f>
        <v/>
      </c>
      <c r="AT49" s="838" t="str">
        <f>VLOOKUP($B153,$B$107:$N153,N$1+1,FALSE)</f>
        <v/>
      </c>
      <c r="AU49" s="839" t="str">
        <f t="shared" ref="AU49:AU59" si="24">IF(SUM(C153:N153)&gt;0.0005,O49/O$60,"")</f>
        <v/>
      </c>
      <c r="AV49" s="834" t="str">
        <f t="shared" si="22"/>
        <v/>
      </c>
      <c r="AW49" s="835"/>
      <c r="AX49" s="829" t="str">
        <f t="shared" si="7"/>
        <v/>
      </c>
      <c r="AY49" s="830" t="str">
        <f>AE49</f>
        <v/>
      </c>
      <c r="AZ49" s="840" t="str">
        <f t="shared" si="11"/>
        <v/>
      </c>
      <c r="BA49" s="841"/>
      <c r="BB49" s="1615" t="str">
        <f>IF(PROJECTIONS!G49&lt;&gt;"",PROJECTIONS!G49,"")</f>
        <v/>
      </c>
      <c r="BC49" s="837" t="str">
        <f t="shared" ref="BC49:BC62" si="25">IF(BB49&lt;&gt;"",IF(ISERROR(AY49/BB49),"",AY49/BB49),"")</f>
        <v/>
      </c>
      <c r="BD49" s="831" t="str">
        <f t="shared" si="23"/>
        <v/>
      </c>
      <c r="BE49" s="843" t="str">
        <f t="shared" si="13"/>
        <v/>
      </c>
      <c r="BF49" s="841"/>
      <c r="BG49" s="1615" t="str">
        <f>IF(PROJECTIONS!L49&lt;&gt;"",PROJECTIONS!L49,"")</f>
        <v/>
      </c>
      <c r="BH49" s="831" t="str">
        <f t="shared" si="14"/>
        <v/>
      </c>
      <c r="BI49" s="831" t="str">
        <f>IF(BG49&lt;&gt;"",IF(ISERROR(SUM(BG49,-$AZ49)),"",BG49-$AZ49),"")</f>
        <v/>
      </c>
      <c r="BJ49" s="843" t="str">
        <f t="shared" si="16"/>
        <v/>
      </c>
      <c r="BK49" s="841"/>
      <c r="BL49" s="842" t="str">
        <f>IF(AND(BB49&lt;&gt;"",BG49&lt;&gt;""),BB49-BG49,"")</f>
        <v/>
      </c>
      <c r="BM49" s="838" t="str">
        <f t="shared" si="18"/>
        <v/>
      </c>
      <c r="BN49" s="844"/>
      <c r="BO49" s="828"/>
      <c r="BP49" s="829" t="str">
        <f>IF(SETUP!$B$53&lt;&gt;"",SETUP!$B$53,"")</f>
        <v/>
      </c>
      <c r="BQ49" s="1723" t="str">
        <f>VLOOKUP($B49,$R$107:$AF153,C$1+1,FALSE)</f>
        <v/>
      </c>
      <c r="BR49" s="1724" t="str">
        <f>VLOOKUP($B49,$R$107:$AF153,D$1+1,FALSE)</f>
        <v/>
      </c>
      <c r="BS49" s="1724" t="str">
        <f>VLOOKUP($B49,$R$107:$AF153,E$1+1,FALSE)</f>
        <v/>
      </c>
      <c r="BT49" s="1724" t="str">
        <f>VLOOKUP($B49,$R$107:$AF153,F$1+1,FALSE)</f>
        <v/>
      </c>
      <c r="BU49" s="1724" t="str">
        <f>VLOOKUP($B49,$R$107:$AF153,G$1+1,FALSE)</f>
        <v/>
      </c>
      <c r="BV49" s="1724" t="str">
        <f>VLOOKUP($B49,$R$107:$AF153,H$1+1,FALSE)</f>
        <v/>
      </c>
      <c r="BW49" s="1724" t="str">
        <f>VLOOKUP($B49,$R$107:$AF153,I$1+1,FALSE)</f>
        <v/>
      </c>
      <c r="BX49" s="1724" t="str">
        <f>VLOOKUP($B49,$R$107:$AF153,J$1+1,FALSE)</f>
        <v/>
      </c>
      <c r="BY49" s="1724" t="str">
        <f>VLOOKUP($B49,$R$107:$AF153,K$1+1,FALSE)</f>
        <v/>
      </c>
      <c r="BZ49" s="1724" t="str">
        <f>VLOOKUP($B49,$R$107:$AF153,L$1+1,FALSE)</f>
        <v/>
      </c>
      <c r="CA49" s="1724" t="str">
        <f>VLOOKUP($B49,$R$107:$AF153,M$1+1,FALSE)</f>
        <v/>
      </c>
      <c r="CB49" s="1725" t="str">
        <f>VLOOKUP($B49,$R$107:$AF153,N$1+1,FALSE)</f>
        <v/>
      </c>
      <c r="CC49" s="1726" t="str">
        <f>VLOOKUP($B49,$R$107:$AF153,O$1+1,FALSE)</f>
        <v/>
      </c>
      <c r="CD49" s="1753" t="str">
        <f>VLOOKUP($B49,$R$107:$AF153,P$1+1,FALSE)</f>
        <v/>
      </c>
      <c r="CE49" s="777"/>
      <c r="CF49" s="777"/>
      <c r="CG49" s="777"/>
      <c r="CH49" s="777"/>
      <c r="CI49" s="777"/>
      <c r="CJ49" s="777"/>
      <c r="CK49" s="777"/>
      <c r="CL49" s="777"/>
      <c r="CM49" s="777"/>
      <c r="CN49" s="777"/>
      <c r="CO49" s="777"/>
      <c r="CP49" s="777"/>
      <c r="CQ49" s="777"/>
      <c r="CR49" s="777"/>
      <c r="CS49" s="777"/>
      <c r="CT49" s="777"/>
      <c r="CU49" s="777"/>
      <c r="CV49" s="777"/>
      <c r="CW49" s="777"/>
      <c r="CX49" s="777"/>
      <c r="CY49" s="777"/>
      <c r="CZ49" s="777"/>
      <c r="DA49" s="777"/>
      <c r="DB49" s="777"/>
      <c r="DC49" s="777"/>
      <c r="DD49" s="777"/>
      <c r="DE49" s="777"/>
      <c r="DF49" s="777"/>
      <c r="DG49" s="777"/>
      <c r="DH49" s="777"/>
      <c r="DI49" s="777"/>
      <c r="DJ49" s="777"/>
      <c r="DK49" s="777"/>
      <c r="DL49" s="777"/>
      <c r="DM49" s="777"/>
      <c r="DN49" s="777"/>
      <c r="DO49" s="777"/>
      <c r="DP49" s="777"/>
      <c r="DQ49" s="777"/>
      <c r="DR49" s="777"/>
      <c r="DS49" s="777"/>
      <c r="DT49" s="777"/>
      <c r="DU49" s="777"/>
      <c r="DV49" s="777"/>
      <c r="DW49" s="777"/>
      <c r="DX49" s="777"/>
      <c r="DY49" s="777"/>
      <c r="DZ49" s="777"/>
      <c r="EA49" s="777"/>
    </row>
    <row r="50" spans="1:131" s="808" customFormat="1" ht="15.75" customHeight="1">
      <c r="A50" s="828"/>
      <c r="B50" s="846" t="str">
        <f>IF(SETUP!$B$54&lt;&gt;"",SETUP!$B$54,"")</f>
        <v/>
      </c>
      <c r="C50" s="847" t="str">
        <f>IF(JAN!$K$61&gt;0.005,JAN!$K$61,"")</f>
        <v/>
      </c>
      <c r="D50" s="848" t="str">
        <f>IF(FEB!$K$61&gt;0.005,FEB!$K$61,"")</f>
        <v/>
      </c>
      <c r="E50" s="848" t="str">
        <f>IF(MAR!$K$61&gt;0.005,MAR!$K$61,"")</f>
        <v/>
      </c>
      <c r="F50" s="848" t="str">
        <f>IF(APR!$K$61&gt;0.005,APR!$K$61,"")</f>
        <v/>
      </c>
      <c r="G50" s="848" t="str">
        <f>IF(MAY!$K$61&gt;0.005,MAY!$K$61,"")</f>
        <v/>
      </c>
      <c r="H50" s="848" t="str">
        <f>IF(JUN!$K$61&gt;0.005,JUN!$K$61,"")</f>
        <v/>
      </c>
      <c r="I50" s="848" t="str">
        <f>IF(JUL!$K$61&gt;0.005,JUL!$K$61,"")</f>
        <v/>
      </c>
      <c r="J50" s="848" t="str">
        <f>IF(AUG!$K$61&gt;0.005,AUG!$K$61,"")</f>
        <v/>
      </c>
      <c r="K50" s="848" t="str">
        <f>IF(SEP!$K$61&gt;0.005,SEP!$K$61,"")</f>
        <v/>
      </c>
      <c r="L50" s="848" t="str">
        <f>IF(OCT!$K$61&gt;0.005,OCT!$K$61,"")</f>
        <v/>
      </c>
      <c r="M50" s="848" t="str">
        <f>IF(NOV!$K$61&gt;0.005,NOV!$K$61,"")</f>
        <v/>
      </c>
      <c r="N50" s="849" t="str">
        <f>IF(DEC!$K$61&gt;0.005,DEC!$K$61,"")</f>
        <v/>
      </c>
      <c r="O50" s="850" t="str">
        <f t="shared" si="20"/>
        <v/>
      </c>
      <c r="P50" s="834" t="str">
        <f>IF(SUM(C$50:N$50)&gt;0.005,O$50/(SUM(JAN!$L$61,FEB!$L$61,MAR!$L$61,APR!$L$61,MAY!$L$61,JUN!$L$61,JUL!$L$61,AUG!$L$61,SEP!$L$61,OCT!$L$61,NOV!$L$61,DEC!$L$61)),"")</f>
        <v/>
      </c>
      <c r="Q50" s="835"/>
      <c r="R50" s="846" t="str">
        <f t="shared" si="21"/>
        <v/>
      </c>
      <c r="S50" s="847" t="str">
        <f>VLOOKUP($B50,$B$1:$N50,C$1+1,FALSE)</f>
        <v/>
      </c>
      <c r="T50" s="848" t="str">
        <f>VLOOKUP($B50,$B$1:$N50,D$1+1,FALSE)</f>
        <v/>
      </c>
      <c r="U50" s="848" t="str">
        <f>VLOOKUP($B50,$B$1:$N50,E$1+1,FALSE)</f>
        <v/>
      </c>
      <c r="V50" s="848" t="str">
        <f>VLOOKUP($B50,$B$1:$N50,F$1+1,FALSE)</f>
        <v/>
      </c>
      <c r="W50" s="848" t="str">
        <f>VLOOKUP($B50,$B$1:$N50,G$1+1,FALSE)</f>
        <v/>
      </c>
      <c r="X50" s="848" t="str">
        <f>VLOOKUP($B50,$B$1:$N50,H$1+1,FALSE)</f>
        <v/>
      </c>
      <c r="Y50" s="848" t="str">
        <f>VLOOKUP($B50,$B$1:$N50,I$1+1,FALSE)</f>
        <v/>
      </c>
      <c r="Z50" s="848" t="str">
        <f>VLOOKUP($B50,$B$1:$N50,J$1+1,FALSE)</f>
        <v/>
      </c>
      <c r="AA50" s="848" t="str">
        <f>VLOOKUP($B50,$B$1:$N50,K$1+1,FALSE)</f>
        <v/>
      </c>
      <c r="AB50" s="848" t="str">
        <f>VLOOKUP($B50,$B$1:$N50,L$1+1,FALSE)</f>
        <v/>
      </c>
      <c r="AC50" s="848" t="str">
        <f>VLOOKUP($B50,$B$1:$N50,M$1+1,FALSE)</f>
        <v/>
      </c>
      <c r="AD50" s="849" t="str">
        <f>VLOOKUP($B50,$B$1:$N50,N$1+1,FALSE)</f>
        <v/>
      </c>
      <c r="AE50" s="850" t="str">
        <f t="shared" si="4"/>
        <v/>
      </c>
      <c r="AF50" s="834" t="str">
        <f t="shared" ref="AF50:AF59" si="26">IF(SUM(S50:AD50)&gt;0.005,SUM(S50:AD50)/COUNTIF(S$60:AD$60,"&gt;0.005"),"")</f>
        <v/>
      </c>
      <c r="AG50" s="828"/>
      <c r="AH50" s="846" t="str">
        <f t="shared" si="19"/>
        <v/>
      </c>
      <c r="AI50" s="851" t="str">
        <f>VLOOKUP($B154,$B$107:$N154,C$1+1,FALSE)</f>
        <v/>
      </c>
      <c r="AJ50" s="852" t="str">
        <f>VLOOKUP($B154,$B$107:$N154,D$1+1,FALSE)</f>
        <v/>
      </c>
      <c r="AK50" s="852" t="str">
        <f>VLOOKUP($B154,$B$107:$N154,E$1+1,FALSE)</f>
        <v/>
      </c>
      <c r="AL50" s="852" t="str">
        <f>VLOOKUP($B154,$B$107:$N154,F$1+1,FALSE)</f>
        <v/>
      </c>
      <c r="AM50" s="852" t="str">
        <f>VLOOKUP($B154,$B$107:$N154,G$1+1,FALSE)</f>
        <v/>
      </c>
      <c r="AN50" s="852" t="str">
        <f>VLOOKUP($B154,$B$107:$N154,H$1+1,FALSE)</f>
        <v/>
      </c>
      <c r="AO50" s="852" t="str">
        <f>VLOOKUP($B154,$B$107:$N154,I$1+1,FALSE)</f>
        <v/>
      </c>
      <c r="AP50" s="852" t="str">
        <f>VLOOKUP($B154,$B$107:$N154,J$1+1,FALSE)</f>
        <v/>
      </c>
      <c r="AQ50" s="852" t="str">
        <f>VLOOKUP($B154,$B$107:$N154,K$1+1,FALSE)</f>
        <v/>
      </c>
      <c r="AR50" s="852" t="str">
        <f>VLOOKUP($B154,$B$107:$N154,L$1+1,FALSE)</f>
        <v/>
      </c>
      <c r="AS50" s="852" t="str">
        <f>VLOOKUP($B154,$B$107:$N154,M$1+1,FALSE)</f>
        <v/>
      </c>
      <c r="AT50" s="853" t="str">
        <f>VLOOKUP($B154,$B$107:$N154,N$1+1,FALSE)</f>
        <v/>
      </c>
      <c r="AU50" s="854" t="str">
        <f t="shared" si="24"/>
        <v/>
      </c>
      <c r="AV50" s="834" t="str">
        <f t="shared" si="22"/>
        <v/>
      </c>
      <c r="AW50" s="835"/>
      <c r="AX50" s="846" t="str">
        <f t="shared" si="7"/>
        <v/>
      </c>
      <c r="AY50" s="847" t="str">
        <f t="shared" ref="AY50:AY64" si="27">AE50</f>
        <v/>
      </c>
      <c r="AZ50" s="855" t="str">
        <f t="shared" si="11"/>
        <v/>
      </c>
      <c r="BA50" s="841"/>
      <c r="BB50" s="1618" t="str">
        <f>IF(PROJECTIONS!G50&lt;&gt;"",PROJECTIONS!G50,"")</f>
        <v/>
      </c>
      <c r="BC50" s="852" t="str">
        <f t="shared" si="25"/>
        <v/>
      </c>
      <c r="BD50" s="848" t="str">
        <f t="shared" si="23"/>
        <v/>
      </c>
      <c r="BE50" s="857" t="str">
        <f t="shared" si="13"/>
        <v/>
      </c>
      <c r="BF50" s="841"/>
      <c r="BG50" s="1618" t="str">
        <f>IF(PROJECTIONS!L50&lt;&gt;"",PROJECTIONS!L50,"")</f>
        <v/>
      </c>
      <c r="BH50" s="848" t="str">
        <f t="shared" si="14"/>
        <v/>
      </c>
      <c r="BI50" s="848" t="str">
        <f t="shared" ref="BI50:BI59" si="28">IF(BG50&lt;&gt;"",IF(ISERROR(SUM(BG50,-$AZ50)),"",BG50-$AZ50),"")</f>
        <v/>
      </c>
      <c r="BJ50" s="857" t="str">
        <f t="shared" si="16"/>
        <v/>
      </c>
      <c r="BK50" s="841"/>
      <c r="BL50" s="856" t="str">
        <f t="shared" ref="BL50:BL59" si="29">IF(AND(BB50&lt;&gt;"",BG50&lt;&gt;""),BB50-BG50,"")</f>
        <v/>
      </c>
      <c r="BM50" s="853" t="str">
        <f t="shared" si="18"/>
        <v/>
      </c>
      <c r="BN50" s="858"/>
      <c r="BO50" s="828"/>
      <c r="BP50" s="846" t="str">
        <f>IF(SETUP!$B$54&lt;&gt;"",SETUP!$B$54,"")</f>
        <v/>
      </c>
      <c r="BQ50" s="1727" t="str">
        <f>VLOOKUP($B50,$R$107:$AF154,C$1+1,FALSE)</f>
        <v/>
      </c>
      <c r="BR50" s="1728" t="str">
        <f>VLOOKUP($B50,$R$107:$AF154,D$1+1,FALSE)</f>
        <v/>
      </c>
      <c r="BS50" s="1728" t="str">
        <f>VLOOKUP($B50,$R$107:$AF154,E$1+1,FALSE)</f>
        <v/>
      </c>
      <c r="BT50" s="1728" t="str">
        <f>VLOOKUP($B50,$R$107:$AF154,F$1+1,FALSE)</f>
        <v/>
      </c>
      <c r="BU50" s="1728" t="str">
        <f>VLOOKUP($B50,$R$107:$AF154,G$1+1,FALSE)</f>
        <v/>
      </c>
      <c r="BV50" s="1728" t="str">
        <f>VLOOKUP($B50,$R$107:$AF154,H$1+1,FALSE)</f>
        <v/>
      </c>
      <c r="BW50" s="1728" t="str">
        <f>VLOOKUP($B50,$R$107:$AF154,I$1+1,FALSE)</f>
        <v/>
      </c>
      <c r="BX50" s="1728" t="str">
        <f>VLOOKUP($B50,$R$107:$AF154,J$1+1,FALSE)</f>
        <v/>
      </c>
      <c r="BY50" s="1728" t="str">
        <f>VLOOKUP($B50,$R$107:$AF154,K$1+1,FALSE)</f>
        <v/>
      </c>
      <c r="BZ50" s="1728" t="str">
        <f>VLOOKUP($B50,$R$107:$AF154,L$1+1,FALSE)</f>
        <v/>
      </c>
      <c r="CA50" s="1728" t="str">
        <f>VLOOKUP($B50,$R$107:$AF154,M$1+1,FALSE)</f>
        <v/>
      </c>
      <c r="CB50" s="1729" t="str">
        <f>VLOOKUP($B50,$R$107:$AF154,N$1+1,FALSE)</f>
        <v/>
      </c>
      <c r="CC50" s="1730" t="str">
        <f>VLOOKUP($B50,$R$107:$AF154,O$1+1,FALSE)</f>
        <v/>
      </c>
      <c r="CD50" s="1753" t="str">
        <f>VLOOKUP($B50,$R$107:$AF154,P$1+1,FALSE)</f>
        <v/>
      </c>
      <c r="CE50" s="777"/>
      <c r="CF50" s="777"/>
      <c r="CG50" s="777"/>
      <c r="CH50" s="777"/>
      <c r="CI50" s="777"/>
      <c r="CJ50" s="777"/>
      <c r="CK50" s="777"/>
      <c r="CL50" s="777"/>
      <c r="CM50" s="777"/>
      <c r="CN50" s="777"/>
      <c r="CO50" s="777"/>
      <c r="CP50" s="777"/>
      <c r="CQ50" s="777"/>
      <c r="CR50" s="777"/>
      <c r="CS50" s="777"/>
      <c r="CT50" s="777"/>
      <c r="CU50" s="777"/>
      <c r="CV50" s="777"/>
      <c r="CW50" s="777"/>
      <c r="CX50" s="777"/>
      <c r="CY50" s="777"/>
      <c r="CZ50" s="777"/>
      <c r="DA50" s="777"/>
      <c r="DB50" s="777"/>
      <c r="DC50" s="777"/>
      <c r="DD50" s="777"/>
      <c r="DE50" s="777"/>
      <c r="DF50" s="777"/>
      <c r="DG50" s="777"/>
      <c r="DH50" s="777"/>
      <c r="DI50" s="777"/>
      <c r="DJ50" s="777"/>
      <c r="DK50" s="777"/>
      <c r="DL50" s="777"/>
      <c r="DM50" s="777"/>
      <c r="DN50" s="777"/>
      <c r="DO50" s="777"/>
      <c r="DP50" s="777"/>
      <c r="DQ50" s="777"/>
      <c r="DR50" s="777"/>
      <c r="DS50" s="777"/>
      <c r="DT50" s="777"/>
      <c r="DU50" s="777"/>
      <c r="DV50" s="777"/>
      <c r="DW50" s="777"/>
      <c r="DX50" s="777"/>
      <c r="DY50" s="777"/>
      <c r="DZ50" s="777"/>
      <c r="EA50" s="777"/>
    </row>
    <row r="51" spans="1:131" s="845" customFormat="1" ht="15.75" customHeight="1">
      <c r="A51" s="828"/>
      <c r="B51" s="829" t="str">
        <f>IF(SETUP!$B$55&lt;&gt;"",SETUP!$B$55,"")</f>
        <v/>
      </c>
      <c r="C51" s="830" t="str">
        <f>IF(JAN!$K$62&gt;0.005,JAN!$K$62,"")</f>
        <v/>
      </c>
      <c r="D51" s="831" t="str">
        <f>IF(FEB!$K$62&gt;0.005,FEB!$K$62,"")</f>
        <v/>
      </c>
      <c r="E51" s="831" t="str">
        <f>IF(MAR!$K$62&gt;0.005,MAR!$K$62,"")</f>
        <v/>
      </c>
      <c r="F51" s="831" t="str">
        <f>IF(APR!$K$62&gt;0.005,APR!$K$62,"")</f>
        <v/>
      </c>
      <c r="G51" s="831" t="str">
        <f>IF(MAY!$K$62&gt;0.005,MAY!$K$62,"")</f>
        <v/>
      </c>
      <c r="H51" s="831" t="str">
        <f>IF(JUN!$K$62&gt;0.005,JUN!$K$62,"")</f>
        <v/>
      </c>
      <c r="I51" s="831" t="str">
        <f>IF(JUL!$K$62&gt;0.005,JUL!$K$62,"")</f>
        <v/>
      </c>
      <c r="J51" s="831" t="str">
        <f>IF(AUG!$K$62&gt;0.005,AUG!$K$62,"")</f>
        <v/>
      </c>
      <c r="K51" s="831" t="str">
        <f>IF(SEP!$K$62&gt;0.005,SEP!$K$62,"")</f>
        <v/>
      </c>
      <c r="L51" s="831" t="str">
        <f>IF(OCT!$K$62&gt;0.005,OCT!$K$62,"")</f>
        <v/>
      </c>
      <c r="M51" s="831" t="str">
        <f>IF(NOV!$K$62&gt;0.005,NOV!$K$62,"")</f>
        <v/>
      </c>
      <c r="N51" s="832" t="str">
        <f>IF(DEC!$K$62&gt;0.005,DEC!$K$62,"")</f>
        <v/>
      </c>
      <c r="O51" s="859" t="str">
        <f t="shared" si="20"/>
        <v/>
      </c>
      <c r="P51" s="834" t="str">
        <f>IF(SUM(C$51:N$51)&gt;0.005,O$51/(SUM(JAN!$L$62,FEB!$L$62,MAR!$L$62,APR!$L$62,MAY!$L$62,JUN!$L$62,JUL!$L$62,AUG!$L$62,SEP!$L$62,OCT!$L$62,NOV!$L$62,DEC!$L$62)),"")</f>
        <v/>
      </c>
      <c r="Q51" s="835"/>
      <c r="R51" s="829" t="str">
        <f t="shared" si="21"/>
        <v/>
      </c>
      <c r="S51" s="830" t="str">
        <f>VLOOKUP($B51,$B$1:$N51,C$1+1,FALSE)</f>
        <v/>
      </c>
      <c r="T51" s="831" t="str">
        <f>VLOOKUP($B51,$B$1:$N51,D$1+1,FALSE)</f>
        <v/>
      </c>
      <c r="U51" s="831" t="str">
        <f>VLOOKUP($B51,$B$1:$N51,E$1+1,FALSE)</f>
        <v/>
      </c>
      <c r="V51" s="831" t="str">
        <f>VLOOKUP($B51,$B$1:$N51,F$1+1,FALSE)</f>
        <v/>
      </c>
      <c r="W51" s="831" t="str">
        <f>VLOOKUP($B51,$B$1:$N51,G$1+1,FALSE)</f>
        <v/>
      </c>
      <c r="X51" s="831" t="str">
        <f>VLOOKUP($B51,$B$1:$N51,H$1+1,FALSE)</f>
        <v/>
      </c>
      <c r="Y51" s="831" t="str">
        <f>VLOOKUP($B51,$B$1:$N51,I$1+1,FALSE)</f>
        <v/>
      </c>
      <c r="Z51" s="831" t="str">
        <f>VLOOKUP($B51,$B$1:$N51,J$1+1,FALSE)</f>
        <v/>
      </c>
      <c r="AA51" s="831" t="str">
        <f>VLOOKUP($B51,$B$1:$N51,K$1+1,FALSE)</f>
        <v/>
      </c>
      <c r="AB51" s="831" t="str">
        <f>VLOOKUP($B51,$B$1:$N51,L$1+1,FALSE)</f>
        <v/>
      </c>
      <c r="AC51" s="831" t="str">
        <f>VLOOKUP($B51,$B$1:$N51,M$1+1,FALSE)</f>
        <v/>
      </c>
      <c r="AD51" s="832" t="str">
        <f>VLOOKUP($B51,$B$1:$N51,N$1+1,FALSE)</f>
        <v/>
      </c>
      <c r="AE51" s="859" t="str">
        <f t="shared" si="4"/>
        <v/>
      </c>
      <c r="AF51" s="834" t="str">
        <f t="shared" si="26"/>
        <v/>
      </c>
      <c r="AG51" s="828"/>
      <c r="AH51" s="829" t="str">
        <f t="shared" si="19"/>
        <v/>
      </c>
      <c r="AI51" s="836" t="str">
        <f>VLOOKUP($B155,$B$107:$N155,C$1+1,FALSE)</f>
        <v/>
      </c>
      <c r="AJ51" s="837" t="str">
        <f>VLOOKUP($B155,$B$107:$N155,D$1+1,FALSE)</f>
        <v/>
      </c>
      <c r="AK51" s="837" t="str">
        <f>VLOOKUP($B155,$B$107:$N155,E$1+1,FALSE)</f>
        <v/>
      </c>
      <c r="AL51" s="837" t="str">
        <f>VLOOKUP($B155,$B$107:$N155,F$1+1,FALSE)</f>
        <v/>
      </c>
      <c r="AM51" s="837" t="str">
        <f>VLOOKUP($B155,$B$107:$N155,G$1+1,FALSE)</f>
        <v/>
      </c>
      <c r="AN51" s="837" t="str">
        <f>VLOOKUP($B155,$B$107:$N155,H$1+1,FALSE)</f>
        <v/>
      </c>
      <c r="AO51" s="837" t="str">
        <f>VLOOKUP($B155,$B$107:$N155,I$1+1,FALSE)</f>
        <v/>
      </c>
      <c r="AP51" s="837" t="str">
        <f>VLOOKUP($B155,$B$107:$N155,J$1+1,FALSE)</f>
        <v/>
      </c>
      <c r="AQ51" s="837" t="str">
        <f>VLOOKUP($B155,$B$107:$N155,K$1+1,FALSE)</f>
        <v/>
      </c>
      <c r="AR51" s="837" t="str">
        <f>VLOOKUP($B155,$B$107:$N155,L$1+1,FALSE)</f>
        <v/>
      </c>
      <c r="AS51" s="837" t="str">
        <f>VLOOKUP($B155,$B$107:$N155,M$1+1,FALSE)</f>
        <v/>
      </c>
      <c r="AT51" s="838" t="str">
        <f>VLOOKUP($B155,$B$107:$N155,N$1+1,FALSE)</f>
        <v/>
      </c>
      <c r="AU51" s="860" t="str">
        <f t="shared" si="24"/>
        <v/>
      </c>
      <c r="AV51" s="834" t="str">
        <f t="shared" si="22"/>
        <v/>
      </c>
      <c r="AW51" s="835"/>
      <c r="AX51" s="829" t="str">
        <f t="shared" si="7"/>
        <v/>
      </c>
      <c r="AY51" s="830" t="str">
        <f t="shared" si="27"/>
        <v/>
      </c>
      <c r="AZ51" s="840" t="str">
        <f t="shared" si="11"/>
        <v/>
      </c>
      <c r="BA51" s="841"/>
      <c r="BB51" s="1616" t="str">
        <f>IF(PROJECTIONS!G51&lt;&gt;"",PROJECTIONS!G51,"")</f>
        <v/>
      </c>
      <c r="BC51" s="837" t="str">
        <f t="shared" si="25"/>
        <v/>
      </c>
      <c r="BD51" s="831" t="str">
        <f t="shared" si="23"/>
        <v/>
      </c>
      <c r="BE51" s="843" t="str">
        <f t="shared" si="13"/>
        <v/>
      </c>
      <c r="BF51" s="841"/>
      <c r="BG51" s="1616" t="str">
        <f>IF(PROJECTIONS!L51&lt;&gt;"",PROJECTIONS!L51,"")</f>
        <v/>
      </c>
      <c r="BH51" s="831" t="str">
        <f t="shared" si="14"/>
        <v/>
      </c>
      <c r="BI51" s="831" t="str">
        <f t="shared" si="28"/>
        <v/>
      </c>
      <c r="BJ51" s="843" t="str">
        <f t="shared" si="16"/>
        <v/>
      </c>
      <c r="BK51" s="841"/>
      <c r="BL51" s="842" t="str">
        <f t="shared" si="29"/>
        <v/>
      </c>
      <c r="BM51" s="838" t="str">
        <f t="shared" si="18"/>
        <v/>
      </c>
      <c r="BN51" s="861"/>
      <c r="BO51" s="828"/>
      <c r="BP51" s="829" t="str">
        <f>IF(SETUP!$B$55&lt;&gt;"",SETUP!$B$55,"")</f>
        <v/>
      </c>
      <c r="BQ51" s="1723" t="str">
        <f>VLOOKUP($B51,$R$107:$AF155,C$1+1,FALSE)</f>
        <v/>
      </c>
      <c r="BR51" s="1724" t="str">
        <f>VLOOKUP($B51,$R$107:$AF155,D$1+1,FALSE)</f>
        <v/>
      </c>
      <c r="BS51" s="1724" t="str">
        <f>VLOOKUP($B51,$R$107:$AF155,E$1+1,FALSE)</f>
        <v/>
      </c>
      <c r="BT51" s="1724" t="str">
        <f>VLOOKUP($B51,$R$107:$AF155,F$1+1,FALSE)</f>
        <v/>
      </c>
      <c r="BU51" s="1724" t="str">
        <f>VLOOKUP($B51,$R$107:$AF155,G$1+1,FALSE)</f>
        <v/>
      </c>
      <c r="BV51" s="1724" t="str">
        <f>VLOOKUP($B51,$R$107:$AF155,H$1+1,FALSE)</f>
        <v/>
      </c>
      <c r="BW51" s="1724" t="str">
        <f>VLOOKUP($B51,$R$107:$AF155,I$1+1,FALSE)</f>
        <v/>
      </c>
      <c r="BX51" s="1724" t="str">
        <f>VLOOKUP($B51,$R$107:$AF155,J$1+1,FALSE)</f>
        <v/>
      </c>
      <c r="BY51" s="1724" t="str">
        <f>VLOOKUP($B51,$R$107:$AF155,K$1+1,FALSE)</f>
        <v/>
      </c>
      <c r="BZ51" s="1724" t="str">
        <f>VLOOKUP($B51,$R$107:$AF155,L$1+1,FALSE)</f>
        <v/>
      </c>
      <c r="CA51" s="1724" t="str">
        <f>VLOOKUP($B51,$R$107:$AF155,M$1+1,FALSE)</f>
        <v/>
      </c>
      <c r="CB51" s="1725" t="str">
        <f>VLOOKUP($B51,$R$107:$AF155,N$1+1,FALSE)</f>
        <v/>
      </c>
      <c r="CC51" s="1731" t="str">
        <f>VLOOKUP($B51,$R$107:$AF155,O$1+1,FALSE)</f>
        <v/>
      </c>
      <c r="CD51" s="1753" t="str">
        <f>VLOOKUP($B51,$R$107:$AF155,P$1+1,FALSE)</f>
        <v/>
      </c>
      <c r="CE51" s="777"/>
      <c r="CF51" s="777"/>
      <c r="CG51" s="777"/>
      <c r="CH51" s="777"/>
      <c r="CI51" s="777"/>
      <c r="CJ51" s="777"/>
      <c r="CK51" s="777"/>
      <c r="CL51" s="777"/>
      <c r="CM51" s="777"/>
      <c r="CN51" s="777"/>
      <c r="CO51" s="777"/>
      <c r="CP51" s="777"/>
      <c r="CQ51" s="777"/>
      <c r="CR51" s="777"/>
      <c r="CS51" s="777"/>
      <c r="CT51" s="777"/>
      <c r="CU51" s="777"/>
      <c r="CV51" s="777"/>
      <c r="CW51" s="777"/>
      <c r="CX51" s="777"/>
      <c r="CY51" s="777"/>
      <c r="CZ51" s="777"/>
      <c r="DA51" s="777"/>
      <c r="DB51" s="777"/>
      <c r="DC51" s="777"/>
      <c r="DD51" s="777"/>
      <c r="DE51" s="777"/>
      <c r="DF51" s="777"/>
      <c r="DG51" s="777"/>
      <c r="DH51" s="777"/>
      <c r="DI51" s="777"/>
      <c r="DJ51" s="777"/>
      <c r="DK51" s="777"/>
      <c r="DL51" s="777"/>
      <c r="DM51" s="777"/>
      <c r="DN51" s="777"/>
      <c r="DO51" s="777"/>
      <c r="DP51" s="777"/>
      <c r="DQ51" s="777"/>
      <c r="DR51" s="777"/>
      <c r="DS51" s="777"/>
      <c r="DT51" s="777"/>
      <c r="DU51" s="777"/>
      <c r="DV51" s="777"/>
      <c r="DW51" s="777"/>
      <c r="DX51" s="777"/>
      <c r="DY51" s="777"/>
      <c r="DZ51" s="777"/>
      <c r="EA51" s="777"/>
    </row>
    <row r="52" spans="1:131" s="808" customFormat="1" ht="15.75" customHeight="1">
      <c r="A52" s="828"/>
      <c r="B52" s="846" t="str">
        <f>IF(SETUP!$B$56&lt;&gt;"",SETUP!$B$56,"")</f>
        <v/>
      </c>
      <c r="C52" s="847" t="str">
        <f>IF(JAN!$K$63&gt;0.005,JAN!$K$63,"")</f>
        <v/>
      </c>
      <c r="D52" s="848" t="str">
        <f>IF(FEB!$K$63&gt;0.005,FEB!$K$63,"")</f>
        <v/>
      </c>
      <c r="E52" s="848" t="str">
        <f>IF(MAR!$K$63&gt;0.005,MAR!$K$63,"")</f>
        <v/>
      </c>
      <c r="F52" s="848" t="str">
        <f>IF(APR!$K$63&gt;0.005,APR!$K$63,"")</f>
        <v/>
      </c>
      <c r="G52" s="848" t="str">
        <f>IF(MAY!$K$63&gt;0.005,MAY!$K$63,"")</f>
        <v/>
      </c>
      <c r="H52" s="848" t="str">
        <f>IF(JUN!$K$63&gt;0.005,JUN!$K$63,"")</f>
        <v/>
      </c>
      <c r="I52" s="848" t="str">
        <f>IF(JUL!$K$63&gt;0.005,JUL!$K$63,"")</f>
        <v/>
      </c>
      <c r="J52" s="848" t="str">
        <f>IF(AUG!$K$63&gt;0.005,AUG!$K$63,"")</f>
        <v/>
      </c>
      <c r="K52" s="848" t="str">
        <f>IF(SEP!$K$63&gt;0.005,SEP!$K$63,"")</f>
        <v/>
      </c>
      <c r="L52" s="848" t="str">
        <f>IF(OCT!$K$63&gt;0.005,OCT!$K$63,"")</f>
        <v/>
      </c>
      <c r="M52" s="848" t="str">
        <f>IF(NOV!$K$63&gt;0.005,NOV!$K$63,"")</f>
        <v/>
      </c>
      <c r="N52" s="849" t="str">
        <f>IF(DEC!$K$63&gt;0.005,DEC!$K$63,"")</f>
        <v/>
      </c>
      <c r="O52" s="862" t="str">
        <f t="shared" si="20"/>
        <v/>
      </c>
      <c r="P52" s="834" t="str">
        <f>IF(SUM(C$52:N$52)&gt;0.005,O$52/(SUM(JAN!$L$63,FEB!$L$63,MAR!$L$63,APR!$L$63,MAY!$L$63,JUN!$L$63,JUL!$L$63,AUG!$L$63,SEP!$L$63,OCT!$L$63,NOV!$L$63,DEC!$L$63)),"")</f>
        <v/>
      </c>
      <c r="Q52" s="835"/>
      <c r="R52" s="846" t="str">
        <f t="shared" si="21"/>
        <v/>
      </c>
      <c r="S52" s="847" t="str">
        <f>VLOOKUP($B52,$B$1:$N52,C$1+1,FALSE)</f>
        <v/>
      </c>
      <c r="T52" s="848" t="str">
        <f>VLOOKUP($B52,$B$1:$N52,D$1+1,FALSE)</f>
        <v/>
      </c>
      <c r="U52" s="848" t="str">
        <f>VLOOKUP($B52,$B$1:$N52,E$1+1,FALSE)</f>
        <v/>
      </c>
      <c r="V52" s="848" t="str">
        <f>VLOOKUP($B52,$B$1:$N52,F$1+1,FALSE)</f>
        <v/>
      </c>
      <c r="W52" s="848" t="str">
        <f>VLOOKUP($B52,$B$1:$N52,G$1+1,FALSE)</f>
        <v/>
      </c>
      <c r="X52" s="848" t="str">
        <f>VLOOKUP($B52,$B$1:$N52,H$1+1,FALSE)</f>
        <v/>
      </c>
      <c r="Y52" s="848" t="str">
        <f>VLOOKUP($B52,$B$1:$N52,I$1+1,FALSE)</f>
        <v/>
      </c>
      <c r="Z52" s="848" t="str">
        <f>VLOOKUP($B52,$B$1:$N52,J$1+1,FALSE)</f>
        <v/>
      </c>
      <c r="AA52" s="848" t="str">
        <f>VLOOKUP($B52,$B$1:$N52,K$1+1,FALSE)</f>
        <v/>
      </c>
      <c r="AB52" s="848" t="str">
        <f>VLOOKUP($B52,$B$1:$N52,L$1+1,FALSE)</f>
        <v/>
      </c>
      <c r="AC52" s="848" t="str">
        <f>VLOOKUP($B52,$B$1:$N52,M$1+1,FALSE)</f>
        <v/>
      </c>
      <c r="AD52" s="849" t="str">
        <f>VLOOKUP($B52,$B$1:$N52,N$1+1,FALSE)</f>
        <v/>
      </c>
      <c r="AE52" s="862" t="str">
        <f t="shared" si="4"/>
        <v/>
      </c>
      <c r="AF52" s="834" t="str">
        <f t="shared" si="26"/>
        <v/>
      </c>
      <c r="AG52" s="828"/>
      <c r="AH52" s="846" t="str">
        <f t="shared" si="19"/>
        <v/>
      </c>
      <c r="AI52" s="851" t="str">
        <f>VLOOKUP($B156,$B$107:$N156,C$1+1,FALSE)</f>
        <v/>
      </c>
      <c r="AJ52" s="852" t="str">
        <f>VLOOKUP($B156,$B$107:$N156,D$1+1,FALSE)</f>
        <v/>
      </c>
      <c r="AK52" s="852" t="str">
        <f>VLOOKUP($B156,$B$107:$N156,E$1+1,FALSE)</f>
        <v/>
      </c>
      <c r="AL52" s="852" t="str">
        <f>VLOOKUP($B156,$B$107:$N156,F$1+1,FALSE)</f>
        <v/>
      </c>
      <c r="AM52" s="852" t="str">
        <f>VLOOKUP($B156,$B$107:$N156,G$1+1,FALSE)</f>
        <v/>
      </c>
      <c r="AN52" s="852" t="str">
        <f>VLOOKUP($B156,$B$107:$N156,H$1+1,FALSE)</f>
        <v/>
      </c>
      <c r="AO52" s="852" t="str">
        <f>VLOOKUP($B156,$B$107:$N156,I$1+1,FALSE)</f>
        <v/>
      </c>
      <c r="AP52" s="852" t="str">
        <f>VLOOKUP($B156,$B$107:$N156,J$1+1,FALSE)</f>
        <v/>
      </c>
      <c r="AQ52" s="852" t="str">
        <f>VLOOKUP($B156,$B$107:$N156,K$1+1,FALSE)</f>
        <v/>
      </c>
      <c r="AR52" s="852" t="str">
        <f>VLOOKUP($B156,$B$107:$N156,L$1+1,FALSE)</f>
        <v/>
      </c>
      <c r="AS52" s="852" t="str">
        <f>VLOOKUP($B156,$B$107:$N156,M$1+1,FALSE)</f>
        <v/>
      </c>
      <c r="AT52" s="853" t="str">
        <f>VLOOKUP($B156,$B$107:$N156,N$1+1,FALSE)</f>
        <v/>
      </c>
      <c r="AU52" s="863" t="str">
        <f t="shared" si="24"/>
        <v/>
      </c>
      <c r="AV52" s="834" t="str">
        <f t="shared" si="22"/>
        <v/>
      </c>
      <c r="AW52" s="835"/>
      <c r="AX52" s="846" t="str">
        <f t="shared" si="7"/>
        <v/>
      </c>
      <c r="AY52" s="847" t="str">
        <f t="shared" si="27"/>
        <v/>
      </c>
      <c r="AZ52" s="855" t="str">
        <f t="shared" si="11"/>
        <v/>
      </c>
      <c r="BA52" s="841"/>
      <c r="BB52" s="1618" t="str">
        <f>IF(PROJECTIONS!G52&lt;&gt;"",PROJECTIONS!G52,"")</f>
        <v/>
      </c>
      <c r="BC52" s="852" t="str">
        <f t="shared" si="25"/>
        <v/>
      </c>
      <c r="BD52" s="848" t="str">
        <f t="shared" si="23"/>
        <v/>
      </c>
      <c r="BE52" s="857" t="str">
        <f t="shared" si="13"/>
        <v/>
      </c>
      <c r="BF52" s="841"/>
      <c r="BG52" s="1618" t="str">
        <f>IF(PROJECTIONS!L52&lt;&gt;"",PROJECTIONS!L52,"")</f>
        <v/>
      </c>
      <c r="BH52" s="848" t="str">
        <f t="shared" si="14"/>
        <v/>
      </c>
      <c r="BI52" s="848" t="str">
        <f t="shared" si="28"/>
        <v/>
      </c>
      <c r="BJ52" s="857" t="str">
        <f t="shared" si="16"/>
        <v/>
      </c>
      <c r="BK52" s="841"/>
      <c r="BL52" s="856" t="str">
        <f t="shared" si="29"/>
        <v/>
      </c>
      <c r="BM52" s="853" t="str">
        <f t="shared" si="18"/>
        <v/>
      </c>
      <c r="BN52" s="864"/>
      <c r="BO52" s="828"/>
      <c r="BP52" s="846" t="str">
        <f>IF(SETUP!$B$56&lt;&gt;"",SETUP!$B$56,"")</f>
        <v/>
      </c>
      <c r="BQ52" s="1727" t="str">
        <f>VLOOKUP($B52,$R$107:$AF156,C$1+1,FALSE)</f>
        <v/>
      </c>
      <c r="BR52" s="1728" t="str">
        <f>VLOOKUP($B52,$R$107:$AF156,D$1+1,FALSE)</f>
        <v/>
      </c>
      <c r="BS52" s="1728" t="str">
        <f>VLOOKUP($B52,$R$107:$AF156,E$1+1,FALSE)</f>
        <v/>
      </c>
      <c r="BT52" s="1728" t="str">
        <f>VLOOKUP($B52,$R$107:$AF156,F$1+1,FALSE)</f>
        <v/>
      </c>
      <c r="BU52" s="1728" t="str">
        <f>VLOOKUP($B52,$R$107:$AF156,G$1+1,FALSE)</f>
        <v/>
      </c>
      <c r="BV52" s="1728" t="str">
        <f>VLOOKUP($B52,$R$107:$AF156,H$1+1,FALSE)</f>
        <v/>
      </c>
      <c r="BW52" s="1728" t="str">
        <f>VLOOKUP($B52,$R$107:$AF156,I$1+1,FALSE)</f>
        <v/>
      </c>
      <c r="BX52" s="1728" t="str">
        <f>VLOOKUP($B52,$R$107:$AF156,J$1+1,FALSE)</f>
        <v/>
      </c>
      <c r="BY52" s="1728" t="str">
        <f>VLOOKUP($B52,$R$107:$AF156,K$1+1,FALSE)</f>
        <v/>
      </c>
      <c r="BZ52" s="1728" t="str">
        <f>VLOOKUP($B52,$R$107:$AF156,L$1+1,FALSE)</f>
        <v/>
      </c>
      <c r="CA52" s="1728" t="str">
        <f>VLOOKUP($B52,$R$107:$AF156,M$1+1,FALSE)</f>
        <v/>
      </c>
      <c r="CB52" s="1729" t="str">
        <f>VLOOKUP($B52,$R$107:$AF156,N$1+1,FALSE)</f>
        <v/>
      </c>
      <c r="CC52" s="1732" t="str">
        <f>VLOOKUP($B52,$R$107:$AF156,O$1+1,FALSE)</f>
        <v/>
      </c>
      <c r="CD52" s="1753" t="str">
        <f>VLOOKUP($B52,$R$107:$AF156,P$1+1,FALSE)</f>
        <v/>
      </c>
      <c r="CE52" s="777"/>
      <c r="CF52" s="777"/>
      <c r="CG52" s="777"/>
      <c r="CH52" s="777"/>
      <c r="CI52" s="777"/>
      <c r="CJ52" s="777"/>
      <c r="CK52" s="777"/>
      <c r="CL52" s="777"/>
      <c r="CM52" s="777"/>
      <c r="CN52" s="777"/>
      <c r="CO52" s="777"/>
      <c r="CP52" s="777"/>
      <c r="CQ52" s="777"/>
      <c r="CR52" s="777"/>
      <c r="CS52" s="777"/>
      <c r="CT52" s="777"/>
      <c r="CU52" s="777"/>
      <c r="CV52" s="777"/>
      <c r="CW52" s="777"/>
      <c r="CX52" s="777"/>
      <c r="CY52" s="777"/>
      <c r="CZ52" s="777"/>
      <c r="DA52" s="777"/>
      <c r="DB52" s="777"/>
      <c r="DC52" s="777"/>
      <c r="DD52" s="777"/>
      <c r="DE52" s="777"/>
      <c r="DF52" s="777"/>
      <c r="DG52" s="777"/>
      <c r="DH52" s="777"/>
      <c r="DI52" s="777"/>
      <c r="DJ52" s="777"/>
      <c r="DK52" s="777"/>
      <c r="DL52" s="777"/>
      <c r="DM52" s="777"/>
      <c r="DN52" s="777"/>
      <c r="DO52" s="777"/>
      <c r="DP52" s="777"/>
      <c r="DQ52" s="777"/>
      <c r="DR52" s="777"/>
      <c r="DS52" s="777"/>
      <c r="DT52" s="777"/>
      <c r="DU52" s="777"/>
      <c r="DV52" s="777"/>
      <c r="DW52" s="777"/>
      <c r="DX52" s="777"/>
      <c r="DY52" s="777"/>
      <c r="DZ52" s="777"/>
      <c r="EA52" s="777"/>
    </row>
    <row r="53" spans="1:131" s="845" customFormat="1" ht="15.75" customHeight="1">
      <c r="A53" s="828"/>
      <c r="B53" s="829" t="str">
        <f>IF(SETUP!$B$57&lt;&gt;"",SETUP!$B$57,"")</f>
        <v/>
      </c>
      <c r="C53" s="830" t="str">
        <f>IF(JAN!$K$64&gt;0.005,JAN!$K$64,"")</f>
        <v/>
      </c>
      <c r="D53" s="831" t="str">
        <f>IF(FEB!$K$64&gt;0.005,FEB!$K$64,"")</f>
        <v/>
      </c>
      <c r="E53" s="831" t="str">
        <f>IF(MAR!$K$64&gt;0.005,MAR!$K$64,"")</f>
        <v/>
      </c>
      <c r="F53" s="831" t="str">
        <f>IF(APR!$K$64&gt;0.005,APR!$K$64,"")</f>
        <v/>
      </c>
      <c r="G53" s="831" t="str">
        <f>IF(MAY!$K$64&gt;0.005,MAY!$K$64,"")</f>
        <v/>
      </c>
      <c r="H53" s="831" t="str">
        <f>IF(JUN!$K$64&gt;0.005,JUN!$K$64,"")</f>
        <v/>
      </c>
      <c r="I53" s="831" t="str">
        <f>IF(JUL!$K$64&gt;0.005,JUL!$K$64,"")</f>
        <v/>
      </c>
      <c r="J53" s="831" t="str">
        <f>IF(AUG!$K$64&gt;0.005,AUG!$K$64,"")</f>
        <v/>
      </c>
      <c r="K53" s="831" t="str">
        <f>IF(SEP!$K$64&gt;0.005,SEP!$K$64,"")</f>
        <v/>
      </c>
      <c r="L53" s="831" t="str">
        <f>IF(OCT!$K$64&gt;0.005,OCT!$K$64,"")</f>
        <v/>
      </c>
      <c r="M53" s="831" t="str">
        <f>IF(NOV!$K$64&gt;0.005,NOV!$K$64,"")</f>
        <v/>
      </c>
      <c r="N53" s="832" t="str">
        <f>IF(DEC!$K$64&gt;0.005,DEC!$K$64,"")</f>
        <v/>
      </c>
      <c r="O53" s="859" t="str">
        <f t="shared" si="20"/>
        <v/>
      </c>
      <c r="P53" s="834" t="str">
        <f>IF(SUM(C$53:N$53)&gt;0.005,O$53/(SUM(JAN!$L$64,FEB!$L$64,MAR!$L$64,APR!$L$64,MAY!$L$64,JUN!$L$64,JUL!$L$64,AUG!$L$64,SEP!$L$64,OCT!$L$64,NOV!$L$64,DEC!$L$64)),"")</f>
        <v/>
      </c>
      <c r="Q53" s="835"/>
      <c r="R53" s="829" t="str">
        <f t="shared" si="21"/>
        <v/>
      </c>
      <c r="S53" s="830" t="str">
        <f>VLOOKUP($B53,$B$1:$N53,C$1+1,FALSE)</f>
        <v/>
      </c>
      <c r="T53" s="831" t="str">
        <f>VLOOKUP($B53,$B$1:$N53,D$1+1,FALSE)</f>
        <v/>
      </c>
      <c r="U53" s="831" t="str">
        <f>VLOOKUP($B53,$B$1:$N53,E$1+1,FALSE)</f>
        <v/>
      </c>
      <c r="V53" s="831" t="str">
        <f>VLOOKUP($B53,$B$1:$N53,F$1+1,FALSE)</f>
        <v/>
      </c>
      <c r="W53" s="831" t="str">
        <f>VLOOKUP($B53,$B$1:$N53,G$1+1,FALSE)</f>
        <v/>
      </c>
      <c r="X53" s="831" t="str">
        <f>VLOOKUP($B53,$B$1:$N53,H$1+1,FALSE)</f>
        <v/>
      </c>
      <c r="Y53" s="831" t="str">
        <f>VLOOKUP($B53,$B$1:$N53,I$1+1,FALSE)</f>
        <v/>
      </c>
      <c r="Z53" s="831" t="str">
        <f>VLOOKUP($B53,$B$1:$N53,J$1+1,FALSE)</f>
        <v/>
      </c>
      <c r="AA53" s="831" t="str">
        <f>VLOOKUP($B53,$B$1:$N53,K$1+1,FALSE)</f>
        <v/>
      </c>
      <c r="AB53" s="831" t="str">
        <f>VLOOKUP($B53,$B$1:$N53,L$1+1,FALSE)</f>
        <v/>
      </c>
      <c r="AC53" s="831" t="str">
        <f>VLOOKUP($B53,$B$1:$N53,M$1+1,FALSE)</f>
        <v/>
      </c>
      <c r="AD53" s="832" t="str">
        <f>VLOOKUP($B53,$B$1:$N53,N$1+1,FALSE)</f>
        <v/>
      </c>
      <c r="AE53" s="859" t="str">
        <f t="shared" si="4"/>
        <v/>
      </c>
      <c r="AF53" s="834" t="str">
        <f t="shared" si="26"/>
        <v/>
      </c>
      <c r="AG53" s="828"/>
      <c r="AH53" s="829" t="str">
        <f t="shared" si="19"/>
        <v/>
      </c>
      <c r="AI53" s="836" t="str">
        <f>VLOOKUP($B157,$B$107:$N157,C$1+1,FALSE)</f>
        <v/>
      </c>
      <c r="AJ53" s="837" t="str">
        <f>VLOOKUP($B157,$B$107:$N157,D$1+1,FALSE)</f>
        <v/>
      </c>
      <c r="AK53" s="837" t="str">
        <f>VLOOKUP($B157,$B$107:$N157,E$1+1,FALSE)</f>
        <v/>
      </c>
      <c r="AL53" s="837" t="str">
        <f>VLOOKUP($B157,$B$107:$N157,F$1+1,FALSE)</f>
        <v/>
      </c>
      <c r="AM53" s="837" t="str">
        <f>VLOOKUP($B157,$B$107:$N157,G$1+1,FALSE)</f>
        <v/>
      </c>
      <c r="AN53" s="837" t="str">
        <f>VLOOKUP($B157,$B$107:$N157,H$1+1,FALSE)</f>
        <v/>
      </c>
      <c r="AO53" s="837" t="str">
        <f>VLOOKUP($B157,$B$107:$N157,I$1+1,FALSE)</f>
        <v/>
      </c>
      <c r="AP53" s="837" t="str">
        <f>VLOOKUP($B157,$B$107:$N157,J$1+1,FALSE)</f>
        <v/>
      </c>
      <c r="AQ53" s="837" t="str">
        <f>VLOOKUP($B157,$B$107:$N157,K$1+1,FALSE)</f>
        <v/>
      </c>
      <c r="AR53" s="837" t="str">
        <f>VLOOKUP($B157,$B$107:$N157,L$1+1,FALSE)</f>
        <v/>
      </c>
      <c r="AS53" s="837" t="str">
        <f>VLOOKUP($B157,$B$107:$N157,M$1+1,FALSE)</f>
        <v/>
      </c>
      <c r="AT53" s="838" t="str">
        <f>VLOOKUP($B157,$B$107:$N157,N$1+1,FALSE)</f>
        <v/>
      </c>
      <c r="AU53" s="860" t="str">
        <f t="shared" si="24"/>
        <v/>
      </c>
      <c r="AV53" s="834" t="str">
        <f t="shared" si="22"/>
        <v/>
      </c>
      <c r="AW53" s="835"/>
      <c r="AX53" s="829" t="str">
        <f t="shared" si="7"/>
        <v/>
      </c>
      <c r="AY53" s="830" t="str">
        <f t="shared" si="27"/>
        <v/>
      </c>
      <c r="AZ53" s="840" t="str">
        <f t="shared" si="11"/>
        <v/>
      </c>
      <c r="BA53" s="841"/>
      <c r="BB53" s="1616" t="str">
        <f>IF(PROJECTIONS!G53&lt;&gt;"",PROJECTIONS!G53,"")</f>
        <v/>
      </c>
      <c r="BC53" s="837" t="str">
        <f t="shared" si="25"/>
        <v/>
      </c>
      <c r="BD53" s="831" t="str">
        <f t="shared" si="23"/>
        <v/>
      </c>
      <c r="BE53" s="843" t="str">
        <f t="shared" si="13"/>
        <v/>
      </c>
      <c r="BF53" s="841"/>
      <c r="BG53" s="1616" t="str">
        <f>IF(PROJECTIONS!L53&lt;&gt;"",PROJECTIONS!L53,"")</f>
        <v/>
      </c>
      <c r="BH53" s="831" t="str">
        <f t="shared" si="14"/>
        <v/>
      </c>
      <c r="BI53" s="831" t="str">
        <f t="shared" si="28"/>
        <v/>
      </c>
      <c r="BJ53" s="843" t="str">
        <f t="shared" si="16"/>
        <v/>
      </c>
      <c r="BK53" s="841"/>
      <c r="BL53" s="842" t="str">
        <f t="shared" si="29"/>
        <v/>
      </c>
      <c r="BM53" s="838" t="str">
        <f t="shared" si="18"/>
        <v/>
      </c>
      <c r="BN53" s="861"/>
      <c r="BO53" s="828"/>
      <c r="BP53" s="829" t="str">
        <f>IF(SETUP!$B$57&lt;&gt;"",SETUP!$B$57,"")</f>
        <v/>
      </c>
      <c r="BQ53" s="1723" t="str">
        <f>VLOOKUP($B53,$R$107:$AF157,C$1+1,FALSE)</f>
        <v/>
      </c>
      <c r="BR53" s="1724" t="str">
        <f>VLOOKUP($B53,$R$107:$AF157,D$1+1,FALSE)</f>
        <v/>
      </c>
      <c r="BS53" s="1724" t="str">
        <f>VLOOKUP($B53,$R$107:$AF157,E$1+1,FALSE)</f>
        <v/>
      </c>
      <c r="BT53" s="1724" t="str">
        <f>VLOOKUP($B53,$R$107:$AF157,F$1+1,FALSE)</f>
        <v/>
      </c>
      <c r="BU53" s="1724" t="str">
        <f>VLOOKUP($B53,$R$107:$AF157,G$1+1,FALSE)</f>
        <v/>
      </c>
      <c r="BV53" s="1724" t="str">
        <f>VLOOKUP($B53,$R$107:$AF157,H$1+1,FALSE)</f>
        <v/>
      </c>
      <c r="BW53" s="1724" t="str">
        <f>VLOOKUP($B53,$R$107:$AF157,I$1+1,FALSE)</f>
        <v/>
      </c>
      <c r="BX53" s="1724" t="str">
        <f>VLOOKUP($B53,$R$107:$AF157,J$1+1,FALSE)</f>
        <v/>
      </c>
      <c r="BY53" s="1724" t="str">
        <f>VLOOKUP($B53,$R$107:$AF157,K$1+1,FALSE)</f>
        <v/>
      </c>
      <c r="BZ53" s="1724" t="str">
        <f>VLOOKUP($B53,$R$107:$AF157,L$1+1,FALSE)</f>
        <v/>
      </c>
      <c r="CA53" s="1724" t="str">
        <f>VLOOKUP($B53,$R$107:$AF157,M$1+1,FALSE)</f>
        <v/>
      </c>
      <c r="CB53" s="1725" t="str">
        <f>VLOOKUP($B53,$R$107:$AF157,N$1+1,FALSE)</f>
        <v/>
      </c>
      <c r="CC53" s="1731" t="str">
        <f>VLOOKUP($B53,$R$107:$AF157,O$1+1,FALSE)</f>
        <v/>
      </c>
      <c r="CD53" s="1753" t="str">
        <f>VLOOKUP($B53,$R$107:$AF157,P$1+1,FALSE)</f>
        <v/>
      </c>
      <c r="CE53" s="777"/>
      <c r="CF53" s="777"/>
      <c r="CG53" s="777"/>
      <c r="CH53" s="777"/>
      <c r="CI53" s="777"/>
      <c r="CJ53" s="777"/>
      <c r="CK53" s="777"/>
      <c r="CL53" s="777"/>
      <c r="CM53" s="777"/>
      <c r="CN53" s="777"/>
      <c r="CO53" s="777"/>
      <c r="CP53" s="777"/>
      <c r="CQ53" s="777"/>
      <c r="CR53" s="777"/>
      <c r="CS53" s="777"/>
      <c r="CT53" s="777"/>
      <c r="CU53" s="777"/>
      <c r="CV53" s="777"/>
      <c r="CW53" s="777"/>
      <c r="CX53" s="777"/>
      <c r="CY53" s="777"/>
      <c r="CZ53" s="777"/>
      <c r="DA53" s="777"/>
      <c r="DB53" s="777"/>
      <c r="DC53" s="777"/>
      <c r="DD53" s="777"/>
      <c r="DE53" s="777"/>
      <c r="DF53" s="777"/>
      <c r="DG53" s="777"/>
      <c r="DH53" s="777"/>
      <c r="DI53" s="777"/>
      <c r="DJ53" s="777"/>
      <c r="DK53" s="777"/>
      <c r="DL53" s="777"/>
      <c r="DM53" s="777"/>
      <c r="DN53" s="777"/>
      <c r="DO53" s="777"/>
      <c r="DP53" s="777"/>
      <c r="DQ53" s="777"/>
      <c r="DR53" s="777"/>
      <c r="DS53" s="777"/>
      <c r="DT53" s="777"/>
      <c r="DU53" s="777"/>
      <c r="DV53" s="777"/>
      <c r="DW53" s="777"/>
      <c r="DX53" s="777"/>
      <c r="DY53" s="777"/>
      <c r="DZ53" s="777"/>
      <c r="EA53" s="777"/>
    </row>
    <row r="54" spans="1:131" s="808" customFormat="1" ht="15.75" customHeight="1">
      <c r="A54" s="828"/>
      <c r="B54" s="846" t="str">
        <f>IF(SETUP!$B$58&lt;&gt;"",SETUP!$B$58,"")</f>
        <v/>
      </c>
      <c r="C54" s="847" t="str">
        <f>IF(JAN!$K$65&gt;0.005,JAN!$K$65,"")</f>
        <v/>
      </c>
      <c r="D54" s="848" t="str">
        <f>IF(FEB!$K$65&gt;0.005,FEB!$K$65,"")</f>
        <v/>
      </c>
      <c r="E54" s="848" t="str">
        <f>IF(MAR!$K$65&gt;0.005,MAR!$K$65,"")</f>
        <v/>
      </c>
      <c r="F54" s="848" t="str">
        <f>IF(APR!$K$65&gt;0.005,APR!$K$65,"")</f>
        <v/>
      </c>
      <c r="G54" s="848" t="str">
        <f>IF(MAY!$K$65&gt;0.005,MAY!$K$65,"")</f>
        <v/>
      </c>
      <c r="H54" s="848" t="str">
        <f>IF(JUN!$K$65&gt;0.005,JUN!$K$65,"")</f>
        <v/>
      </c>
      <c r="I54" s="848" t="str">
        <f>IF(JUL!$K$65&gt;0.005,JUL!$K$65,"")</f>
        <v/>
      </c>
      <c r="J54" s="848" t="str">
        <f>IF(AUG!$K$65&gt;0.005,AUG!$K$65,"")</f>
        <v/>
      </c>
      <c r="K54" s="848" t="str">
        <f>IF(SEP!$K$65&gt;0.005,SEP!$K$65,"")</f>
        <v/>
      </c>
      <c r="L54" s="848" t="str">
        <f>IF(OCT!$K$65&gt;0.005,OCT!$K$65,"")</f>
        <v/>
      </c>
      <c r="M54" s="848" t="str">
        <f>IF(NOV!$K$65&gt;0.005,NOV!$K$65,"")</f>
        <v/>
      </c>
      <c r="N54" s="849" t="str">
        <f>IF(DEC!$K$65&gt;0.005,DEC!$K$65,"")</f>
        <v/>
      </c>
      <c r="O54" s="862" t="str">
        <f t="shared" si="20"/>
        <v/>
      </c>
      <c r="P54" s="834" t="str">
        <f>IF(SUM(C$54:N$54)&gt;0.005,O$54/(SUM(JAN!$L$65,FEB!$L$65,MAR!$L$65,APR!$L$65,MAY!$L$65,JUN!$L$65,JUL!$L$65,AUG!$L$65,SEP!$L$65,OCT!$L$65,NOV!$L$65,DEC!$L$65)),"")</f>
        <v/>
      </c>
      <c r="Q54" s="835"/>
      <c r="R54" s="846" t="str">
        <f t="shared" si="21"/>
        <v/>
      </c>
      <c r="S54" s="847" t="str">
        <f>VLOOKUP($B54,$B$1:$N54,C$1+1,FALSE)</f>
        <v/>
      </c>
      <c r="T54" s="848" t="str">
        <f>VLOOKUP($B54,$B$1:$N54,D$1+1,FALSE)</f>
        <v/>
      </c>
      <c r="U54" s="848" t="str">
        <f>VLOOKUP($B54,$B$1:$N54,E$1+1,FALSE)</f>
        <v/>
      </c>
      <c r="V54" s="848" t="str">
        <f>VLOOKUP($B54,$B$1:$N54,F$1+1,FALSE)</f>
        <v/>
      </c>
      <c r="W54" s="848" t="str">
        <f>VLOOKUP($B54,$B$1:$N54,G$1+1,FALSE)</f>
        <v/>
      </c>
      <c r="X54" s="848" t="str">
        <f>VLOOKUP($B54,$B$1:$N54,H$1+1,FALSE)</f>
        <v/>
      </c>
      <c r="Y54" s="848" t="str">
        <f>VLOOKUP($B54,$B$1:$N54,I$1+1,FALSE)</f>
        <v/>
      </c>
      <c r="Z54" s="848" t="str">
        <f>VLOOKUP($B54,$B$1:$N54,J$1+1,FALSE)</f>
        <v/>
      </c>
      <c r="AA54" s="848" t="str">
        <f>VLOOKUP($B54,$B$1:$N54,K$1+1,FALSE)</f>
        <v/>
      </c>
      <c r="AB54" s="848" t="str">
        <f>VLOOKUP($B54,$B$1:$N54,L$1+1,FALSE)</f>
        <v/>
      </c>
      <c r="AC54" s="848" t="str">
        <f>VLOOKUP($B54,$B$1:$N54,M$1+1,FALSE)</f>
        <v/>
      </c>
      <c r="AD54" s="849" t="str">
        <f>VLOOKUP($B54,$B$1:$N54,N$1+1,FALSE)</f>
        <v/>
      </c>
      <c r="AE54" s="862" t="str">
        <f t="shared" si="4"/>
        <v/>
      </c>
      <c r="AF54" s="834" t="str">
        <f t="shared" si="26"/>
        <v/>
      </c>
      <c r="AG54" s="828"/>
      <c r="AH54" s="846" t="str">
        <f t="shared" si="19"/>
        <v/>
      </c>
      <c r="AI54" s="851" t="str">
        <f>VLOOKUP($B158,$B$107:$N158,C$1+1,FALSE)</f>
        <v/>
      </c>
      <c r="AJ54" s="852" t="str">
        <f>VLOOKUP($B158,$B$107:$N158,D$1+1,FALSE)</f>
        <v/>
      </c>
      <c r="AK54" s="852" t="str">
        <f>VLOOKUP($B158,$B$107:$N158,E$1+1,FALSE)</f>
        <v/>
      </c>
      <c r="AL54" s="852" t="str">
        <f>VLOOKUP($B158,$B$107:$N158,F$1+1,FALSE)</f>
        <v/>
      </c>
      <c r="AM54" s="852" t="str">
        <f>VLOOKUP($B158,$B$107:$N158,G$1+1,FALSE)</f>
        <v/>
      </c>
      <c r="AN54" s="852" t="str">
        <f>VLOOKUP($B158,$B$107:$N158,H$1+1,FALSE)</f>
        <v/>
      </c>
      <c r="AO54" s="852" t="str">
        <f>VLOOKUP($B158,$B$107:$N158,I$1+1,FALSE)</f>
        <v/>
      </c>
      <c r="AP54" s="852" t="str">
        <f>VLOOKUP($B158,$B$107:$N158,J$1+1,FALSE)</f>
        <v/>
      </c>
      <c r="AQ54" s="852" t="str">
        <f>VLOOKUP($B158,$B$107:$N158,K$1+1,FALSE)</f>
        <v/>
      </c>
      <c r="AR54" s="852" t="str">
        <f>VLOOKUP($B158,$B$107:$N158,L$1+1,FALSE)</f>
        <v/>
      </c>
      <c r="AS54" s="852" t="str">
        <f>VLOOKUP($B158,$B$107:$N158,M$1+1,FALSE)</f>
        <v/>
      </c>
      <c r="AT54" s="853" t="str">
        <f>VLOOKUP($B158,$B$107:$N158,N$1+1,FALSE)</f>
        <v/>
      </c>
      <c r="AU54" s="863" t="str">
        <f t="shared" si="24"/>
        <v/>
      </c>
      <c r="AV54" s="834" t="str">
        <f t="shared" si="22"/>
        <v/>
      </c>
      <c r="AW54" s="835"/>
      <c r="AX54" s="846" t="str">
        <f t="shared" si="7"/>
        <v/>
      </c>
      <c r="AY54" s="847" t="str">
        <f t="shared" si="27"/>
        <v/>
      </c>
      <c r="AZ54" s="855" t="str">
        <f t="shared" si="11"/>
        <v/>
      </c>
      <c r="BA54" s="841"/>
      <c r="BB54" s="1618" t="str">
        <f>IF(PROJECTIONS!G54&lt;&gt;"",PROJECTIONS!G54,"")</f>
        <v/>
      </c>
      <c r="BC54" s="852" t="str">
        <f t="shared" si="25"/>
        <v/>
      </c>
      <c r="BD54" s="848" t="str">
        <f t="shared" si="23"/>
        <v/>
      </c>
      <c r="BE54" s="857" t="str">
        <f t="shared" si="13"/>
        <v/>
      </c>
      <c r="BF54" s="841"/>
      <c r="BG54" s="1618" t="str">
        <f>IF(PROJECTIONS!L54&lt;&gt;"",PROJECTIONS!L54,"")</f>
        <v/>
      </c>
      <c r="BH54" s="848" t="str">
        <f t="shared" si="14"/>
        <v/>
      </c>
      <c r="BI54" s="848" t="str">
        <f t="shared" si="28"/>
        <v/>
      </c>
      <c r="BJ54" s="857" t="str">
        <f t="shared" si="16"/>
        <v/>
      </c>
      <c r="BK54" s="841"/>
      <c r="BL54" s="856" t="str">
        <f t="shared" si="29"/>
        <v/>
      </c>
      <c r="BM54" s="853" t="str">
        <f t="shared" si="18"/>
        <v/>
      </c>
      <c r="BN54" s="864"/>
      <c r="BO54" s="828"/>
      <c r="BP54" s="846" t="str">
        <f>IF(SETUP!$B$58&lt;&gt;"",SETUP!$B$58,"")</f>
        <v/>
      </c>
      <c r="BQ54" s="1727" t="str">
        <f>VLOOKUP($B54,$R$107:$AF158,C$1+1,FALSE)</f>
        <v/>
      </c>
      <c r="BR54" s="1728" t="str">
        <f>VLOOKUP($B54,$R$107:$AF158,D$1+1,FALSE)</f>
        <v/>
      </c>
      <c r="BS54" s="1728" t="str">
        <f>VLOOKUP($B54,$R$107:$AF158,E$1+1,FALSE)</f>
        <v/>
      </c>
      <c r="BT54" s="1728" t="str">
        <f>VLOOKUP($B54,$R$107:$AF158,F$1+1,FALSE)</f>
        <v/>
      </c>
      <c r="BU54" s="1728" t="str">
        <f>VLOOKUP($B54,$R$107:$AF158,G$1+1,FALSE)</f>
        <v/>
      </c>
      <c r="BV54" s="1728" t="str">
        <f>VLOOKUP($B54,$R$107:$AF158,H$1+1,FALSE)</f>
        <v/>
      </c>
      <c r="BW54" s="1728" t="str">
        <f>VLOOKUP($B54,$R$107:$AF158,I$1+1,FALSE)</f>
        <v/>
      </c>
      <c r="BX54" s="1728" t="str">
        <f>VLOOKUP($B54,$R$107:$AF158,J$1+1,FALSE)</f>
        <v/>
      </c>
      <c r="BY54" s="1728" t="str">
        <f>VLOOKUP($B54,$R$107:$AF158,K$1+1,FALSE)</f>
        <v/>
      </c>
      <c r="BZ54" s="1728" t="str">
        <f>VLOOKUP($B54,$R$107:$AF158,L$1+1,FALSE)</f>
        <v/>
      </c>
      <c r="CA54" s="1728" t="str">
        <f>VLOOKUP($B54,$R$107:$AF158,M$1+1,FALSE)</f>
        <v/>
      </c>
      <c r="CB54" s="1729" t="str">
        <f>VLOOKUP($B54,$R$107:$AF158,N$1+1,FALSE)</f>
        <v/>
      </c>
      <c r="CC54" s="1732" t="str">
        <f>VLOOKUP($B54,$R$107:$AF158,O$1+1,FALSE)</f>
        <v/>
      </c>
      <c r="CD54" s="1753" t="str">
        <f>VLOOKUP($B54,$R$107:$AF158,P$1+1,FALSE)</f>
        <v/>
      </c>
      <c r="CE54" s="777"/>
      <c r="CF54" s="777"/>
      <c r="CG54" s="777"/>
      <c r="CH54" s="777"/>
      <c r="CI54" s="777"/>
      <c r="CJ54" s="777"/>
      <c r="CK54" s="777"/>
      <c r="CL54" s="777"/>
      <c r="CM54" s="777"/>
      <c r="CN54" s="777"/>
      <c r="CO54" s="777"/>
      <c r="CP54" s="777"/>
      <c r="CQ54" s="777"/>
      <c r="CR54" s="777"/>
      <c r="CS54" s="777"/>
      <c r="CT54" s="777"/>
      <c r="CU54" s="777"/>
      <c r="CV54" s="777"/>
      <c r="CW54" s="777"/>
      <c r="CX54" s="777"/>
      <c r="CY54" s="777"/>
      <c r="CZ54" s="777"/>
      <c r="DA54" s="777"/>
      <c r="DB54" s="777"/>
      <c r="DC54" s="777"/>
      <c r="DD54" s="777"/>
      <c r="DE54" s="777"/>
      <c r="DF54" s="777"/>
      <c r="DG54" s="777"/>
      <c r="DH54" s="777"/>
      <c r="DI54" s="777"/>
      <c r="DJ54" s="777"/>
      <c r="DK54" s="777"/>
      <c r="DL54" s="777"/>
      <c r="DM54" s="777"/>
      <c r="DN54" s="777"/>
      <c r="DO54" s="777"/>
      <c r="DP54" s="777"/>
      <c r="DQ54" s="777"/>
      <c r="DR54" s="777"/>
      <c r="DS54" s="777"/>
      <c r="DT54" s="777"/>
      <c r="DU54" s="777"/>
      <c r="DV54" s="777"/>
      <c r="DW54" s="777"/>
      <c r="DX54" s="777"/>
      <c r="DY54" s="777"/>
      <c r="DZ54" s="777"/>
      <c r="EA54" s="777"/>
    </row>
    <row r="55" spans="1:131" s="845" customFormat="1" ht="15.75" customHeight="1">
      <c r="A55" s="828"/>
      <c r="B55" s="829" t="str">
        <f>IF(SETUP!$B$59&lt;&gt;"",SETUP!$B$59,"")</f>
        <v/>
      </c>
      <c r="C55" s="830" t="str">
        <f>IF(JAN!$K$66&gt;0.005,JAN!$K$66,"")</f>
        <v/>
      </c>
      <c r="D55" s="831" t="str">
        <f>IF(FEB!$K$66&gt;0.005,FEB!$K$66,"")</f>
        <v/>
      </c>
      <c r="E55" s="831" t="str">
        <f>IF(MAR!$K$66&gt;0.005,MAR!$K$66,"")</f>
        <v/>
      </c>
      <c r="F55" s="831" t="str">
        <f>IF(APR!$K$66&gt;0.005,APR!$K$66,"")</f>
        <v/>
      </c>
      <c r="G55" s="831" t="str">
        <f>IF(MAY!$K$66&gt;0.005,MAY!$K$66,"")</f>
        <v/>
      </c>
      <c r="H55" s="831" t="str">
        <f>IF(JUN!$K$66&gt;0.005,JUN!$K$66,"")</f>
        <v/>
      </c>
      <c r="I55" s="831" t="str">
        <f>IF(JUL!$K$66&gt;0.005,JUL!$K$66,"")</f>
        <v/>
      </c>
      <c r="J55" s="831" t="str">
        <f>IF(AUG!$K$66&gt;0.005,AUG!$K$66,"")</f>
        <v/>
      </c>
      <c r="K55" s="831" t="str">
        <f>IF(SEP!$K$66&gt;0.005,SEP!$K$66,"")</f>
        <v/>
      </c>
      <c r="L55" s="831" t="str">
        <f>IF(OCT!$K$66&gt;0.005,OCT!$K$66,"")</f>
        <v/>
      </c>
      <c r="M55" s="831" t="str">
        <f>IF(NOV!$K$66&gt;0.005,NOV!$K$66,"")</f>
        <v/>
      </c>
      <c r="N55" s="832" t="str">
        <f>IF(DEC!$K$66&gt;0.005,DEC!$K$66,"")</f>
        <v/>
      </c>
      <c r="O55" s="859" t="str">
        <f t="shared" si="20"/>
        <v/>
      </c>
      <c r="P55" s="834" t="str">
        <f>IF(SUM(C$55:N$55)&gt;0.005,O$55/(SUM(JAN!$L$66,FEB!$L$66,MAR!$L$66,APR!$L$66,MAY!$L$66,JUN!$L$66,JUL!$L$66,AUG!$L$66,SEP!$L$66,OCT!$L$66,NOV!$L$66,DEC!$L$66)),"")</f>
        <v/>
      </c>
      <c r="Q55" s="835"/>
      <c r="R55" s="829" t="str">
        <f t="shared" si="21"/>
        <v/>
      </c>
      <c r="S55" s="830" t="str">
        <f>VLOOKUP($B55,$B$1:$N55,C$1+1,FALSE)</f>
        <v/>
      </c>
      <c r="T55" s="831" t="str">
        <f>VLOOKUP($B55,$B$1:$N55,D$1+1,FALSE)</f>
        <v/>
      </c>
      <c r="U55" s="831" t="str">
        <f>VLOOKUP($B55,$B$1:$N55,E$1+1,FALSE)</f>
        <v/>
      </c>
      <c r="V55" s="831" t="str">
        <f>VLOOKUP($B55,$B$1:$N55,F$1+1,FALSE)</f>
        <v/>
      </c>
      <c r="W55" s="831" t="str">
        <f>VLOOKUP($B55,$B$1:$N55,G$1+1,FALSE)</f>
        <v/>
      </c>
      <c r="X55" s="831" t="str">
        <f>VLOOKUP($B55,$B$1:$N55,H$1+1,FALSE)</f>
        <v/>
      </c>
      <c r="Y55" s="831" t="str">
        <f>VLOOKUP($B55,$B$1:$N55,I$1+1,FALSE)</f>
        <v/>
      </c>
      <c r="Z55" s="831" t="str">
        <f>VLOOKUP($B55,$B$1:$N55,J$1+1,FALSE)</f>
        <v/>
      </c>
      <c r="AA55" s="831" t="str">
        <f>VLOOKUP($B55,$B$1:$N55,K$1+1,FALSE)</f>
        <v/>
      </c>
      <c r="AB55" s="831" t="str">
        <f>VLOOKUP($B55,$B$1:$N55,L$1+1,FALSE)</f>
        <v/>
      </c>
      <c r="AC55" s="831" t="str">
        <f>VLOOKUP($B55,$B$1:$N55,M$1+1,FALSE)</f>
        <v/>
      </c>
      <c r="AD55" s="832" t="str">
        <f>VLOOKUP($B55,$B$1:$N55,N$1+1,FALSE)</f>
        <v/>
      </c>
      <c r="AE55" s="859" t="str">
        <f t="shared" si="4"/>
        <v/>
      </c>
      <c r="AF55" s="834" t="str">
        <f t="shared" si="26"/>
        <v/>
      </c>
      <c r="AG55" s="828"/>
      <c r="AH55" s="829" t="str">
        <f t="shared" si="19"/>
        <v/>
      </c>
      <c r="AI55" s="836" t="str">
        <f>VLOOKUP($B159,$B$107:$N159,C$1+1,FALSE)</f>
        <v/>
      </c>
      <c r="AJ55" s="837" t="str">
        <f>VLOOKUP($B159,$B$107:$N159,D$1+1,FALSE)</f>
        <v/>
      </c>
      <c r="AK55" s="837" t="str">
        <f>VLOOKUP($B159,$B$107:$N159,E$1+1,FALSE)</f>
        <v/>
      </c>
      <c r="AL55" s="837" t="str">
        <f>VLOOKUP($B159,$B$107:$N159,F$1+1,FALSE)</f>
        <v/>
      </c>
      <c r="AM55" s="837" t="str">
        <f>VLOOKUP($B159,$B$107:$N159,G$1+1,FALSE)</f>
        <v/>
      </c>
      <c r="AN55" s="837" t="str">
        <f>VLOOKUP($B159,$B$107:$N159,H$1+1,FALSE)</f>
        <v/>
      </c>
      <c r="AO55" s="837" t="str">
        <f>VLOOKUP($B159,$B$107:$N159,I$1+1,FALSE)</f>
        <v/>
      </c>
      <c r="AP55" s="837" t="str">
        <f>VLOOKUP($B159,$B$107:$N159,J$1+1,FALSE)</f>
        <v/>
      </c>
      <c r="AQ55" s="837" t="str">
        <f>VLOOKUP($B159,$B$107:$N159,K$1+1,FALSE)</f>
        <v/>
      </c>
      <c r="AR55" s="837" t="str">
        <f>VLOOKUP($B159,$B$107:$N159,L$1+1,FALSE)</f>
        <v/>
      </c>
      <c r="AS55" s="837" t="str">
        <f>VLOOKUP($B159,$B$107:$N159,M$1+1,FALSE)</f>
        <v/>
      </c>
      <c r="AT55" s="838" t="str">
        <f>VLOOKUP($B159,$B$107:$N159,N$1+1,FALSE)</f>
        <v/>
      </c>
      <c r="AU55" s="860" t="str">
        <f t="shared" si="24"/>
        <v/>
      </c>
      <c r="AV55" s="834" t="str">
        <f t="shared" si="22"/>
        <v/>
      </c>
      <c r="AW55" s="835"/>
      <c r="AX55" s="829" t="str">
        <f t="shared" si="7"/>
        <v/>
      </c>
      <c r="AY55" s="830" t="str">
        <f t="shared" si="27"/>
        <v/>
      </c>
      <c r="AZ55" s="840" t="str">
        <f t="shared" si="11"/>
        <v/>
      </c>
      <c r="BA55" s="841"/>
      <c r="BB55" s="1616" t="str">
        <f>IF(PROJECTIONS!G55&lt;&gt;"",PROJECTIONS!G55,"")</f>
        <v/>
      </c>
      <c r="BC55" s="837" t="str">
        <f t="shared" si="25"/>
        <v/>
      </c>
      <c r="BD55" s="831" t="str">
        <f t="shared" si="23"/>
        <v/>
      </c>
      <c r="BE55" s="843" t="str">
        <f t="shared" si="13"/>
        <v/>
      </c>
      <c r="BF55" s="841"/>
      <c r="BG55" s="1616" t="str">
        <f>IF(PROJECTIONS!L55&lt;&gt;"",PROJECTIONS!L55,"")</f>
        <v/>
      </c>
      <c r="BH55" s="831" t="str">
        <f t="shared" si="14"/>
        <v/>
      </c>
      <c r="BI55" s="831" t="str">
        <f t="shared" si="28"/>
        <v/>
      </c>
      <c r="BJ55" s="843" t="str">
        <f t="shared" si="16"/>
        <v/>
      </c>
      <c r="BK55" s="841"/>
      <c r="BL55" s="842" t="str">
        <f t="shared" si="29"/>
        <v/>
      </c>
      <c r="BM55" s="838" t="str">
        <f t="shared" si="18"/>
        <v/>
      </c>
      <c r="BN55" s="861"/>
      <c r="BO55" s="828"/>
      <c r="BP55" s="829" t="str">
        <f>IF(SETUP!$B$59&lt;&gt;"",SETUP!$B$59,"")</f>
        <v/>
      </c>
      <c r="BQ55" s="1723" t="str">
        <f>VLOOKUP($B55,$R$107:$AF159,C$1+1,FALSE)</f>
        <v/>
      </c>
      <c r="BR55" s="1724" t="str">
        <f>VLOOKUP($B55,$R$107:$AF159,D$1+1,FALSE)</f>
        <v/>
      </c>
      <c r="BS55" s="1724" t="str">
        <f>VLOOKUP($B55,$R$107:$AF159,E$1+1,FALSE)</f>
        <v/>
      </c>
      <c r="BT55" s="1724" t="str">
        <f>VLOOKUP($B55,$R$107:$AF159,F$1+1,FALSE)</f>
        <v/>
      </c>
      <c r="BU55" s="1724" t="str">
        <f>VLOOKUP($B55,$R$107:$AF159,G$1+1,FALSE)</f>
        <v/>
      </c>
      <c r="BV55" s="1724" t="str">
        <f>VLOOKUP($B55,$R$107:$AF159,H$1+1,FALSE)</f>
        <v/>
      </c>
      <c r="BW55" s="1724" t="str">
        <f>VLOOKUP($B55,$R$107:$AF159,I$1+1,FALSE)</f>
        <v/>
      </c>
      <c r="BX55" s="1724" t="str">
        <f>VLOOKUP($B55,$R$107:$AF159,J$1+1,FALSE)</f>
        <v/>
      </c>
      <c r="BY55" s="1724" t="str">
        <f>VLOOKUP($B55,$R$107:$AF159,K$1+1,FALSE)</f>
        <v/>
      </c>
      <c r="BZ55" s="1724" t="str">
        <f>VLOOKUP($B55,$R$107:$AF159,L$1+1,FALSE)</f>
        <v/>
      </c>
      <c r="CA55" s="1724" t="str">
        <f>VLOOKUP($B55,$R$107:$AF159,M$1+1,FALSE)</f>
        <v/>
      </c>
      <c r="CB55" s="1725" t="str">
        <f>VLOOKUP($B55,$R$107:$AF159,N$1+1,FALSE)</f>
        <v/>
      </c>
      <c r="CC55" s="1731" t="str">
        <f>VLOOKUP($B55,$R$107:$AF159,O$1+1,FALSE)</f>
        <v/>
      </c>
      <c r="CD55" s="1753" t="str">
        <f>VLOOKUP($B55,$R$107:$AF159,P$1+1,FALSE)</f>
        <v/>
      </c>
      <c r="CE55" s="777"/>
      <c r="CF55" s="777"/>
      <c r="CG55" s="777"/>
      <c r="CH55" s="777"/>
      <c r="CI55" s="777"/>
      <c r="CJ55" s="777"/>
      <c r="CK55" s="777"/>
      <c r="CL55" s="777"/>
      <c r="CM55" s="777"/>
      <c r="CN55" s="777"/>
      <c r="CO55" s="777"/>
      <c r="CP55" s="777"/>
      <c r="CQ55" s="777"/>
      <c r="CR55" s="777"/>
      <c r="CS55" s="777"/>
      <c r="CT55" s="777"/>
      <c r="CU55" s="777"/>
      <c r="CV55" s="777"/>
      <c r="CW55" s="777"/>
      <c r="CX55" s="777"/>
      <c r="CY55" s="777"/>
      <c r="CZ55" s="777"/>
      <c r="DA55" s="777"/>
      <c r="DB55" s="777"/>
      <c r="DC55" s="777"/>
      <c r="DD55" s="777"/>
      <c r="DE55" s="777"/>
      <c r="DF55" s="777"/>
      <c r="DG55" s="777"/>
      <c r="DH55" s="777"/>
      <c r="DI55" s="777"/>
      <c r="DJ55" s="777"/>
      <c r="DK55" s="777"/>
      <c r="DL55" s="777"/>
      <c r="DM55" s="777"/>
      <c r="DN55" s="777"/>
      <c r="DO55" s="777"/>
      <c r="DP55" s="777"/>
      <c r="DQ55" s="777"/>
      <c r="DR55" s="777"/>
      <c r="DS55" s="777"/>
      <c r="DT55" s="777"/>
      <c r="DU55" s="777"/>
      <c r="DV55" s="777"/>
      <c r="DW55" s="777"/>
      <c r="DX55" s="777"/>
      <c r="DY55" s="777"/>
      <c r="DZ55" s="777"/>
      <c r="EA55" s="777"/>
    </row>
    <row r="56" spans="1:131" s="808" customFormat="1" ht="15.75" customHeight="1">
      <c r="A56" s="828"/>
      <c r="B56" s="846" t="str">
        <f>IF(SETUP!$B$60&lt;&gt;"",SETUP!$B$60,"")</f>
        <v/>
      </c>
      <c r="C56" s="847" t="str">
        <f>IF(JAN!$K$67&gt;0.005,JAN!$K$67,"")</f>
        <v/>
      </c>
      <c r="D56" s="848" t="str">
        <f>IF(FEB!$K$67&gt;0.005,FEB!$K$67,"")</f>
        <v/>
      </c>
      <c r="E56" s="848" t="str">
        <f>IF(MAR!$K$67&gt;0.005,MAR!$K$67,"")</f>
        <v/>
      </c>
      <c r="F56" s="848" t="str">
        <f>IF(APR!$K$67&gt;0.005,APR!$K$67,"")</f>
        <v/>
      </c>
      <c r="G56" s="848" t="str">
        <f>IF(MAY!$K$67&gt;0.005,MAY!$K$67,"")</f>
        <v/>
      </c>
      <c r="H56" s="848" t="str">
        <f>IF(JUN!$K$67&gt;0.005,JUN!$K$67,"")</f>
        <v/>
      </c>
      <c r="I56" s="848" t="str">
        <f>IF(JUL!$K$67&gt;0.005,JUL!$K$67,"")</f>
        <v/>
      </c>
      <c r="J56" s="848" t="str">
        <f>IF(AUG!$K$67&gt;0.005,AUG!$K$67,"")</f>
        <v/>
      </c>
      <c r="K56" s="848" t="str">
        <f>IF(SEP!$K$67&gt;0.005,SEP!$K$67,"")</f>
        <v/>
      </c>
      <c r="L56" s="848" t="str">
        <f>IF(OCT!$K$67&gt;0.005,OCT!$K$67,"")</f>
        <v/>
      </c>
      <c r="M56" s="848" t="str">
        <f>IF(NOV!$K$67&gt;0.005,NOV!$K$67,"")</f>
        <v/>
      </c>
      <c r="N56" s="849" t="str">
        <f>IF(DEC!$K$67&gt;0.005,DEC!$K$67,"")</f>
        <v/>
      </c>
      <c r="O56" s="862" t="str">
        <f t="shared" si="20"/>
        <v/>
      </c>
      <c r="P56" s="834" t="str">
        <f>IF(SUM(C$56:N$56)&gt;0.005,O$56/(SUM(JAN!$L$67,FEB!$L$67,MAR!$L$67,APR!$L$67,MAY!$L$67,JUN!$L$67,JUL!$L$67,AUG!$L$67,SEP!$L$67,OCT!$L$67,NOV!$L$67,DEC!$L$67)),"")</f>
        <v/>
      </c>
      <c r="Q56" s="835"/>
      <c r="R56" s="846" t="str">
        <f t="shared" si="21"/>
        <v/>
      </c>
      <c r="S56" s="847" t="str">
        <f>VLOOKUP($B56,$B$1:$N56,C$1+1,FALSE)</f>
        <v/>
      </c>
      <c r="T56" s="848" t="str">
        <f>VLOOKUP($B56,$B$1:$N56,D$1+1,FALSE)</f>
        <v/>
      </c>
      <c r="U56" s="848" t="str">
        <f>VLOOKUP($B56,$B$1:$N56,E$1+1,FALSE)</f>
        <v/>
      </c>
      <c r="V56" s="848" t="str">
        <f>VLOOKUP($B56,$B$1:$N56,F$1+1,FALSE)</f>
        <v/>
      </c>
      <c r="W56" s="848" t="str">
        <f>VLOOKUP($B56,$B$1:$N56,G$1+1,FALSE)</f>
        <v/>
      </c>
      <c r="X56" s="848" t="str">
        <f>VLOOKUP($B56,$B$1:$N56,H$1+1,FALSE)</f>
        <v/>
      </c>
      <c r="Y56" s="848" t="str">
        <f>VLOOKUP($B56,$B$1:$N56,I$1+1,FALSE)</f>
        <v/>
      </c>
      <c r="Z56" s="848" t="str">
        <f>VLOOKUP($B56,$B$1:$N56,J$1+1,FALSE)</f>
        <v/>
      </c>
      <c r="AA56" s="848" t="str">
        <f>VLOOKUP($B56,$B$1:$N56,K$1+1,FALSE)</f>
        <v/>
      </c>
      <c r="AB56" s="848" t="str">
        <f>VLOOKUP($B56,$B$1:$N56,L$1+1,FALSE)</f>
        <v/>
      </c>
      <c r="AC56" s="848" t="str">
        <f>VLOOKUP($B56,$B$1:$N56,M$1+1,FALSE)</f>
        <v/>
      </c>
      <c r="AD56" s="849" t="str">
        <f>VLOOKUP($B56,$B$1:$N56,N$1+1,FALSE)</f>
        <v/>
      </c>
      <c r="AE56" s="862" t="str">
        <f t="shared" si="4"/>
        <v/>
      </c>
      <c r="AF56" s="834" t="str">
        <f t="shared" si="26"/>
        <v/>
      </c>
      <c r="AG56" s="828"/>
      <c r="AH56" s="846" t="str">
        <f t="shared" si="19"/>
        <v/>
      </c>
      <c r="AI56" s="851" t="str">
        <f>VLOOKUP($B160,$B$107:$N160,C$1+1,FALSE)</f>
        <v/>
      </c>
      <c r="AJ56" s="852" t="str">
        <f>VLOOKUP($B160,$B$107:$N160,D$1+1,FALSE)</f>
        <v/>
      </c>
      <c r="AK56" s="852" t="str">
        <f>VLOOKUP($B160,$B$107:$N160,E$1+1,FALSE)</f>
        <v/>
      </c>
      <c r="AL56" s="852" t="str">
        <f>VLOOKUP($B160,$B$107:$N160,F$1+1,FALSE)</f>
        <v/>
      </c>
      <c r="AM56" s="852" t="str">
        <f>VLOOKUP($B160,$B$107:$N160,G$1+1,FALSE)</f>
        <v/>
      </c>
      <c r="AN56" s="852" t="str">
        <f>VLOOKUP($B160,$B$107:$N160,H$1+1,FALSE)</f>
        <v/>
      </c>
      <c r="AO56" s="852" t="str">
        <f>VLOOKUP($B160,$B$107:$N160,I$1+1,FALSE)</f>
        <v/>
      </c>
      <c r="AP56" s="852" t="str">
        <f>VLOOKUP($B160,$B$107:$N160,J$1+1,FALSE)</f>
        <v/>
      </c>
      <c r="AQ56" s="852" t="str">
        <f>VLOOKUP($B160,$B$107:$N160,K$1+1,FALSE)</f>
        <v/>
      </c>
      <c r="AR56" s="852" t="str">
        <f>VLOOKUP($B160,$B$107:$N160,L$1+1,FALSE)</f>
        <v/>
      </c>
      <c r="AS56" s="852" t="str">
        <f>VLOOKUP($B160,$B$107:$N160,M$1+1,FALSE)</f>
        <v/>
      </c>
      <c r="AT56" s="853" t="str">
        <f>VLOOKUP($B160,$B$107:$N160,N$1+1,FALSE)</f>
        <v/>
      </c>
      <c r="AU56" s="863" t="str">
        <f t="shared" si="24"/>
        <v/>
      </c>
      <c r="AV56" s="834" t="str">
        <f t="shared" si="22"/>
        <v/>
      </c>
      <c r="AW56" s="835"/>
      <c r="AX56" s="846" t="str">
        <f t="shared" si="7"/>
        <v/>
      </c>
      <c r="AY56" s="847" t="str">
        <f t="shared" si="27"/>
        <v/>
      </c>
      <c r="AZ56" s="855" t="str">
        <f t="shared" si="11"/>
        <v/>
      </c>
      <c r="BA56" s="841"/>
      <c r="BB56" s="1618" t="str">
        <f>IF(PROJECTIONS!G56&lt;&gt;"",PROJECTIONS!G56,"")</f>
        <v/>
      </c>
      <c r="BC56" s="852" t="str">
        <f t="shared" si="25"/>
        <v/>
      </c>
      <c r="BD56" s="848" t="str">
        <f t="shared" si="23"/>
        <v/>
      </c>
      <c r="BE56" s="857" t="str">
        <f t="shared" si="13"/>
        <v/>
      </c>
      <c r="BF56" s="841"/>
      <c r="BG56" s="1618" t="str">
        <f>IF(PROJECTIONS!L56&lt;&gt;"",PROJECTIONS!L56,"")</f>
        <v/>
      </c>
      <c r="BH56" s="848" t="str">
        <f t="shared" si="14"/>
        <v/>
      </c>
      <c r="BI56" s="848" t="str">
        <f t="shared" si="28"/>
        <v/>
      </c>
      <c r="BJ56" s="857" t="str">
        <f t="shared" si="16"/>
        <v/>
      </c>
      <c r="BK56" s="841"/>
      <c r="BL56" s="856" t="str">
        <f t="shared" si="29"/>
        <v/>
      </c>
      <c r="BM56" s="853" t="str">
        <f t="shared" si="18"/>
        <v/>
      </c>
      <c r="BN56" s="864"/>
      <c r="BO56" s="828"/>
      <c r="BP56" s="846" t="str">
        <f>IF(SETUP!$B$60&lt;&gt;"",SETUP!$B$60,"")</f>
        <v/>
      </c>
      <c r="BQ56" s="1727" t="str">
        <f>VLOOKUP($B56,$R$107:$AF160,C$1+1,FALSE)</f>
        <v/>
      </c>
      <c r="BR56" s="1728" t="str">
        <f>VLOOKUP($B56,$R$107:$AF160,D$1+1,FALSE)</f>
        <v/>
      </c>
      <c r="BS56" s="1728" t="str">
        <f>VLOOKUP($B56,$R$107:$AF160,E$1+1,FALSE)</f>
        <v/>
      </c>
      <c r="BT56" s="1728" t="str">
        <f>VLOOKUP($B56,$R$107:$AF160,F$1+1,FALSE)</f>
        <v/>
      </c>
      <c r="BU56" s="1728" t="str">
        <f>VLOOKUP($B56,$R$107:$AF160,G$1+1,FALSE)</f>
        <v/>
      </c>
      <c r="BV56" s="1728" t="str">
        <f>VLOOKUP($B56,$R$107:$AF160,H$1+1,FALSE)</f>
        <v/>
      </c>
      <c r="BW56" s="1728" t="str">
        <f>VLOOKUP($B56,$R$107:$AF160,I$1+1,FALSE)</f>
        <v/>
      </c>
      <c r="BX56" s="1728" t="str">
        <f>VLOOKUP($B56,$R$107:$AF160,J$1+1,FALSE)</f>
        <v/>
      </c>
      <c r="BY56" s="1728" t="str">
        <f>VLOOKUP($B56,$R$107:$AF160,K$1+1,FALSE)</f>
        <v/>
      </c>
      <c r="BZ56" s="1728" t="str">
        <f>VLOOKUP($B56,$R$107:$AF160,L$1+1,FALSE)</f>
        <v/>
      </c>
      <c r="CA56" s="1728" t="str">
        <f>VLOOKUP($B56,$R$107:$AF160,M$1+1,FALSE)</f>
        <v/>
      </c>
      <c r="CB56" s="1729" t="str">
        <f>VLOOKUP($B56,$R$107:$AF160,N$1+1,FALSE)</f>
        <v/>
      </c>
      <c r="CC56" s="1732" t="str">
        <f>VLOOKUP($B56,$R$107:$AF160,O$1+1,FALSE)</f>
        <v/>
      </c>
      <c r="CD56" s="1753" t="str">
        <f>VLOOKUP($B56,$R$107:$AF160,P$1+1,FALSE)</f>
        <v/>
      </c>
      <c r="CE56" s="777"/>
      <c r="CF56" s="777"/>
      <c r="CG56" s="777"/>
      <c r="CH56" s="777"/>
      <c r="CI56" s="777"/>
      <c r="CJ56" s="777"/>
      <c r="CK56" s="777"/>
      <c r="CL56" s="777"/>
      <c r="CM56" s="777"/>
      <c r="CN56" s="777"/>
      <c r="CO56" s="777"/>
      <c r="CP56" s="777"/>
      <c r="CQ56" s="777"/>
      <c r="CR56" s="777"/>
      <c r="CS56" s="777"/>
      <c r="CT56" s="777"/>
      <c r="CU56" s="777"/>
      <c r="CV56" s="777"/>
      <c r="CW56" s="777"/>
      <c r="CX56" s="777"/>
      <c r="CY56" s="777"/>
      <c r="CZ56" s="777"/>
      <c r="DA56" s="777"/>
      <c r="DB56" s="777"/>
      <c r="DC56" s="777"/>
      <c r="DD56" s="777"/>
      <c r="DE56" s="777"/>
      <c r="DF56" s="777"/>
      <c r="DG56" s="777"/>
      <c r="DH56" s="777"/>
      <c r="DI56" s="777"/>
      <c r="DJ56" s="777"/>
      <c r="DK56" s="777"/>
      <c r="DL56" s="777"/>
      <c r="DM56" s="777"/>
      <c r="DN56" s="777"/>
      <c r="DO56" s="777"/>
      <c r="DP56" s="777"/>
      <c r="DQ56" s="777"/>
      <c r="DR56" s="777"/>
      <c r="DS56" s="777"/>
      <c r="DT56" s="777"/>
      <c r="DU56" s="777"/>
      <c r="DV56" s="777"/>
      <c r="DW56" s="777"/>
      <c r="DX56" s="777"/>
      <c r="DY56" s="777"/>
      <c r="DZ56" s="777"/>
      <c r="EA56" s="777"/>
    </row>
    <row r="57" spans="1:131" s="845" customFormat="1" ht="15.75" customHeight="1">
      <c r="A57" s="828"/>
      <c r="B57" s="829" t="str">
        <f>IF(SETUP!$B$61&lt;&gt;"",SETUP!$B$61,"")</f>
        <v/>
      </c>
      <c r="C57" s="830" t="str">
        <f>IF(JAN!$K$68&gt;0.005,JAN!$K$68,"")</f>
        <v/>
      </c>
      <c r="D57" s="831" t="str">
        <f>IF(FEB!$K$68&gt;0.005,FEB!$K$68,"")</f>
        <v/>
      </c>
      <c r="E57" s="831" t="str">
        <f>IF(MAR!$K$68&gt;0.005,MAR!$K$68,"")</f>
        <v/>
      </c>
      <c r="F57" s="831" t="str">
        <f>IF(APR!$K$68&gt;0.005,APR!$K$68,"")</f>
        <v/>
      </c>
      <c r="G57" s="831" t="str">
        <f>IF(MAY!$K$68&gt;0.005,MAY!$K$68,"")</f>
        <v/>
      </c>
      <c r="H57" s="831" t="str">
        <f>IF(JUN!$K$68&gt;0.005,JUN!$K$68,"")</f>
        <v/>
      </c>
      <c r="I57" s="831" t="str">
        <f>IF(JUL!$K$68&gt;0.005,JUL!$K$68,"")</f>
        <v/>
      </c>
      <c r="J57" s="831" t="str">
        <f>IF(AUG!$K$68&gt;0.005,AUG!$K$68,"")</f>
        <v/>
      </c>
      <c r="K57" s="831" t="str">
        <f>IF(SEP!$K$68&gt;0.005,SEP!$K$68,"")</f>
        <v/>
      </c>
      <c r="L57" s="831" t="str">
        <f>IF(OCT!$K$68&gt;0.005,OCT!$K$68,"")</f>
        <v/>
      </c>
      <c r="M57" s="831" t="str">
        <f>IF(NOV!$K$68&gt;0.005,NOV!$K$68,"")</f>
        <v/>
      </c>
      <c r="N57" s="832" t="str">
        <f>IF(DEC!$K$68&gt;0.005,DEC!$K$68,"")</f>
        <v/>
      </c>
      <c r="O57" s="859" t="str">
        <f t="shared" si="20"/>
        <v/>
      </c>
      <c r="P57" s="834" t="str">
        <f>IF(SUM(C$57:N$57)&gt;0.005,O$57/(SUM(JAN!$L$68,FEB!$L$68,MAR!$L$68,APR!$L$68,MAY!$L$68,JUN!$L$68,JUL!$L$68,AUG!$L$68,SEP!$L$68,OCT!$L$68,NOV!$L$68,DEC!$L$68)),"")</f>
        <v/>
      </c>
      <c r="Q57" s="835"/>
      <c r="R57" s="829" t="str">
        <f t="shared" si="21"/>
        <v/>
      </c>
      <c r="S57" s="830" t="str">
        <f>VLOOKUP($B57,$B$1:$N57,C$1+1,FALSE)</f>
        <v/>
      </c>
      <c r="T57" s="831" t="str">
        <f>VLOOKUP($B57,$B$1:$N57,D$1+1,FALSE)</f>
        <v/>
      </c>
      <c r="U57" s="831" t="str">
        <f>VLOOKUP($B57,$B$1:$N57,E$1+1,FALSE)</f>
        <v/>
      </c>
      <c r="V57" s="831" t="str">
        <f>VLOOKUP($B57,$B$1:$N57,F$1+1,FALSE)</f>
        <v/>
      </c>
      <c r="W57" s="831" t="str">
        <f>VLOOKUP($B57,$B$1:$N57,G$1+1,FALSE)</f>
        <v/>
      </c>
      <c r="X57" s="831" t="str">
        <f>VLOOKUP($B57,$B$1:$N57,H$1+1,FALSE)</f>
        <v/>
      </c>
      <c r="Y57" s="831" t="str">
        <f>VLOOKUP($B57,$B$1:$N57,I$1+1,FALSE)</f>
        <v/>
      </c>
      <c r="Z57" s="831" t="str">
        <f>VLOOKUP($B57,$B$1:$N57,J$1+1,FALSE)</f>
        <v/>
      </c>
      <c r="AA57" s="831" t="str">
        <f>VLOOKUP($B57,$B$1:$N57,K$1+1,FALSE)</f>
        <v/>
      </c>
      <c r="AB57" s="831" t="str">
        <f>VLOOKUP($B57,$B$1:$N57,L$1+1,FALSE)</f>
        <v/>
      </c>
      <c r="AC57" s="831" t="str">
        <f>VLOOKUP($B57,$B$1:$N57,M$1+1,FALSE)</f>
        <v/>
      </c>
      <c r="AD57" s="832" t="str">
        <f>VLOOKUP($B57,$B$1:$N57,N$1+1,FALSE)</f>
        <v/>
      </c>
      <c r="AE57" s="859" t="str">
        <f t="shared" si="4"/>
        <v/>
      </c>
      <c r="AF57" s="834" t="str">
        <f t="shared" si="26"/>
        <v/>
      </c>
      <c r="AG57" s="828"/>
      <c r="AH57" s="829" t="str">
        <f t="shared" si="19"/>
        <v/>
      </c>
      <c r="AI57" s="836" t="str">
        <f>VLOOKUP($B161,$B$107:$N161,C$1+1,FALSE)</f>
        <v/>
      </c>
      <c r="AJ57" s="837" t="str">
        <f>VLOOKUP($B161,$B$107:$N161,D$1+1,FALSE)</f>
        <v/>
      </c>
      <c r="AK57" s="837" t="str">
        <f>VLOOKUP($B161,$B$107:$N161,E$1+1,FALSE)</f>
        <v/>
      </c>
      <c r="AL57" s="837" t="str">
        <f>VLOOKUP($B161,$B$107:$N161,F$1+1,FALSE)</f>
        <v/>
      </c>
      <c r="AM57" s="837" t="str">
        <f>VLOOKUP($B161,$B$107:$N161,G$1+1,FALSE)</f>
        <v/>
      </c>
      <c r="AN57" s="837" t="str">
        <f>VLOOKUP($B161,$B$107:$N161,H$1+1,FALSE)</f>
        <v/>
      </c>
      <c r="AO57" s="837" t="str">
        <f>VLOOKUP($B161,$B$107:$N161,I$1+1,FALSE)</f>
        <v/>
      </c>
      <c r="AP57" s="837" t="str">
        <f>VLOOKUP($B161,$B$107:$N161,J$1+1,FALSE)</f>
        <v/>
      </c>
      <c r="AQ57" s="837" t="str">
        <f>VLOOKUP($B161,$B$107:$N161,K$1+1,FALSE)</f>
        <v/>
      </c>
      <c r="AR57" s="837" t="str">
        <f>VLOOKUP($B161,$B$107:$N161,L$1+1,FALSE)</f>
        <v/>
      </c>
      <c r="AS57" s="837" t="str">
        <f>VLOOKUP($B161,$B$107:$N161,M$1+1,FALSE)</f>
        <v/>
      </c>
      <c r="AT57" s="838" t="str">
        <f>VLOOKUP($B161,$B$107:$N161,N$1+1,FALSE)</f>
        <v/>
      </c>
      <c r="AU57" s="860" t="str">
        <f t="shared" si="24"/>
        <v/>
      </c>
      <c r="AV57" s="834" t="str">
        <f t="shared" si="22"/>
        <v/>
      </c>
      <c r="AW57" s="835"/>
      <c r="AX57" s="829" t="str">
        <f t="shared" si="7"/>
        <v/>
      </c>
      <c r="AY57" s="830" t="str">
        <f t="shared" si="27"/>
        <v/>
      </c>
      <c r="AZ57" s="840" t="str">
        <f t="shared" si="11"/>
        <v/>
      </c>
      <c r="BA57" s="841"/>
      <c r="BB57" s="1616" t="str">
        <f>IF(PROJECTIONS!G57&lt;&gt;"",PROJECTIONS!G57,"")</f>
        <v/>
      </c>
      <c r="BC57" s="837" t="str">
        <f t="shared" si="25"/>
        <v/>
      </c>
      <c r="BD57" s="831" t="str">
        <f t="shared" si="23"/>
        <v/>
      </c>
      <c r="BE57" s="843" t="str">
        <f t="shared" si="13"/>
        <v/>
      </c>
      <c r="BF57" s="841"/>
      <c r="BG57" s="1616" t="str">
        <f>IF(PROJECTIONS!L57&lt;&gt;"",PROJECTIONS!L57,"")</f>
        <v/>
      </c>
      <c r="BH57" s="831" t="str">
        <f t="shared" si="14"/>
        <v/>
      </c>
      <c r="BI57" s="831" t="str">
        <f t="shared" si="28"/>
        <v/>
      </c>
      <c r="BJ57" s="843" t="str">
        <f t="shared" si="16"/>
        <v/>
      </c>
      <c r="BK57" s="841"/>
      <c r="BL57" s="842" t="str">
        <f t="shared" si="29"/>
        <v/>
      </c>
      <c r="BM57" s="838" t="str">
        <f t="shared" si="18"/>
        <v/>
      </c>
      <c r="BN57" s="861"/>
      <c r="BO57" s="828"/>
      <c r="BP57" s="829" t="str">
        <f>IF(SETUP!$B$61&lt;&gt;"",SETUP!$B$61,"")</f>
        <v/>
      </c>
      <c r="BQ57" s="1723" t="str">
        <f>VLOOKUP($B57,$R$107:$AF161,C$1+1,FALSE)</f>
        <v/>
      </c>
      <c r="BR57" s="1724" t="str">
        <f>VLOOKUP($B57,$R$107:$AF161,D$1+1,FALSE)</f>
        <v/>
      </c>
      <c r="BS57" s="1724" t="str">
        <f>VLOOKUP($B57,$R$107:$AF161,E$1+1,FALSE)</f>
        <v/>
      </c>
      <c r="BT57" s="1724" t="str">
        <f>VLOOKUP($B57,$R$107:$AF161,F$1+1,FALSE)</f>
        <v/>
      </c>
      <c r="BU57" s="1724" t="str">
        <f>VLOOKUP($B57,$R$107:$AF161,G$1+1,FALSE)</f>
        <v/>
      </c>
      <c r="BV57" s="1724" t="str">
        <f>VLOOKUP($B57,$R$107:$AF161,H$1+1,FALSE)</f>
        <v/>
      </c>
      <c r="BW57" s="1724" t="str">
        <f>VLOOKUP($B57,$R$107:$AF161,I$1+1,FALSE)</f>
        <v/>
      </c>
      <c r="BX57" s="1724" t="str">
        <f>VLOOKUP($B57,$R$107:$AF161,J$1+1,FALSE)</f>
        <v/>
      </c>
      <c r="BY57" s="1724" t="str">
        <f>VLOOKUP($B57,$R$107:$AF161,K$1+1,FALSE)</f>
        <v/>
      </c>
      <c r="BZ57" s="1724" t="str">
        <f>VLOOKUP($B57,$R$107:$AF161,L$1+1,FALSE)</f>
        <v/>
      </c>
      <c r="CA57" s="1724" t="str">
        <f>VLOOKUP($B57,$R$107:$AF161,M$1+1,FALSE)</f>
        <v/>
      </c>
      <c r="CB57" s="1725" t="str">
        <f>VLOOKUP($B57,$R$107:$AF161,N$1+1,FALSE)</f>
        <v/>
      </c>
      <c r="CC57" s="1731" t="str">
        <f>VLOOKUP($B57,$R$107:$AF161,O$1+1,FALSE)</f>
        <v/>
      </c>
      <c r="CD57" s="1753" t="str">
        <f>VLOOKUP($B57,$R$107:$AF161,P$1+1,FALSE)</f>
        <v/>
      </c>
      <c r="CE57" s="777"/>
      <c r="CF57" s="777"/>
      <c r="CG57" s="777"/>
      <c r="CH57" s="777"/>
      <c r="CI57" s="777"/>
      <c r="CJ57" s="777"/>
      <c r="CK57" s="777"/>
      <c r="CL57" s="777"/>
      <c r="CM57" s="777"/>
      <c r="CN57" s="777"/>
      <c r="CO57" s="777"/>
      <c r="CP57" s="777"/>
      <c r="CQ57" s="777"/>
      <c r="CR57" s="777"/>
      <c r="CS57" s="777"/>
      <c r="CT57" s="777"/>
      <c r="CU57" s="777"/>
      <c r="CV57" s="777"/>
      <c r="CW57" s="777"/>
      <c r="CX57" s="777"/>
      <c r="CY57" s="777"/>
      <c r="CZ57" s="777"/>
      <c r="DA57" s="777"/>
      <c r="DB57" s="777"/>
      <c r="DC57" s="777"/>
      <c r="DD57" s="777"/>
      <c r="DE57" s="777"/>
      <c r="DF57" s="777"/>
      <c r="DG57" s="777"/>
      <c r="DH57" s="777"/>
      <c r="DI57" s="777"/>
      <c r="DJ57" s="777"/>
      <c r="DK57" s="777"/>
      <c r="DL57" s="777"/>
      <c r="DM57" s="777"/>
      <c r="DN57" s="777"/>
      <c r="DO57" s="777"/>
      <c r="DP57" s="777"/>
      <c r="DQ57" s="777"/>
      <c r="DR57" s="777"/>
      <c r="DS57" s="777"/>
      <c r="DT57" s="777"/>
      <c r="DU57" s="777"/>
      <c r="DV57" s="777"/>
      <c r="DW57" s="777"/>
      <c r="DX57" s="777"/>
      <c r="DY57" s="777"/>
      <c r="DZ57" s="777"/>
      <c r="EA57" s="777"/>
    </row>
    <row r="58" spans="1:131" s="808" customFormat="1" ht="15.75" customHeight="1">
      <c r="A58" s="828"/>
      <c r="B58" s="846" t="str">
        <f>IF(SETUP!$B$62&lt;&gt;"",SETUP!$B$62,"")</f>
        <v/>
      </c>
      <c r="C58" s="847" t="str">
        <f>IF(JAN!$K$69&gt;0.005,JAN!$K$69,"")</f>
        <v/>
      </c>
      <c r="D58" s="848" t="str">
        <f>IF(FEB!$K$69&gt;0.005,FEB!$K$69,"")</f>
        <v/>
      </c>
      <c r="E58" s="848" t="str">
        <f>IF(MAR!$K$69&gt;0.005,MAR!$K$69,"")</f>
        <v/>
      </c>
      <c r="F58" s="848" t="str">
        <f>IF(APR!$K$69&gt;0.005,APR!$K$69,"")</f>
        <v/>
      </c>
      <c r="G58" s="848" t="str">
        <f>IF(MAY!$K$69&gt;0.005,MAY!$K$69,"")</f>
        <v/>
      </c>
      <c r="H58" s="848" t="str">
        <f>IF(JUN!$K$69&gt;0.005,JUN!$K$69,"")</f>
        <v/>
      </c>
      <c r="I58" s="848" t="str">
        <f>IF(JUL!$K$69&gt;0.005,JUL!$K$69,"")</f>
        <v/>
      </c>
      <c r="J58" s="848" t="str">
        <f>IF(AUG!$K$69&gt;0.005,AUG!$K$69,"")</f>
        <v/>
      </c>
      <c r="K58" s="848" t="str">
        <f>IF(SEP!$K$69&gt;0.005,SEP!$K$69,"")</f>
        <v/>
      </c>
      <c r="L58" s="848" t="str">
        <f>IF(OCT!$K$69&gt;0.005,OCT!$K$69,"")</f>
        <v/>
      </c>
      <c r="M58" s="848" t="str">
        <f>IF(NOV!$K$69&gt;0.005,NOV!$K$69,"")</f>
        <v/>
      </c>
      <c r="N58" s="849" t="str">
        <f>IF(DEC!$K$69&gt;0.005,DEC!$K$69,"")</f>
        <v/>
      </c>
      <c r="O58" s="862" t="str">
        <f t="shared" si="20"/>
        <v/>
      </c>
      <c r="P58" s="834" t="str">
        <f>IF(SUM(C$58:N$58)&gt;0.005,O$58/(SUM(JAN!$L$69,FEB!$L$69,MAR!$L$69,APR!$L$69,MAY!$L$69,JUN!$L$69,JUL!$L$69,AUG!$L$69,SEP!$L$69,OCT!$L$69,NOV!$L$69,DEC!$L$69)),"")</f>
        <v/>
      </c>
      <c r="Q58" s="835"/>
      <c r="R58" s="846" t="str">
        <f t="shared" si="21"/>
        <v/>
      </c>
      <c r="S58" s="847" t="str">
        <f>VLOOKUP($B58,$B$1:$N58,C$1+1,FALSE)</f>
        <v/>
      </c>
      <c r="T58" s="848" t="str">
        <f>VLOOKUP($B58,$B$1:$N58,D$1+1,FALSE)</f>
        <v/>
      </c>
      <c r="U58" s="848" t="str">
        <f>VLOOKUP($B58,$B$1:$N58,E$1+1,FALSE)</f>
        <v/>
      </c>
      <c r="V58" s="848" t="str">
        <f>VLOOKUP($B58,$B$1:$N58,F$1+1,FALSE)</f>
        <v/>
      </c>
      <c r="W58" s="848" t="str">
        <f>VLOOKUP($B58,$B$1:$N58,G$1+1,FALSE)</f>
        <v/>
      </c>
      <c r="X58" s="848" t="str">
        <f>VLOOKUP($B58,$B$1:$N58,H$1+1,FALSE)</f>
        <v/>
      </c>
      <c r="Y58" s="848" t="str">
        <f>VLOOKUP($B58,$B$1:$N58,I$1+1,FALSE)</f>
        <v/>
      </c>
      <c r="Z58" s="848" t="str">
        <f>VLOOKUP($B58,$B$1:$N58,J$1+1,FALSE)</f>
        <v/>
      </c>
      <c r="AA58" s="848" t="str">
        <f>VLOOKUP($B58,$B$1:$N58,K$1+1,FALSE)</f>
        <v/>
      </c>
      <c r="AB58" s="848" t="str">
        <f>VLOOKUP($B58,$B$1:$N58,L$1+1,FALSE)</f>
        <v/>
      </c>
      <c r="AC58" s="848" t="str">
        <f>VLOOKUP($B58,$B$1:$N58,M$1+1,FALSE)</f>
        <v/>
      </c>
      <c r="AD58" s="849" t="str">
        <f>VLOOKUP($B58,$B$1:$N58,N$1+1,FALSE)</f>
        <v/>
      </c>
      <c r="AE58" s="862" t="str">
        <f t="shared" si="4"/>
        <v/>
      </c>
      <c r="AF58" s="834" t="str">
        <f t="shared" si="26"/>
        <v/>
      </c>
      <c r="AG58" s="828"/>
      <c r="AH58" s="846" t="str">
        <f t="shared" si="19"/>
        <v/>
      </c>
      <c r="AI58" s="851" t="str">
        <f>VLOOKUP($B162,$B$107:$N162,C$1+1,FALSE)</f>
        <v/>
      </c>
      <c r="AJ58" s="852" t="str">
        <f>VLOOKUP($B162,$B$107:$N162,D$1+1,FALSE)</f>
        <v/>
      </c>
      <c r="AK58" s="852" t="str">
        <f>VLOOKUP($B162,$B$107:$N162,E$1+1,FALSE)</f>
        <v/>
      </c>
      <c r="AL58" s="852" t="str">
        <f>VLOOKUP($B162,$B$107:$N162,F$1+1,FALSE)</f>
        <v/>
      </c>
      <c r="AM58" s="852" t="str">
        <f>VLOOKUP($B162,$B$107:$N162,G$1+1,FALSE)</f>
        <v/>
      </c>
      <c r="AN58" s="852" t="str">
        <f>VLOOKUP($B162,$B$107:$N162,H$1+1,FALSE)</f>
        <v/>
      </c>
      <c r="AO58" s="852" t="str">
        <f>VLOOKUP($B162,$B$107:$N162,I$1+1,FALSE)</f>
        <v/>
      </c>
      <c r="AP58" s="852" t="str">
        <f>VLOOKUP($B162,$B$107:$N162,J$1+1,FALSE)</f>
        <v/>
      </c>
      <c r="AQ58" s="852" t="str">
        <f>VLOOKUP($B162,$B$107:$N162,K$1+1,FALSE)</f>
        <v/>
      </c>
      <c r="AR58" s="852" t="str">
        <f>VLOOKUP($B162,$B$107:$N162,L$1+1,FALSE)</f>
        <v/>
      </c>
      <c r="AS58" s="852" t="str">
        <f>VLOOKUP($B162,$B$107:$N162,M$1+1,FALSE)</f>
        <v/>
      </c>
      <c r="AT58" s="853" t="str">
        <f>VLOOKUP($B162,$B$107:$N162,N$1+1,FALSE)</f>
        <v/>
      </c>
      <c r="AU58" s="863" t="str">
        <f t="shared" si="24"/>
        <v/>
      </c>
      <c r="AV58" s="834" t="str">
        <f t="shared" si="22"/>
        <v/>
      </c>
      <c r="AW58" s="835"/>
      <c r="AX58" s="846" t="str">
        <f t="shared" si="7"/>
        <v/>
      </c>
      <c r="AY58" s="847" t="str">
        <f t="shared" si="27"/>
        <v/>
      </c>
      <c r="AZ58" s="855" t="str">
        <f t="shared" si="11"/>
        <v/>
      </c>
      <c r="BA58" s="841"/>
      <c r="BB58" s="1618" t="str">
        <f>IF(PROJECTIONS!G58&lt;&gt;"",PROJECTIONS!G58,"")</f>
        <v/>
      </c>
      <c r="BC58" s="852" t="str">
        <f t="shared" si="25"/>
        <v/>
      </c>
      <c r="BD58" s="848" t="str">
        <f t="shared" si="23"/>
        <v/>
      </c>
      <c r="BE58" s="857" t="str">
        <f t="shared" si="13"/>
        <v/>
      </c>
      <c r="BF58" s="841"/>
      <c r="BG58" s="1618" t="str">
        <f>IF(PROJECTIONS!L58&lt;&gt;"",PROJECTIONS!L58,"")</f>
        <v/>
      </c>
      <c r="BH58" s="848" t="str">
        <f t="shared" si="14"/>
        <v/>
      </c>
      <c r="BI58" s="848" t="str">
        <f t="shared" si="28"/>
        <v/>
      </c>
      <c r="BJ58" s="857" t="str">
        <f t="shared" si="16"/>
        <v/>
      </c>
      <c r="BK58" s="841"/>
      <c r="BL58" s="856" t="str">
        <f t="shared" si="29"/>
        <v/>
      </c>
      <c r="BM58" s="853" t="str">
        <f t="shared" si="18"/>
        <v/>
      </c>
      <c r="BN58" s="864"/>
      <c r="BO58" s="828"/>
      <c r="BP58" s="846" t="str">
        <f>IF(SETUP!$B$62&lt;&gt;"",SETUP!$B$62,"")</f>
        <v/>
      </c>
      <c r="BQ58" s="1727" t="str">
        <f>VLOOKUP($B58,$R$107:$AF162,C$1+1,FALSE)</f>
        <v/>
      </c>
      <c r="BR58" s="1728" t="str">
        <f>VLOOKUP($B58,$R$107:$AF162,D$1+1,FALSE)</f>
        <v/>
      </c>
      <c r="BS58" s="1728" t="str">
        <f>VLOOKUP($B58,$R$107:$AF162,E$1+1,FALSE)</f>
        <v/>
      </c>
      <c r="BT58" s="1728" t="str">
        <f>VLOOKUP($B58,$R$107:$AF162,F$1+1,FALSE)</f>
        <v/>
      </c>
      <c r="BU58" s="1728" t="str">
        <f>VLOOKUP($B58,$R$107:$AF162,G$1+1,FALSE)</f>
        <v/>
      </c>
      <c r="BV58" s="1728" t="str">
        <f>VLOOKUP($B58,$R$107:$AF162,H$1+1,FALSE)</f>
        <v/>
      </c>
      <c r="BW58" s="1728" t="str">
        <f>VLOOKUP($B58,$R$107:$AF162,I$1+1,FALSE)</f>
        <v/>
      </c>
      <c r="BX58" s="1728" t="str">
        <f>VLOOKUP($B58,$R$107:$AF162,J$1+1,FALSE)</f>
        <v/>
      </c>
      <c r="BY58" s="1728" t="str">
        <f>VLOOKUP($B58,$R$107:$AF162,K$1+1,FALSE)</f>
        <v/>
      </c>
      <c r="BZ58" s="1728" t="str">
        <f>VLOOKUP($B58,$R$107:$AF162,L$1+1,FALSE)</f>
        <v/>
      </c>
      <c r="CA58" s="1728" t="str">
        <f>VLOOKUP($B58,$R$107:$AF162,M$1+1,FALSE)</f>
        <v/>
      </c>
      <c r="CB58" s="1729" t="str">
        <f>VLOOKUP($B58,$R$107:$AF162,N$1+1,FALSE)</f>
        <v/>
      </c>
      <c r="CC58" s="1732" t="str">
        <f>VLOOKUP($B58,$R$107:$AF162,O$1+1,FALSE)</f>
        <v/>
      </c>
      <c r="CD58" s="1753" t="str">
        <f>VLOOKUP($B58,$R$107:$AF162,P$1+1,FALSE)</f>
        <v/>
      </c>
      <c r="CE58" s="777"/>
      <c r="CF58" s="777"/>
      <c r="CG58" s="777"/>
      <c r="CH58" s="777"/>
      <c r="CI58" s="777"/>
      <c r="CJ58" s="777"/>
      <c r="CK58" s="777"/>
      <c r="CL58" s="777"/>
      <c r="CM58" s="777"/>
      <c r="CN58" s="777"/>
      <c r="CO58" s="777"/>
      <c r="CP58" s="777"/>
      <c r="CQ58" s="777"/>
      <c r="CR58" s="777"/>
      <c r="CS58" s="777"/>
      <c r="CT58" s="777"/>
      <c r="CU58" s="777"/>
      <c r="CV58" s="777"/>
      <c r="CW58" s="777"/>
      <c r="CX58" s="777"/>
      <c r="CY58" s="777"/>
      <c r="CZ58" s="777"/>
      <c r="DA58" s="777"/>
      <c r="DB58" s="777"/>
      <c r="DC58" s="777"/>
      <c r="DD58" s="777"/>
      <c r="DE58" s="777"/>
      <c r="DF58" s="777"/>
      <c r="DG58" s="777"/>
      <c r="DH58" s="777"/>
      <c r="DI58" s="777"/>
      <c r="DJ58" s="777"/>
      <c r="DK58" s="777"/>
      <c r="DL58" s="777"/>
      <c r="DM58" s="777"/>
      <c r="DN58" s="777"/>
      <c r="DO58" s="777"/>
      <c r="DP58" s="777"/>
      <c r="DQ58" s="777"/>
      <c r="DR58" s="777"/>
      <c r="DS58" s="777"/>
      <c r="DT58" s="777"/>
      <c r="DU58" s="777"/>
      <c r="DV58" s="777"/>
      <c r="DW58" s="777"/>
      <c r="DX58" s="777"/>
      <c r="DY58" s="777"/>
      <c r="DZ58" s="777"/>
      <c r="EA58" s="777"/>
    </row>
    <row r="59" spans="1:131" s="882" customFormat="1" ht="15.75" customHeight="1" thickBot="1">
      <c r="A59" s="865"/>
      <c r="B59" s="866" t="s">
        <v>44</v>
      </c>
      <c r="C59" s="867" t="str">
        <f>IF(JAN!$K$73&gt;0.005,JAN!$K$73,"")</f>
        <v/>
      </c>
      <c r="D59" s="868" t="str">
        <f>IF(FEB!$K$73&gt;0.005,FEB!$K$73,"")</f>
        <v/>
      </c>
      <c r="E59" s="868" t="str">
        <f>IF(MAR!$K$73&gt;0.005,MAR!$K$73,"")</f>
        <v/>
      </c>
      <c r="F59" s="868" t="str">
        <f>IF(APR!$K$73&gt;0.005,APR!$K$73,"")</f>
        <v/>
      </c>
      <c r="G59" s="868" t="str">
        <f>IF(MAY!$K$73&gt;0.005,MAY!$K$73,"")</f>
        <v/>
      </c>
      <c r="H59" s="868" t="str">
        <f>IF(JUN!$K$73&gt;0.005,JUN!$K$73,"")</f>
        <v/>
      </c>
      <c r="I59" s="868" t="str">
        <f>IF(JUL!$K$73&gt;0.005,JUL!$K$73,"")</f>
        <v/>
      </c>
      <c r="J59" s="868" t="str">
        <f>IF(AUG!$K$73&gt;0.005,AUG!$K$73,"")</f>
        <v/>
      </c>
      <c r="K59" s="868" t="str">
        <f>IF(SEP!$K$73&gt;0.005,SEP!$K$73,"")</f>
        <v/>
      </c>
      <c r="L59" s="868" t="str">
        <f>IF(OCT!$K$73&gt;0.005,OCT!$K$73,"")</f>
        <v/>
      </c>
      <c r="M59" s="868" t="str">
        <f>IF(NOV!$K$73&gt;0.005,NOV!$K$73,"")</f>
        <v/>
      </c>
      <c r="N59" s="869" t="str">
        <f>IF(DEC!$K$73&gt;0.005,DEC!$K$73,"")</f>
        <v/>
      </c>
      <c r="O59" s="870" t="str">
        <f t="shared" si="20"/>
        <v/>
      </c>
      <c r="P59" s="871" t="str">
        <f>IF(SUM(C$59:N$59)&gt;0.005,O$59/(SUM(JAN!$L$70,FEB!$L$70,MAR!$L$70,APR!$L$70,MAY!$L$70,JUN!$L$70,JUL!$L$70,AUG!$L$70,SEP!$L$70,OCT!$L$70,NOV!$L$70,DEC!$L$70)),"")</f>
        <v/>
      </c>
      <c r="Q59" s="872"/>
      <c r="R59" s="866" t="str">
        <f t="shared" si="21"/>
        <v>Unclassified Income</v>
      </c>
      <c r="S59" s="867" t="str">
        <f>VLOOKUP($B59,$B$1:$N59,C$1+1,FALSE)</f>
        <v>Unclassified Income</v>
      </c>
      <c r="T59" s="868" t="str">
        <f>VLOOKUP($B59,$B$1:$N59,D$1+1,FALSE)</f>
        <v/>
      </c>
      <c r="U59" s="868" t="str">
        <f>VLOOKUP($B59,$B$1:$N59,E$1+1,FALSE)</f>
        <v/>
      </c>
      <c r="V59" s="868" t="str">
        <f>VLOOKUP($B59,$B$1:$N59,F$1+1,FALSE)</f>
        <v/>
      </c>
      <c r="W59" s="868" t="str">
        <f>VLOOKUP($B59,$B$1:$N59,G$1+1,FALSE)</f>
        <v/>
      </c>
      <c r="X59" s="868" t="str">
        <f>VLOOKUP($B59,$B$1:$N59,H$1+1,FALSE)</f>
        <v/>
      </c>
      <c r="Y59" s="868" t="str">
        <f>VLOOKUP($B59,$B$1:$N59,I$1+1,FALSE)</f>
        <v/>
      </c>
      <c r="Z59" s="868" t="str">
        <f>VLOOKUP($B59,$B$1:$N59,J$1+1,FALSE)</f>
        <v/>
      </c>
      <c r="AA59" s="868" t="str">
        <f>VLOOKUP($B59,$B$1:$N59,K$1+1,FALSE)</f>
        <v/>
      </c>
      <c r="AB59" s="868" t="str">
        <f>VLOOKUP($B59,$B$1:$N59,L$1+1,FALSE)</f>
        <v/>
      </c>
      <c r="AC59" s="868" t="str">
        <f>VLOOKUP($B59,$B$1:$N59,M$1+1,FALSE)</f>
        <v/>
      </c>
      <c r="AD59" s="869" t="str">
        <f>VLOOKUP($B59,$B$1:$N59,N$1+1,FALSE)</f>
        <v/>
      </c>
      <c r="AE59" s="870" t="str">
        <f t="shared" si="4"/>
        <v/>
      </c>
      <c r="AF59" s="871" t="str">
        <f t="shared" si="26"/>
        <v/>
      </c>
      <c r="AG59" s="865"/>
      <c r="AH59" s="866" t="str">
        <f t="shared" si="19"/>
        <v>Unclassified Income</v>
      </c>
      <c r="AI59" s="873" t="str">
        <f>VLOOKUP($B163,$B$107:$N163,C$1+1,FALSE)</f>
        <v>Unclassified Income</v>
      </c>
      <c r="AJ59" s="874" t="str">
        <f>VLOOKUP($B163,$B$107:$N163,D$1+1,FALSE)</f>
        <v/>
      </c>
      <c r="AK59" s="874" t="str">
        <f>VLOOKUP($B163,$B$107:$N163,E$1+1,FALSE)</f>
        <v/>
      </c>
      <c r="AL59" s="874" t="str">
        <f>VLOOKUP($B163,$B$107:$N163,F$1+1,FALSE)</f>
        <v/>
      </c>
      <c r="AM59" s="874" t="str">
        <f>VLOOKUP($B163,$B$107:$N163,G$1+1,FALSE)</f>
        <v/>
      </c>
      <c r="AN59" s="874" t="str">
        <f>VLOOKUP($B163,$B$107:$N163,H$1+1,FALSE)</f>
        <v/>
      </c>
      <c r="AO59" s="874" t="str">
        <f>VLOOKUP($B163,$B$107:$N163,I$1+1,FALSE)</f>
        <v/>
      </c>
      <c r="AP59" s="874" t="str">
        <f>VLOOKUP($B163,$B$107:$N163,J$1+1,FALSE)</f>
        <v/>
      </c>
      <c r="AQ59" s="874" t="str">
        <f>VLOOKUP($B163,$B$107:$N163,K$1+1,FALSE)</f>
        <v/>
      </c>
      <c r="AR59" s="874" t="str">
        <f>VLOOKUP($B163,$B$107:$N163,L$1+1,FALSE)</f>
        <v/>
      </c>
      <c r="AS59" s="874" t="str">
        <f>VLOOKUP($B163,$B$107:$N163,M$1+1,FALSE)</f>
        <v/>
      </c>
      <c r="AT59" s="875" t="str">
        <f>VLOOKUP($B163,$B$107:$N163,N$1+1,FALSE)</f>
        <v/>
      </c>
      <c r="AU59" s="876" t="str">
        <f t="shared" si="24"/>
        <v/>
      </c>
      <c r="AV59" s="871" t="str">
        <f t="shared" si="22"/>
        <v/>
      </c>
      <c r="AW59" s="872"/>
      <c r="AX59" s="866"/>
      <c r="AY59" s="867"/>
      <c r="AZ59" s="877"/>
      <c r="BA59" s="841"/>
      <c r="BB59" s="1620" t="str">
        <f>IF(PROJECTIONS!G59&lt;&gt;"",PROJECTIONS!G59,"")</f>
        <v/>
      </c>
      <c r="BC59" s="874" t="str">
        <f t="shared" si="25"/>
        <v/>
      </c>
      <c r="BD59" s="868" t="str">
        <f t="shared" si="23"/>
        <v/>
      </c>
      <c r="BE59" s="879" t="str">
        <f t="shared" si="13"/>
        <v/>
      </c>
      <c r="BF59" s="841"/>
      <c r="BG59" s="1620" t="str">
        <f>IF(PROJECTIONS!L59&lt;&gt;"",PROJECTIONS!L59,"")</f>
        <v/>
      </c>
      <c r="BH59" s="868" t="str">
        <f t="shared" si="14"/>
        <v/>
      </c>
      <c r="BI59" s="868" t="str">
        <f t="shared" si="28"/>
        <v/>
      </c>
      <c r="BJ59" s="879" t="str">
        <f t="shared" si="16"/>
        <v/>
      </c>
      <c r="BK59" s="841"/>
      <c r="BL59" s="878" t="str">
        <f t="shared" si="29"/>
        <v/>
      </c>
      <c r="BM59" s="875" t="str">
        <f t="shared" si="18"/>
        <v/>
      </c>
      <c r="BN59" s="880"/>
      <c r="BO59" s="865"/>
      <c r="BP59" s="866" t="s">
        <v>44</v>
      </c>
      <c r="BQ59" s="1733" t="str">
        <f>VLOOKUP($B59,$R$107:$AF163,C$1+1,FALSE)</f>
        <v>Unclassified Income</v>
      </c>
      <c r="BR59" s="1734" t="str">
        <f>VLOOKUP($B59,$R$107:$AF163,D$1+1,FALSE)</f>
        <v/>
      </c>
      <c r="BS59" s="1734" t="str">
        <f>VLOOKUP($B59,$R$107:$AF163,E$1+1,FALSE)</f>
        <v/>
      </c>
      <c r="BT59" s="1734" t="str">
        <f>VLOOKUP($B59,$R$107:$AF163,F$1+1,FALSE)</f>
        <v/>
      </c>
      <c r="BU59" s="1734" t="str">
        <f>VLOOKUP($B59,$R$107:$AF163,G$1+1,FALSE)</f>
        <v/>
      </c>
      <c r="BV59" s="1734" t="str">
        <f>VLOOKUP($B59,$R$107:$AF163,H$1+1,FALSE)</f>
        <v/>
      </c>
      <c r="BW59" s="1734" t="str">
        <f>VLOOKUP($B59,$R$107:$AF163,I$1+1,FALSE)</f>
        <v/>
      </c>
      <c r="BX59" s="1734" t="str">
        <f>VLOOKUP($B59,$R$107:$AF163,J$1+1,FALSE)</f>
        <v/>
      </c>
      <c r="BY59" s="1734" t="str">
        <f>VLOOKUP($B59,$R$107:$AF163,K$1+1,FALSE)</f>
        <v/>
      </c>
      <c r="BZ59" s="1734" t="str">
        <f>VLOOKUP($B59,$R$107:$AF163,L$1+1,FALSE)</f>
        <v/>
      </c>
      <c r="CA59" s="1734" t="str">
        <f>VLOOKUP($B59,$R$107:$AF163,M$1+1,FALSE)</f>
        <v/>
      </c>
      <c r="CB59" s="1735" t="str">
        <f>VLOOKUP($B59,$R$107:$AF163,N$1+1,FALSE)</f>
        <v/>
      </c>
      <c r="CC59" s="1736" t="str">
        <f>VLOOKUP($B59,$R$107:$AF163,O$1+1,FALSE)</f>
        <v/>
      </c>
      <c r="CD59" s="1754" t="str">
        <f>VLOOKUP($B59,$R$107:$AF163,P$1+1,FALSE)</f>
        <v/>
      </c>
      <c r="CE59" s="881"/>
      <c r="CF59" s="881"/>
      <c r="CG59" s="881"/>
      <c r="CH59" s="881"/>
      <c r="CI59" s="881"/>
      <c r="CJ59" s="881"/>
      <c r="CK59" s="881"/>
      <c r="CL59" s="881"/>
      <c r="CM59" s="881"/>
      <c r="CN59" s="881"/>
      <c r="CO59" s="881"/>
      <c r="CP59" s="881"/>
      <c r="CQ59" s="881"/>
      <c r="CR59" s="881"/>
      <c r="CS59" s="881"/>
      <c r="CT59" s="881"/>
      <c r="CU59" s="881"/>
      <c r="CV59" s="881"/>
      <c r="CW59" s="881"/>
      <c r="CX59" s="881"/>
      <c r="CY59" s="881"/>
      <c r="CZ59" s="881"/>
      <c r="DA59" s="881"/>
      <c r="DB59" s="881"/>
      <c r="DC59" s="881"/>
      <c r="DD59" s="881"/>
      <c r="DE59" s="881"/>
      <c r="DF59" s="881"/>
      <c r="DG59" s="881"/>
      <c r="DH59" s="881"/>
      <c r="DI59" s="881"/>
      <c r="DJ59" s="881"/>
      <c r="DK59" s="881"/>
      <c r="DL59" s="881"/>
      <c r="DM59" s="881"/>
      <c r="DN59" s="881"/>
      <c r="DO59" s="881"/>
      <c r="DP59" s="881"/>
      <c r="DQ59" s="881"/>
      <c r="DR59" s="881"/>
      <c r="DS59" s="881"/>
      <c r="DT59" s="881"/>
      <c r="DU59" s="881"/>
      <c r="DV59" s="881"/>
      <c r="DW59" s="881"/>
      <c r="DX59" s="881"/>
      <c r="DY59" s="881"/>
      <c r="DZ59" s="881"/>
      <c r="EA59" s="881"/>
    </row>
    <row r="60" spans="1:131" s="900" customFormat="1" ht="18" customHeight="1" thickTop="1" thickBot="1">
      <c r="A60" s="883"/>
      <c r="B60" s="884" t="s">
        <v>18</v>
      </c>
      <c r="C60" s="885" t="str">
        <f>IF(JAN!$K$3&gt;0.005,JAN!$K$3,"")</f>
        <v/>
      </c>
      <c r="D60" s="606" t="str">
        <f>IF(FEB!$K$3&gt;0.005,FEB!$K$3,"")</f>
        <v/>
      </c>
      <c r="E60" s="606" t="str">
        <f>IF(MAR!$K$3&gt;0.005,MAR!$K$3,"")</f>
        <v/>
      </c>
      <c r="F60" s="606" t="str">
        <f>IF(APR!$K$3&gt;0.005,APR!$K$3,"")</f>
        <v/>
      </c>
      <c r="G60" s="606" t="str">
        <f>IF(MAY!$K$3&gt;0.005,MAY!$K$3,"")</f>
        <v/>
      </c>
      <c r="H60" s="606" t="str">
        <f>IF(JUN!$K$3&gt;0.005,JUN!$K$3,"")</f>
        <v/>
      </c>
      <c r="I60" s="606" t="str">
        <f>IF(JUL!$K$3&gt;0.005,JUL!$K$3,"")</f>
        <v/>
      </c>
      <c r="J60" s="606" t="str">
        <f>IF(AUG!$K$3&gt;0.005,AUG!$K$3,"")</f>
        <v/>
      </c>
      <c r="K60" s="606" t="str">
        <f>IF(SEP!$K$3&gt;0.005,SEP!$K$3,"")</f>
        <v/>
      </c>
      <c r="L60" s="606" t="str">
        <f>IF(OCT!$K$3&gt;0.005,OCT!$K$3,"")</f>
        <v/>
      </c>
      <c r="M60" s="606" t="str">
        <f>IF(NOV!$K$3&gt;0.005,NOV!$K$3,"")</f>
        <v/>
      </c>
      <c r="N60" s="886" t="str">
        <f>IF(DEC!$K$3&gt;0.005,DEC!$K$3,"")</f>
        <v/>
      </c>
      <c r="O60" s="887" t="str">
        <f t="shared" si="20"/>
        <v/>
      </c>
      <c r="P60" s="888" t="e">
        <f>IF(O60&gt;0.005,AVERAGE(C$60:N$60),"")</f>
        <v>#DIV/0!</v>
      </c>
      <c r="Q60" s="889"/>
      <c r="R60" s="884" t="str">
        <f t="shared" si="21"/>
        <v>INCOME</v>
      </c>
      <c r="S60" s="885" t="str">
        <f>VLOOKUP($B60,$B$1:$N60,C$1+1,FALSE)</f>
        <v>INCOME</v>
      </c>
      <c r="T60" s="606" t="str">
        <f>VLOOKUP($B60,$B$1:$N60,D$1+1,FALSE)</f>
        <v/>
      </c>
      <c r="U60" s="606" t="str">
        <f>VLOOKUP($B60,$B$1:$N60,E$1+1,FALSE)</f>
        <v/>
      </c>
      <c r="V60" s="606" t="str">
        <f>VLOOKUP($B60,$B$1:$N60,F$1+1,FALSE)</f>
        <v/>
      </c>
      <c r="W60" s="606" t="str">
        <f>VLOOKUP($B60,$B$1:$N60,G$1+1,FALSE)</f>
        <v/>
      </c>
      <c r="X60" s="606" t="str">
        <f>VLOOKUP($B60,$B$1:$N60,H$1+1,FALSE)</f>
        <v/>
      </c>
      <c r="Y60" s="606" t="str">
        <f>VLOOKUP($B60,$B$1:$N60,I$1+1,FALSE)</f>
        <v/>
      </c>
      <c r="Z60" s="606" t="str">
        <f>VLOOKUP($B60,$B$1:$N60,J$1+1,FALSE)</f>
        <v/>
      </c>
      <c r="AA60" s="606" t="str">
        <f>VLOOKUP($B60,$B$1:$N60,K$1+1,FALSE)</f>
        <v/>
      </c>
      <c r="AB60" s="606" t="str">
        <f>VLOOKUP($B60,$B$1:$N60,L$1+1,FALSE)</f>
        <v/>
      </c>
      <c r="AC60" s="606" t="str">
        <f>VLOOKUP($B60,$B$1:$N60,M$1+1,FALSE)</f>
        <v/>
      </c>
      <c r="AD60" s="886" t="str">
        <f>VLOOKUP($B60,$B$1:$N60,N$1+1,FALSE)</f>
        <v/>
      </c>
      <c r="AE60" s="887" t="str">
        <f t="shared" si="4"/>
        <v/>
      </c>
      <c r="AF60" s="890" t="str">
        <f>IF(SUM(S60:AD60)&gt;0.005,SUM(S60:AD60)/COUNTIF(S60:AD60,"&gt;0.005"),"")</f>
        <v/>
      </c>
      <c r="AG60" s="891"/>
      <c r="AH60" s="891"/>
      <c r="AI60" s="891"/>
      <c r="AJ60" s="891"/>
      <c r="AK60" s="891"/>
      <c r="AL60" s="891"/>
      <c r="AM60" s="891"/>
      <c r="AN60" s="891"/>
      <c r="AO60" s="891"/>
      <c r="AP60" s="891"/>
      <c r="AQ60" s="891"/>
      <c r="AR60" s="891"/>
      <c r="AS60" s="891"/>
      <c r="AT60" s="891"/>
      <c r="AU60" s="892"/>
      <c r="AV60" s="893"/>
      <c r="AW60" s="889"/>
      <c r="AX60" s="884" t="str">
        <f>R60</f>
        <v>INCOME</v>
      </c>
      <c r="AY60" s="885" t="str">
        <f t="shared" si="27"/>
        <v/>
      </c>
      <c r="AZ60" s="894" t="str">
        <f>IF(SUM(AZ49:AZ59)&gt;0.005,SUM(AZ49:AZ59),"")</f>
        <v/>
      </c>
      <c r="BA60" s="895"/>
      <c r="BB60" s="628" t="str">
        <f>IF(SUM(BB49:BB59)&gt;0.005,SUM(BB49:BB59),"")</f>
        <v/>
      </c>
      <c r="BC60" s="896" t="str">
        <f t="shared" si="25"/>
        <v/>
      </c>
      <c r="BD60" s="606" t="str">
        <f t="shared" si="23"/>
        <v/>
      </c>
      <c r="BE60" s="897" t="str">
        <f t="shared" si="13"/>
        <v/>
      </c>
      <c r="BF60" s="895"/>
      <c r="BG60" s="628" t="str">
        <f>IF(SUM(BG49:BG59)&gt;0.005,SUM(BG49:BG59),"")</f>
        <v/>
      </c>
      <c r="BH60" s="606" t="str">
        <f t="shared" si="14"/>
        <v/>
      </c>
      <c r="BI60" s="606" t="str">
        <f>IF(BG60&lt;&gt;"",IF(ISERROR(SUM(BG60,-$AZ60)),"",BG60-$AZ60),"")</f>
        <v/>
      </c>
      <c r="BJ60" s="897" t="str">
        <f t="shared" si="16"/>
        <v/>
      </c>
      <c r="BK60" s="895"/>
      <c r="BL60" s="628" t="str">
        <f>IF(AND(SUM(BB49:BB59)&gt;0.005,SUM(BG49:GC59)&gt;0.005),SUM(BB49:BB59)-SUM(BG49:BG59),"")</f>
        <v/>
      </c>
      <c r="BM60" s="898" t="str">
        <f>IF(AND(SUM(BB49:BB59)&gt;0.005,SUM(BG49:BG59)&gt;0.005),SUM(BB49:BB59)/SUM(BG49:BG59),"")</f>
        <v/>
      </c>
      <c r="BN60" s="899"/>
      <c r="BO60" s="883"/>
      <c r="BP60" s="884" t="s">
        <v>18</v>
      </c>
      <c r="BQ60" s="1737" t="str">
        <f>VLOOKUP($B60,$R$107:$AF164,C$1+1,FALSE)</f>
        <v>INCOME</v>
      </c>
      <c r="BR60" s="1738" t="str">
        <f>VLOOKUP($B60,$R$107:$AF164,D$1+1,FALSE)</f>
        <v/>
      </c>
      <c r="BS60" s="1738" t="str">
        <f>VLOOKUP($B60,$R$107:$AF164,E$1+1,FALSE)</f>
        <v/>
      </c>
      <c r="BT60" s="1738" t="str">
        <f>VLOOKUP($B60,$R$107:$AF164,F$1+1,FALSE)</f>
        <v/>
      </c>
      <c r="BU60" s="1738" t="str">
        <f>VLOOKUP($B60,$R$107:$AF164,G$1+1,FALSE)</f>
        <v/>
      </c>
      <c r="BV60" s="1738" t="str">
        <f>VLOOKUP($B60,$R$107:$AF164,H$1+1,FALSE)</f>
        <v/>
      </c>
      <c r="BW60" s="1738" t="str">
        <f>VLOOKUP($B60,$R$107:$AF164,I$1+1,FALSE)</f>
        <v/>
      </c>
      <c r="BX60" s="1738" t="str">
        <f>VLOOKUP($B60,$R$107:$AF164,J$1+1,FALSE)</f>
        <v/>
      </c>
      <c r="BY60" s="1738" t="str">
        <f>VLOOKUP($B60,$R$107:$AF164,K$1+1,FALSE)</f>
        <v/>
      </c>
      <c r="BZ60" s="1738" t="str">
        <f>VLOOKUP($B60,$R$107:$AF164,L$1+1,FALSE)</f>
        <v/>
      </c>
      <c r="CA60" s="1738" t="str">
        <f>VLOOKUP($B60,$R$107:$AF164,M$1+1,FALSE)</f>
        <v/>
      </c>
      <c r="CB60" s="1739" t="str">
        <f>VLOOKUP($B60,$R$107:$AF164,N$1+1,FALSE)</f>
        <v/>
      </c>
      <c r="CC60" s="1740" t="str">
        <f>VLOOKUP($B60,$R$107:$AF164,O$1+1,FALSE)</f>
        <v/>
      </c>
      <c r="CD60" s="1755" t="str">
        <f>VLOOKUP($B60,$R$107:$AF164,P$1+1,FALSE)</f>
        <v/>
      </c>
      <c r="CE60" s="892"/>
      <c r="CF60" s="892"/>
      <c r="CG60" s="892"/>
      <c r="CH60" s="892"/>
      <c r="CI60" s="892"/>
      <c r="CJ60" s="892"/>
      <c r="CK60" s="892"/>
      <c r="CL60" s="892"/>
      <c r="CM60" s="892"/>
      <c r="CN60" s="892"/>
      <c r="CO60" s="892"/>
      <c r="CP60" s="892"/>
      <c r="CQ60" s="892"/>
      <c r="CR60" s="892"/>
      <c r="CS60" s="892"/>
      <c r="CT60" s="892"/>
      <c r="CU60" s="892"/>
      <c r="CV60" s="892"/>
      <c r="CW60" s="892"/>
      <c r="CX60" s="892"/>
      <c r="CY60" s="892"/>
      <c r="CZ60" s="892"/>
      <c r="DA60" s="892"/>
      <c r="DB60" s="892"/>
      <c r="DC60" s="892"/>
      <c r="DD60" s="892"/>
      <c r="DE60" s="892"/>
      <c r="DF60" s="892"/>
      <c r="DG60" s="892"/>
      <c r="DH60" s="892"/>
      <c r="DI60" s="892"/>
      <c r="DJ60" s="892"/>
      <c r="DK60" s="892"/>
      <c r="DL60" s="892"/>
      <c r="DM60" s="892"/>
      <c r="DN60" s="892"/>
      <c r="DO60" s="892"/>
      <c r="DP60" s="892"/>
      <c r="DQ60" s="892"/>
      <c r="DR60" s="892"/>
      <c r="DS60" s="892"/>
      <c r="DT60" s="892"/>
      <c r="DU60" s="892"/>
      <c r="DV60" s="892"/>
      <c r="DW60" s="892"/>
      <c r="DX60" s="892"/>
      <c r="DY60" s="892"/>
      <c r="DZ60" s="892"/>
      <c r="EA60" s="892"/>
    </row>
    <row r="61" spans="1:131" s="918" customFormat="1" ht="18" customHeight="1" thickBot="1">
      <c r="A61" s="901"/>
      <c r="B61" s="902" t="s">
        <v>16</v>
      </c>
      <c r="C61" s="903" t="str">
        <f>IF(JAN!$K$4&lt;0,JAN!$K$4,"")</f>
        <v/>
      </c>
      <c r="D61" s="607" t="str">
        <f>IF(FEB!$K$4&lt;0,FEB!$K$4,"")</f>
        <v/>
      </c>
      <c r="E61" s="607" t="str">
        <f>IF(MAR!$K$4&lt;0,MAR!$K$4,"")</f>
        <v/>
      </c>
      <c r="F61" s="607" t="str">
        <f>IF(APR!$K$4&lt;0,APR!$K$4,"")</f>
        <v/>
      </c>
      <c r="G61" s="607" t="str">
        <f>IF(MAY!$K$4&lt;0,MAY!$K$4,"")</f>
        <v/>
      </c>
      <c r="H61" s="607" t="str">
        <f>IF(JUN!$K$4&lt;0,JUN!$K$4,"")</f>
        <v/>
      </c>
      <c r="I61" s="607" t="str">
        <f>IF(JUL!$K$4&lt;0,JUL!$K$4,"")</f>
        <v/>
      </c>
      <c r="J61" s="607" t="str">
        <f>IF(AUG!$K$4&lt;0,AUG!$K$4,"")</f>
        <v/>
      </c>
      <c r="K61" s="607" t="str">
        <f>IF(SEP!$K$4&lt;0,SEP!$K$4,"")</f>
        <v/>
      </c>
      <c r="L61" s="607" t="str">
        <f>IF(OCT!$K$4&lt;0,OCT!$K$4,"")</f>
        <v/>
      </c>
      <c r="M61" s="607" t="str">
        <f>IF(NOV!$K$4&lt;0,NOV!$K$4,"")</f>
        <v/>
      </c>
      <c r="N61" s="904" t="str">
        <f>IF(DEC!$K$4&lt;0,DEC!$K$4,"")</f>
        <v/>
      </c>
      <c r="O61" s="905" t="str">
        <f>IF(SUM(C61:N61)&lt;0,SUM(C61:N61),"")</f>
        <v/>
      </c>
      <c r="P61" s="906" t="str">
        <f>IF(O61&lt;0.005,-O61/O60,"")</f>
        <v/>
      </c>
      <c r="Q61" s="907"/>
      <c r="R61" s="902" t="str">
        <f t="shared" si="21"/>
        <v>EXPENDITURES</v>
      </c>
      <c r="S61" s="903" t="str">
        <f>VLOOKUP($B61,$B$1:$N61,C$1+1,FALSE)</f>
        <v>EXPENDITURES</v>
      </c>
      <c r="T61" s="607" t="str">
        <f>VLOOKUP($B61,$B$1:$N61,D$1+1,FALSE)</f>
        <v/>
      </c>
      <c r="U61" s="607" t="str">
        <f>VLOOKUP($B61,$B$1:$N61,E$1+1,FALSE)</f>
        <v/>
      </c>
      <c r="V61" s="607" t="str">
        <f>VLOOKUP($B61,$B$1:$N61,F$1+1,FALSE)</f>
        <v/>
      </c>
      <c r="W61" s="607" t="str">
        <f>VLOOKUP($B61,$B$1:$N61,G$1+1,FALSE)</f>
        <v/>
      </c>
      <c r="X61" s="607" t="str">
        <f>VLOOKUP($B61,$B$1:$N61,H$1+1,FALSE)</f>
        <v/>
      </c>
      <c r="Y61" s="607" t="str">
        <f>VLOOKUP($B61,$B$1:$N61,I$1+1,FALSE)</f>
        <v/>
      </c>
      <c r="Z61" s="607" t="str">
        <f>VLOOKUP($B61,$B$1:$N61,J$1+1,FALSE)</f>
        <v/>
      </c>
      <c r="AA61" s="607" t="str">
        <f>VLOOKUP($B61,$B$1:$N61,K$1+1,FALSE)</f>
        <v/>
      </c>
      <c r="AB61" s="607" t="str">
        <f>VLOOKUP($B61,$B$1:$N61,L$1+1,FALSE)</f>
        <v/>
      </c>
      <c r="AC61" s="607" t="str">
        <f>VLOOKUP($B61,$B$1:$N61,M$1+1,FALSE)</f>
        <v/>
      </c>
      <c r="AD61" s="904" t="str">
        <f>VLOOKUP($B61,$B$1:$N61,N$1+1,FALSE)</f>
        <v/>
      </c>
      <c r="AE61" s="905" t="str">
        <f>IF(SUM(S61:AD61)&lt;0,SUM(S61:AD61),"")</f>
        <v/>
      </c>
      <c r="AF61" s="908" t="str">
        <f>IF(SUM(S61:AD61)&lt;0,SUM(S61:AD61)/COUNTIF(S61:AD61,"&lt;-0.005"),"")</f>
        <v/>
      </c>
      <c r="AG61" s="901"/>
      <c r="AH61" s="902" t="str">
        <f>IF($B164&lt;&gt;"",$B164,"")</f>
        <v>EXPENDITURES</v>
      </c>
      <c r="AI61" s="909" t="str">
        <f>VLOOKUP($B164,$B$107:$N164,C$1+1,FALSE)</f>
        <v>EXPENDITURES</v>
      </c>
      <c r="AJ61" s="910" t="str">
        <f>VLOOKUP($B164,$B$107:$N164,D$1+1,FALSE)</f>
        <v/>
      </c>
      <c r="AK61" s="910" t="str">
        <f>VLOOKUP($B164,$B$107:$N164,E$1+1,FALSE)</f>
        <v/>
      </c>
      <c r="AL61" s="910" t="str">
        <f>VLOOKUP($B164,$B$107:$N164,F$1+1,FALSE)</f>
        <v/>
      </c>
      <c r="AM61" s="910" t="str">
        <f>VLOOKUP($B164,$B$107:$N164,G$1+1,FALSE)</f>
        <v/>
      </c>
      <c r="AN61" s="910" t="str">
        <f>VLOOKUP($B164,$B$107:$N164,H$1+1,FALSE)</f>
        <v/>
      </c>
      <c r="AO61" s="910" t="str">
        <f>VLOOKUP($B164,$B$107:$N164,I$1+1,FALSE)</f>
        <v/>
      </c>
      <c r="AP61" s="910" t="str">
        <f>VLOOKUP($B164,$B$107:$N164,J$1+1,FALSE)</f>
        <v/>
      </c>
      <c r="AQ61" s="910" t="str">
        <f>VLOOKUP($B164,$B$107:$N164,K$1+1,FALSE)</f>
        <v/>
      </c>
      <c r="AR61" s="910" t="str">
        <f>VLOOKUP($B164,$B$107:$N164,L$1+1,FALSE)</f>
        <v/>
      </c>
      <c r="AS61" s="910" t="str">
        <f>VLOOKUP($B164,$B$107:$N164,M$1+1,FALSE)</f>
        <v/>
      </c>
      <c r="AT61" s="911" t="str">
        <f>VLOOKUP($B164,$B$107:$N164,N$1+1,FALSE)</f>
        <v/>
      </c>
      <c r="AU61" s="912" t="str">
        <f>IF(SUM(C164:N164)&gt;0.0005,-O61/O60,"")</f>
        <v/>
      </c>
      <c r="AV61" s="913" t="str">
        <f>IF(P164&gt;0.005,P164,"")</f>
        <v/>
      </c>
      <c r="AW61" s="907"/>
      <c r="AX61" s="902" t="str">
        <f>IF($B164&lt;&gt;"",$B164,"")</f>
        <v>EXPENDITURES</v>
      </c>
      <c r="AY61" s="903" t="str">
        <f t="shared" si="27"/>
        <v/>
      </c>
      <c r="AZ61" s="914" t="str">
        <f>IF(SUM(AZ3:AZ48)&gt;0.005,-SUM(AZ3:AZ48),"")</f>
        <v/>
      </c>
      <c r="BA61" s="895"/>
      <c r="BB61" s="629" t="str">
        <f>IF(SUM(BB3:BB48)&gt;0.005,-SUM(BB3:BB48),"")</f>
        <v/>
      </c>
      <c r="BC61" s="910" t="str">
        <f>IF(BB61&lt;&gt;"",IF(ISERROR(AY61/BB61),"",AY61/BB61),"")</f>
        <v/>
      </c>
      <c r="BD61" s="607" t="str">
        <f t="shared" si="23"/>
        <v/>
      </c>
      <c r="BE61" s="915" t="str">
        <f t="shared" si="13"/>
        <v/>
      </c>
      <c r="BF61" s="895"/>
      <c r="BG61" s="629" t="str">
        <f>IF(SUM(BG3:BG48)&gt;0.005,-SUM(BG3:BG48),"")</f>
        <v/>
      </c>
      <c r="BH61" s="607" t="str">
        <f t="shared" si="14"/>
        <v/>
      </c>
      <c r="BI61" s="607" t="str">
        <f>IF(BG61&lt;&gt;"",IF(ISERROR(SUM(BG61,-$AZ61)),"",BG61-$AZ61),"")</f>
        <v/>
      </c>
      <c r="BJ61" s="915" t="str">
        <f t="shared" si="16"/>
        <v/>
      </c>
      <c r="BK61" s="895"/>
      <c r="BL61" s="629" t="str">
        <f>IF(AND(SUM(BB3:BB48)&gt;0.005,SUM(BG3:GC48)&gt;0.005),SUM(BB3:BB48)-SUM(BG3:BG48),"")</f>
        <v/>
      </c>
      <c r="BM61" s="911" t="str">
        <f>IF(AND(SUM(BB3:BB48)&gt;0.005,SUM(BG3:BG48)&gt;0.005),SUM(BB3:BB48)/SUM(BG3:BG48),"")</f>
        <v/>
      </c>
      <c r="BN61" s="916"/>
      <c r="BO61" s="901"/>
      <c r="BP61" s="902" t="s">
        <v>16</v>
      </c>
      <c r="BQ61" s="1741" t="str">
        <f>VLOOKUP($B61,$R$107:$AF165,C$1+1,FALSE)</f>
        <v>EXPENDITURES</v>
      </c>
      <c r="BR61" s="1742" t="str">
        <f>VLOOKUP($B61,$R$107:$AF165,D$1+1,FALSE)</f>
        <v/>
      </c>
      <c r="BS61" s="1742" t="str">
        <f>VLOOKUP($B61,$R$107:$AF165,E$1+1,FALSE)</f>
        <v/>
      </c>
      <c r="BT61" s="1742" t="str">
        <f>VLOOKUP($B61,$R$107:$AF165,F$1+1,FALSE)</f>
        <v/>
      </c>
      <c r="BU61" s="1742" t="str">
        <f>VLOOKUP($B61,$R$107:$AF165,G$1+1,FALSE)</f>
        <v/>
      </c>
      <c r="BV61" s="1742" t="str">
        <f>VLOOKUP($B61,$R$107:$AF165,H$1+1,FALSE)</f>
        <v/>
      </c>
      <c r="BW61" s="1742" t="str">
        <f>VLOOKUP($B61,$R$107:$AF165,I$1+1,FALSE)</f>
        <v/>
      </c>
      <c r="BX61" s="1742" t="str">
        <f>VLOOKUP($B61,$R$107:$AF165,J$1+1,FALSE)</f>
        <v/>
      </c>
      <c r="BY61" s="1742" t="str">
        <f>VLOOKUP($B61,$R$107:$AF165,K$1+1,FALSE)</f>
        <v/>
      </c>
      <c r="BZ61" s="1742" t="str">
        <f>VLOOKUP($B61,$R$107:$AF165,L$1+1,FALSE)</f>
        <v/>
      </c>
      <c r="CA61" s="1742" t="str">
        <f>VLOOKUP($B61,$R$107:$AF165,M$1+1,FALSE)</f>
        <v/>
      </c>
      <c r="CB61" s="1743" t="str">
        <f>VLOOKUP($B61,$R$107:$AF165,N$1+1,FALSE)</f>
        <v/>
      </c>
      <c r="CC61" s="1744" t="str">
        <f>VLOOKUP($B61,$R$107:$AF165,O$1+1,FALSE)</f>
        <v/>
      </c>
      <c r="CD61" s="1756" t="str">
        <f>VLOOKUP($B61,$R$107:$AF165,P$1+1,FALSE)</f>
        <v/>
      </c>
      <c r="CE61" s="917"/>
      <c r="CF61" s="917"/>
      <c r="CG61" s="917"/>
      <c r="CH61" s="917"/>
      <c r="CI61" s="917"/>
      <c r="CJ61" s="917"/>
      <c r="CK61" s="917"/>
      <c r="CL61" s="917"/>
      <c r="CM61" s="917"/>
      <c r="CN61" s="917"/>
      <c r="CO61" s="917"/>
      <c r="CP61" s="917"/>
      <c r="CQ61" s="917"/>
      <c r="CR61" s="917"/>
      <c r="CS61" s="917"/>
      <c r="CT61" s="917"/>
      <c r="CU61" s="917"/>
      <c r="CV61" s="917"/>
      <c r="CW61" s="917"/>
      <c r="CX61" s="917"/>
      <c r="CY61" s="917"/>
      <c r="CZ61" s="917"/>
      <c r="DA61" s="917"/>
      <c r="DB61" s="917"/>
      <c r="DC61" s="917"/>
      <c r="DD61" s="917"/>
      <c r="DE61" s="917"/>
      <c r="DF61" s="917"/>
      <c r="DG61" s="917"/>
      <c r="DH61" s="917"/>
      <c r="DI61" s="917"/>
      <c r="DJ61" s="917"/>
      <c r="DK61" s="917"/>
      <c r="DL61" s="917"/>
      <c r="DM61" s="917"/>
      <c r="DN61" s="917"/>
      <c r="DO61" s="917"/>
      <c r="DP61" s="917"/>
      <c r="DQ61" s="917"/>
      <c r="DR61" s="917"/>
      <c r="DS61" s="917"/>
      <c r="DT61" s="917"/>
      <c r="DU61" s="917"/>
      <c r="DV61" s="917"/>
      <c r="DW61" s="917"/>
      <c r="DX61" s="917"/>
      <c r="DY61" s="917"/>
      <c r="DZ61" s="917"/>
      <c r="EA61" s="917"/>
    </row>
    <row r="62" spans="1:131" s="934" customFormat="1" ht="18" customHeight="1" thickBot="1">
      <c r="A62" s="919"/>
      <c r="B62" s="920" t="s">
        <v>69</v>
      </c>
      <c r="C62" s="921" t="str">
        <f>IF(OR(C60&gt;0,C61&lt;0),JAN!$K$5,"")</f>
        <v/>
      </c>
      <c r="D62" s="608" t="str">
        <f>IF(OR(D60&gt;0,D61&lt;0),FEB!$K$5,"")</f>
        <v/>
      </c>
      <c r="E62" s="608" t="str">
        <f>IF(OR(E60&gt;0,E61&lt;0),MAR!$K$5,"")</f>
        <v/>
      </c>
      <c r="F62" s="608" t="str">
        <f>IF(OR(F60&gt;0,F61&lt;0),APR!$K$5,"")</f>
        <v/>
      </c>
      <c r="G62" s="608" t="str">
        <f>IF(OR(G60&gt;0,G61&lt;0),MAY!$K$5,"")</f>
        <v/>
      </c>
      <c r="H62" s="608" t="str">
        <f>IF(OR(H60&gt;0,H61&lt;0),JUN!$K$5,"")</f>
        <v/>
      </c>
      <c r="I62" s="608" t="str">
        <f>IF(OR(I60&gt;0,I61&lt;0),JUL!$K$5,"")</f>
        <v/>
      </c>
      <c r="J62" s="608" t="str">
        <f>IF(OR(J60&gt;0,J61&lt;0),AUG!$K$5,"")</f>
        <v/>
      </c>
      <c r="K62" s="608" t="str">
        <f>IF(OR(K60&gt;0,K61&lt;0),SEP!$K$5,"")</f>
        <v/>
      </c>
      <c r="L62" s="608" t="str">
        <f>IF(OR(L60&gt;0,L61&lt;0),OCT!$K$5,"")</f>
        <v/>
      </c>
      <c r="M62" s="608" t="str">
        <f>IF(OR(M60&gt;0,M61&lt;0),NOV!$K$5,"")</f>
        <v/>
      </c>
      <c r="N62" s="922" t="str">
        <f>IF(OR(N60&gt;0,N61&lt;0),DEC!$K$5,"")</f>
        <v/>
      </c>
      <c r="O62" s="923">
        <f>IF(SUM(C62:N62)&lt;&gt;"",SUM(C62:N62),"")</f>
        <v>0</v>
      </c>
      <c r="P62" s="924" t="e">
        <f>IF(O62&lt;&gt;"",AVERAGE(C$62:N$62),"")</f>
        <v>#DIV/0!</v>
      </c>
      <c r="Q62" s="925"/>
      <c r="R62" s="920" t="str">
        <f t="shared" si="21"/>
        <v>NET CASH FLOW</v>
      </c>
      <c r="S62" s="921" t="str">
        <f>VLOOKUP($B62,$B$1:$N62,C$1+1,FALSE)</f>
        <v>NET CASH FLOW</v>
      </c>
      <c r="T62" s="608" t="str">
        <f>VLOOKUP($B62,$B$1:$N62,D$1+1,FALSE)</f>
        <v/>
      </c>
      <c r="U62" s="608" t="str">
        <f>VLOOKUP($B62,$B$1:$N62,E$1+1,FALSE)</f>
        <v/>
      </c>
      <c r="V62" s="608" t="str">
        <f>VLOOKUP($B62,$B$1:$N62,F$1+1,FALSE)</f>
        <v/>
      </c>
      <c r="W62" s="608" t="str">
        <f>VLOOKUP($B62,$B$1:$N62,G$1+1,FALSE)</f>
        <v/>
      </c>
      <c r="X62" s="608" t="str">
        <f>VLOOKUP($B62,$B$1:$N62,H$1+1,FALSE)</f>
        <v/>
      </c>
      <c r="Y62" s="608" t="str">
        <f>VLOOKUP($B62,$B$1:$N62,I$1+1,FALSE)</f>
        <v/>
      </c>
      <c r="Z62" s="608" t="str">
        <f>VLOOKUP($B62,$B$1:$N62,J$1+1,FALSE)</f>
        <v/>
      </c>
      <c r="AA62" s="608" t="str">
        <f>VLOOKUP($B62,$B$1:$N62,K$1+1,FALSE)</f>
        <v/>
      </c>
      <c r="AB62" s="608" t="str">
        <f>VLOOKUP($B62,$B$1:$N62,L$1+1,FALSE)</f>
        <v/>
      </c>
      <c r="AC62" s="608" t="str">
        <f>VLOOKUP($B62,$B$1:$N62,M$1+1,FALSE)</f>
        <v/>
      </c>
      <c r="AD62" s="922" t="str">
        <f>VLOOKUP($B62,$B$1:$N62,N$1+1,FALSE)</f>
        <v/>
      </c>
      <c r="AE62" s="923" t="str">
        <f>IF(OR(SUM(S60:AD60)&gt;0,SUM(S61:AD61)&lt;0),SUM(S62:AD62),"")</f>
        <v/>
      </c>
      <c r="AF62" s="924" t="str">
        <f>IF(OR(SUM(S61:AD61)&lt;-0.005,SUM(S60:AD60)&gt;0.005),SUM(S62:AD62)/MAX(COUNTIF(S61:AD61,"&lt;-0.005"),COUNTIF(S60:AD60,"&gt;0.005")),"")</f>
        <v/>
      </c>
      <c r="AG62" s="926"/>
      <c r="AH62" s="926"/>
      <c r="AI62" s="926"/>
      <c r="AJ62" s="926"/>
      <c r="AK62" s="926"/>
      <c r="AL62" s="926"/>
      <c r="AM62" s="926"/>
      <c r="AN62" s="926"/>
      <c r="AO62" s="926"/>
      <c r="AP62" s="926"/>
      <c r="AQ62" s="926"/>
      <c r="AR62" s="926"/>
      <c r="AS62" s="926"/>
      <c r="AT62" s="926"/>
      <c r="AU62" s="927"/>
      <c r="AV62" s="928"/>
      <c r="AW62" s="925"/>
      <c r="AX62" s="920" t="str">
        <f>R62</f>
        <v>NET CASH FLOW</v>
      </c>
      <c r="AY62" s="921" t="str">
        <f t="shared" si="27"/>
        <v/>
      </c>
      <c r="AZ62" s="929" t="str">
        <f>IF(OR(SUM(AZ49:AZ59)&gt;0.005,SUM(AZ3:AZ48)&gt;0.005),SUM(AZ49:AZ59)-SUM(AZ3:AZ48),"")</f>
        <v/>
      </c>
      <c r="BA62" s="895"/>
      <c r="BB62" s="630" t="str">
        <f>IF(OR(SUM(BB49:BB59)&gt;0.005,SUM(BB3:BB48)&gt;0.005),SUM(BB49:BB59)-SUM(BB3:BB48),"")</f>
        <v/>
      </c>
      <c r="BC62" s="930" t="str">
        <f t="shared" si="25"/>
        <v/>
      </c>
      <c r="BD62" s="608" t="str">
        <f t="shared" si="23"/>
        <v/>
      </c>
      <c r="BE62" s="931" t="str">
        <f t="shared" si="13"/>
        <v/>
      </c>
      <c r="BF62" s="895"/>
      <c r="BG62" s="630" t="str">
        <f>IF(OR(SUM(BG49:BG59)&gt;0.005,SUM(BG3:BG48)&gt;0.005),SUM(BG49:BG59)-SUM(BG3:BG48),"")</f>
        <v/>
      </c>
      <c r="BH62" s="608" t="str">
        <f t="shared" si="14"/>
        <v/>
      </c>
      <c r="BI62" s="608" t="str">
        <f>IF(BG62&lt;&gt;"",IF(ISERROR(SUM(BG62,-$AZ62)),"",BG62-$AZ62),"")</f>
        <v/>
      </c>
      <c r="BJ62" s="931" t="str">
        <f>IF(BG62&lt;&gt;"",IF(ISERROR(AZ62/BG62),"",AZ62/BG62),"")</f>
        <v/>
      </c>
      <c r="BK62" s="895"/>
      <c r="BL62" s="630" t="str">
        <f>IF(OR(SUM(BL49:BL59)&gt;0.005,SUM(BL3:BL48)&gt;0.005),SUM(BL49:BL59)-SUM(BL3:BL48),"")</f>
        <v/>
      </c>
      <c r="BM62" s="932" t="str">
        <f>IF(AND(BB62&lt;&gt;"",BG62&lt;&gt;""),BB62/BG62,"")</f>
        <v/>
      </c>
      <c r="BN62" s="933"/>
      <c r="BO62" s="1703"/>
      <c r="BP62" s="1704"/>
      <c r="BQ62" s="1745"/>
      <c r="BR62" s="1745"/>
      <c r="BS62" s="1745"/>
      <c r="BT62" s="1745"/>
      <c r="BU62" s="1745"/>
      <c r="BV62" s="1745"/>
      <c r="BW62" s="1745"/>
      <c r="BX62" s="1745"/>
      <c r="BY62" s="1745"/>
      <c r="BZ62" s="1745"/>
      <c r="CA62" s="1745"/>
      <c r="CB62" s="1745"/>
      <c r="CC62" s="1745"/>
      <c r="CD62" s="1757" t="str">
        <f>IF(CC62&lt;&gt;"",AVERAGE(BQ$62:CB$62),"")</f>
        <v/>
      </c>
      <c r="CE62" s="917"/>
      <c r="CF62" s="917"/>
      <c r="CG62" s="917"/>
      <c r="CH62" s="917"/>
      <c r="CI62" s="917"/>
      <c r="CJ62" s="917"/>
      <c r="CK62" s="917"/>
      <c r="CL62" s="917"/>
      <c r="CM62" s="917"/>
      <c r="CN62" s="917"/>
      <c r="CO62" s="917"/>
      <c r="CP62" s="917"/>
      <c r="CQ62" s="917"/>
      <c r="CR62" s="917"/>
      <c r="CS62" s="917"/>
      <c r="CT62" s="917"/>
      <c r="CU62" s="917"/>
      <c r="CV62" s="917"/>
      <c r="CW62" s="917"/>
      <c r="CX62" s="917"/>
      <c r="CY62" s="917"/>
      <c r="CZ62" s="917"/>
      <c r="DA62" s="917"/>
      <c r="DB62" s="917"/>
      <c r="DC62" s="917"/>
      <c r="DD62" s="917"/>
      <c r="DE62" s="917"/>
      <c r="DF62" s="917"/>
      <c r="DG62" s="917"/>
      <c r="DH62" s="917"/>
      <c r="DI62" s="917"/>
      <c r="DJ62" s="917"/>
      <c r="DK62" s="917"/>
      <c r="DL62" s="917"/>
      <c r="DM62" s="917"/>
      <c r="DN62" s="917"/>
      <c r="DO62" s="917"/>
      <c r="DP62" s="917"/>
      <c r="DQ62" s="917"/>
      <c r="DR62" s="917"/>
      <c r="DS62" s="917"/>
      <c r="DT62" s="917"/>
      <c r="DU62" s="917"/>
      <c r="DV62" s="917"/>
      <c r="DW62" s="917"/>
      <c r="DX62" s="917"/>
      <c r="DY62" s="917"/>
      <c r="DZ62" s="917"/>
      <c r="EA62" s="917"/>
    </row>
    <row r="63" spans="1:131" s="954" customFormat="1" ht="18" customHeight="1" thickBot="1">
      <c r="A63" s="935"/>
      <c r="B63" s="936" t="s">
        <v>5</v>
      </c>
      <c r="C63" s="937" t="str">
        <f>IF(OR(C60&gt;0,C61&lt;0),JAN!$K$6,"")</f>
        <v/>
      </c>
      <c r="D63" s="938" t="str">
        <f>IF(OR(D60&gt;0,D61&lt;0),FEB!$K$6,"")</f>
        <v/>
      </c>
      <c r="E63" s="938" t="str">
        <f>IF(OR(E60&gt;0,E61&lt;0),MAR!$K$6,"")</f>
        <v/>
      </c>
      <c r="F63" s="938" t="str">
        <f>IF(OR(F60&gt;0,F61&lt;0),APR!$K$6,"")</f>
        <v/>
      </c>
      <c r="G63" s="938" t="str">
        <f>IF(OR(G60&gt;0,G61&lt;0),MAY!$K$6,"")</f>
        <v/>
      </c>
      <c r="H63" s="938" t="str">
        <f>IF(OR(H60&gt;0,H61&lt;0),JUN!$K$6,"")</f>
        <v/>
      </c>
      <c r="I63" s="938" t="str">
        <f>IF(OR(I60&gt;0,I61&lt;0),JUL!$K$6,"")</f>
        <v/>
      </c>
      <c r="J63" s="938" t="str">
        <f>IF(OR(J60&gt;0,J61&lt;0),AUG!$K$6,"")</f>
        <v/>
      </c>
      <c r="K63" s="938" t="str">
        <f>IF(OR(K60&gt;0,K61&lt;0),SEP!$K$6,"")</f>
        <v/>
      </c>
      <c r="L63" s="938" t="str">
        <f>IF(OR(L60&gt;0,L61&lt;0),OCT!$K$6,"")</f>
        <v/>
      </c>
      <c r="M63" s="938" t="str">
        <f>IF(OR(M60&gt;0,M61&lt;0),NOV!$K$6,"")</f>
        <v/>
      </c>
      <c r="N63" s="939" t="str">
        <f>IF(OR(N60&gt;0,N61&lt;0),DEC!$K$6,"")</f>
        <v/>
      </c>
      <c r="O63" s="940" t="str">
        <f>IF(OR(N60&gt;0,N61&lt;0),DEC!$K$6,"")</f>
        <v/>
      </c>
      <c r="P63" s="941"/>
      <c r="Q63" s="942"/>
      <c r="R63" s="936" t="str">
        <f t="shared" si="21"/>
        <v>CURRENT BALANCE</v>
      </c>
      <c r="S63" s="937" t="str">
        <f>VLOOKUP($B63,$B$1:$N63,C$1+1,FALSE)</f>
        <v>CURRENT BALANCE</v>
      </c>
      <c r="T63" s="938" t="str">
        <f>VLOOKUP($B63,$B$1:$N63,D$1+1,FALSE)</f>
        <v/>
      </c>
      <c r="U63" s="938" t="str">
        <f>VLOOKUP($B63,$B$1:$N63,E$1+1,FALSE)</f>
        <v/>
      </c>
      <c r="V63" s="938" t="str">
        <f>VLOOKUP($B63,$B$1:$N63,F$1+1,FALSE)</f>
        <v/>
      </c>
      <c r="W63" s="938" t="str">
        <f>VLOOKUP($B63,$B$1:$N63,G$1+1,FALSE)</f>
        <v/>
      </c>
      <c r="X63" s="938" t="str">
        <f>VLOOKUP($B63,$B$1:$N63,H$1+1,FALSE)</f>
        <v/>
      </c>
      <c r="Y63" s="938" t="str">
        <f>VLOOKUP($B63,$B$1:$N63,I$1+1,FALSE)</f>
        <v/>
      </c>
      <c r="Z63" s="938" t="str">
        <f>VLOOKUP($B63,$B$1:$N63,J$1+1,FALSE)</f>
        <v/>
      </c>
      <c r="AA63" s="938" t="str">
        <f>VLOOKUP($B63,$B$1:$N63,K$1+1,FALSE)</f>
        <v/>
      </c>
      <c r="AB63" s="938" t="str">
        <f>VLOOKUP($B63,$B$1:$N63,L$1+1,FALSE)</f>
        <v/>
      </c>
      <c r="AC63" s="938" t="str">
        <f>VLOOKUP($B63,$B$1:$N63,M$1+1,FALSE)</f>
        <v/>
      </c>
      <c r="AD63" s="939" t="str">
        <f>VLOOKUP($B63,$B$1:$N63,N$1+1,FALSE)</f>
        <v/>
      </c>
      <c r="AE63" s="940" t="str">
        <f>VLOOKUP($B63,$B$1:$N63,N$1+1,FALSE)</f>
        <v/>
      </c>
      <c r="AF63" s="943"/>
      <c r="AG63" s="944"/>
      <c r="AH63" s="944"/>
      <c r="AI63" s="944"/>
      <c r="AJ63" s="944"/>
      <c r="AK63" s="944"/>
      <c r="AL63" s="944"/>
      <c r="AM63" s="944"/>
      <c r="AN63" s="944"/>
      <c r="AO63" s="944"/>
      <c r="AP63" s="944"/>
      <c r="AQ63" s="944"/>
      <c r="AR63" s="944"/>
      <c r="AS63" s="944"/>
      <c r="AT63" s="944"/>
      <c r="AU63" s="826"/>
      <c r="AV63" s="945"/>
      <c r="AW63" s="942"/>
      <c r="AX63" s="936" t="str">
        <f>R63</f>
        <v>CURRENT BALANCE</v>
      </c>
      <c r="AY63" s="937" t="str">
        <f t="shared" si="27"/>
        <v/>
      </c>
      <c r="AZ63" s="946" t="str">
        <f>IF(OR(SUM(AZ49:AZ59)&gt;0.005,SUM(AZ3:AZ48)&gt;0.005),SETUP!$E$96+X!AZ62,"")</f>
        <v/>
      </c>
      <c r="BA63" s="895"/>
      <c r="BB63" s="947" t="str">
        <f>IF(OR(SUM(BB49:BB59)&gt;0.005,SUM(BB3:BB48)&gt;0.005),SETUP!$E$96+X!BB62,"")</f>
        <v/>
      </c>
      <c r="BC63" s="948"/>
      <c r="BD63" s="951"/>
      <c r="BE63" s="949"/>
      <c r="BF63" s="895"/>
      <c r="BG63" s="947" t="str">
        <f>IF(OR(SUM(BG49:BG59)&gt;0.005,SUM(BG3:BG48)&gt;0.005),SETUP!$E$96+X!BG62,"")</f>
        <v/>
      </c>
      <c r="BH63" s="951"/>
      <c r="BI63" s="951"/>
      <c r="BJ63" s="949"/>
      <c r="BK63" s="895"/>
      <c r="BL63" s="950"/>
      <c r="BM63" s="952"/>
      <c r="BN63" s="953"/>
      <c r="BO63" s="1705"/>
      <c r="BP63" s="1706"/>
      <c r="BQ63" s="1746"/>
      <c r="BR63" s="1746"/>
      <c r="BS63" s="1746"/>
      <c r="BT63" s="1746"/>
      <c r="BU63" s="1746"/>
      <c r="BV63" s="1746"/>
      <c r="BW63" s="1746"/>
      <c r="BX63" s="1746"/>
      <c r="BY63" s="1746"/>
      <c r="BZ63" s="1746"/>
      <c r="CA63" s="1746"/>
      <c r="CB63" s="1746"/>
      <c r="CC63" s="1746"/>
      <c r="CD63" s="1758"/>
      <c r="CE63" s="826"/>
      <c r="CF63" s="826"/>
      <c r="CG63" s="826"/>
      <c r="CH63" s="826"/>
      <c r="CI63" s="826"/>
      <c r="CJ63" s="826"/>
      <c r="CK63" s="826"/>
      <c r="CL63" s="826"/>
      <c r="CM63" s="826"/>
      <c r="CN63" s="826"/>
      <c r="CO63" s="826"/>
      <c r="CP63" s="826"/>
      <c r="CQ63" s="826"/>
      <c r="CR63" s="826"/>
      <c r="CS63" s="826"/>
      <c r="CT63" s="826"/>
      <c r="CU63" s="826"/>
      <c r="CV63" s="826"/>
      <c r="CW63" s="826"/>
      <c r="CX63" s="826"/>
      <c r="CY63" s="826"/>
      <c r="CZ63" s="826"/>
      <c r="DA63" s="826"/>
      <c r="DB63" s="826"/>
      <c r="DC63" s="826"/>
      <c r="DD63" s="826"/>
      <c r="DE63" s="826"/>
      <c r="DF63" s="826"/>
      <c r="DG63" s="826"/>
      <c r="DH63" s="826"/>
      <c r="DI63" s="826"/>
      <c r="DJ63" s="826"/>
      <c r="DK63" s="826"/>
      <c r="DL63" s="826"/>
      <c r="DM63" s="826"/>
      <c r="DN63" s="826"/>
      <c r="DO63" s="826"/>
      <c r="DP63" s="826"/>
      <c r="DQ63" s="826"/>
      <c r="DR63" s="826"/>
      <c r="DS63" s="826"/>
      <c r="DT63" s="826"/>
      <c r="DU63" s="826"/>
      <c r="DV63" s="826"/>
      <c r="DW63" s="826"/>
      <c r="DX63" s="826"/>
      <c r="DY63" s="826"/>
      <c r="DZ63" s="826"/>
      <c r="EA63" s="826"/>
    </row>
    <row r="64" spans="1:131" s="971" customFormat="1" ht="18" customHeight="1" thickBot="1">
      <c r="A64" s="955"/>
      <c r="B64" s="956" t="str">
        <f>SETUP!H89</f>
        <v>X</v>
      </c>
      <c r="C64" s="957" t="str">
        <f>IF(JAN!$K$7&lt;-0.005,JAN!$K$7,"")</f>
        <v/>
      </c>
      <c r="D64" s="957" t="str">
        <f>IF(FEB!$K$7&lt;-0.005,FEB!$K$7,"")</f>
        <v/>
      </c>
      <c r="E64" s="957" t="str">
        <f>IF(MAR!$K$7&lt;-0.005,MAR!$K$7,"")</f>
        <v/>
      </c>
      <c r="F64" s="957" t="str">
        <f>IF(APR!$K$7&lt;-0.005,APR!$K$7,"")</f>
        <v/>
      </c>
      <c r="G64" s="957" t="str">
        <f>IF(MAY!$K$7&lt;-0.005,MAY!$K$7,"")</f>
        <v/>
      </c>
      <c r="H64" s="957" t="str">
        <f>IF(JUN!$K$7&lt;-0.005,JUN!$K$7,"")</f>
        <v/>
      </c>
      <c r="I64" s="957" t="str">
        <f>IF(JUL!$K$7&lt;-0.005,JUL!$K$7,"")</f>
        <v/>
      </c>
      <c r="J64" s="957" t="str">
        <f>IF(AUG!$K$7&lt;-0.005,AUG!$K$7,"")</f>
        <v/>
      </c>
      <c r="K64" s="957" t="str">
        <f>IF(SEP!$K$7&lt;-0.005,SEP!$K$7,"")</f>
        <v/>
      </c>
      <c r="L64" s="957" t="str">
        <f>IF(OCT!$K$7&lt;-0.005,OCT!$K$7,"")</f>
        <v/>
      </c>
      <c r="M64" s="957" t="str">
        <f>IF(NOV!$K$7&lt;-0.005,NOV!$K$7,"")</f>
        <v/>
      </c>
      <c r="N64" s="958" t="str">
        <f>IF(DEC!$K$7&lt;-0.005,DEC!$K$7,"")</f>
        <v/>
      </c>
      <c r="O64" s="959" t="str">
        <f>IF(SUM(C64:N64)&lt;0,SUM(C64:N64),"")</f>
        <v/>
      </c>
      <c r="P64" s="960"/>
      <c r="Q64" s="961"/>
      <c r="R64" s="956" t="str">
        <f t="shared" si="21"/>
        <v>X</v>
      </c>
      <c r="S64" s="957" t="str">
        <f>VLOOKUP($B64,$B$1:$N64,C$1+1,FALSE)</f>
        <v>X</v>
      </c>
      <c r="T64" s="957" t="str">
        <f>VLOOKUP($B64,$B$1:$N64,D$1+1,FALSE)</f>
        <v/>
      </c>
      <c r="U64" s="957" t="str">
        <f>VLOOKUP($B64,$B$1:$N64,E$1+1,FALSE)</f>
        <v/>
      </c>
      <c r="V64" s="957" t="str">
        <f>VLOOKUP($B64,$B$1:$N64,F$1+1,FALSE)</f>
        <v/>
      </c>
      <c r="W64" s="957" t="str">
        <f>VLOOKUP($B64,$B$1:$N64,G$1+1,FALSE)</f>
        <v/>
      </c>
      <c r="X64" s="957" t="str">
        <f>VLOOKUP($B64,$B$1:$N64,H$1+1,FALSE)</f>
        <v/>
      </c>
      <c r="Y64" s="957" t="str">
        <f>VLOOKUP($B64,$B$1:$N64,I$1+1,FALSE)</f>
        <v/>
      </c>
      <c r="Z64" s="957" t="str">
        <f>VLOOKUP($B64,$B$1:$N64,J$1+1,FALSE)</f>
        <v/>
      </c>
      <c r="AA64" s="957" t="str">
        <f>VLOOKUP($B64,$B$1:$N64,K$1+1,FALSE)</f>
        <v/>
      </c>
      <c r="AB64" s="957" t="str">
        <f>VLOOKUP($B64,$B$1:$N64,L$1+1,FALSE)</f>
        <v/>
      </c>
      <c r="AC64" s="957" t="str">
        <f>VLOOKUP($B64,$B$1:$N64,M$1+1,FALSE)</f>
        <v/>
      </c>
      <c r="AD64" s="958" t="str">
        <f>VLOOKUP($B64,$B$1:$N64,N$1+1,FALSE)</f>
        <v/>
      </c>
      <c r="AE64" s="959" t="str">
        <f>IF(SUM(S64:AD64)&lt;0,SUM(S64:AD64),"")</f>
        <v/>
      </c>
      <c r="AF64" s="962" t="str">
        <f>IF(SUM(S64:AD64)&lt;0,SUM(S64:AD64)/COUNTIF(S64:AD64,"&lt;-0.005"),"")</f>
        <v/>
      </c>
      <c r="AG64" s="955"/>
      <c r="AH64" s="956" t="str">
        <f>IF($B165&lt;&gt;"",$B165,"")</f>
        <v>X</v>
      </c>
      <c r="AI64" s="963" t="str">
        <f>VLOOKUP($B165,$B$107:$N165,C$1+1,FALSE)</f>
        <v>X</v>
      </c>
      <c r="AJ64" s="963" t="str">
        <f>VLOOKUP($B165,$B$107:$N165,D$1+1,FALSE)</f>
        <v/>
      </c>
      <c r="AK64" s="963" t="str">
        <f>VLOOKUP($B165,$B$107:$N165,E$1+1,FALSE)</f>
        <v/>
      </c>
      <c r="AL64" s="963" t="str">
        <f>VLOOKUP($B165,$B$107:$N165,F$1+1,FALSE)</f>
        <v/>
      </c>
      <c r="AM64" s="963" t="str">
        <f>VLOOKUP($B165,$B$107:$N165,G$1+1,FALSE)</f>
        <v/>
      </c>
      <c r="AN64" s="963" t="str">
        <f>VLOOKUP($B165,$B$107:$N165,H$1+1,FALSE)</f>
        <v/>
      </c>
      <c r="AO64" s="963" t="str">
        <f>VLOOKUP($B165,$B$107:$N165,I$1+1,FALSE)</f>
        <v/>
      </c>
      <c r="AP64" s="963" t="str">
        <f>VLOOKUP($B165,$B$107:$N165,J$1+1,FALSE)</f>
        <v/>
      </c>
      <c r="AQ64" s="963" t="str">
        <f>VLOOKUP($B165,$B$107:$N165,K$1+1,FALSE)</f>
        <v/>
      </c>
      <c r="AR64" s="963" t="str">
        <f>VLOOKUP($B165,$B$107:$N165,L$1+1,FALSE)</f>
        <v/>
      </c>
      <c r="AS64" s="963" t="str">
        <f>VLOOKUP($B165,$B$107:$N165,M$1+1,FALSE)</f>
        <v/>
      </c>
      <c r="AT64" s="964" t="str">
        <f>VLOOKUP($B165,$B$107:$N165,N$1+1,FALSE)</f>
        <v/>
      </c>
      <c r="AU64" s="965" t="str">
        <f>IF(O165&gt;0,O165,"")</f>
        <v/>
      </c>
      <c r="AV64" s="962" t="str">
        <f>IF(P165&gt;0.005,P165,"")</f>
        <v/>
      </c>
      <c r="AW64" s="961"/>
      <c r="AX64" s="956" t="str">
        <f>IF($B165&lt;&gt;"",$B165,"")</f>
        <v>X</v>
      </c>
      <c r="AY64" s="957" t="str">
        <f t="shared" si="27"/>
        <v/>
      </c>
      <c r="AZ64" s="966" t="str">
        <f>IF(ISERROR(IF(AY64&gt;0.005,AF64*12,"")),"",AF64*12)</f>
        <v/>
      </c>
      <c r="BA64" s="895"/>
      <c r="BB64" s="967">
        <f>IF(PROJECTIONS!G64&lt;&gt;"",PROJECTIONS!G64,"")</f>
        <v>-200</v>
      </c>
      <c r="BC64" s="963" t="str">
        <f>IF(BB64&lt;&gt;"",IF(ISERROR(AY64/BB64),"",AY64/BB64),"")</f>
        <v/>
      </c>
      <c r="BD64" s="957" t="str">
        <f t="shared" si="23"/>
        <v/>
      </c>
      <c r="BE64" s="968" t="str">
        <f>IF(BB64&lt;&gt;"",IF(ISERROR(AZ64/BB64),"",AZ64/BB64),"")</f>
        <v/>
      </c>
      <c r="BF64" s="895"/>
      <c r="BG64" s="967" t="str">
        <f>IF(PROJECTIONS!L64&lt;&gt;"",PROJECTIONS!L64,"")</f>
        <v/>
      </c>
      <c r="BH64" s="957" t="str">
        <f>IF(BG64&lt;&gt;"",IF(ISERROR(AY64/BG64),"",AY64/BG64),"")</f>
        <v/>
      </c>
      <c r="BI64" s="957" t="str">
        <f>IF(BG64&lt;&gt;"",IF(ISERROR(SUM(BG64,-$AZ64)),"",BG64-$AZ64),"")</f>
        <v/>
      </c>
      <c r="BJ64" s="968" t="str">
        <f>IF(BG64&lt;&gt;"",IF(ISERROR(AZ64/BG64),"",AZ64/BG64),"")</f>
        <v/>
      </c>
      <c r="BK64" s="895"/>
      <c r="BL64" s="967" t="str">
        <f>IF(AND(BB64&lt;&gt;"",BG64&lt;&gt;""),BB64-BG64,"")</f>
        <v/>
      </c>
      <c r="BM64" s="964" t="str">
        <f>IF(AND(BB64&lt;&gt;"",BG64&lt;&gt;""),BB64/BG64,"")</f>
        <v/>
      </c>
      <c r="BN64" s="969"/>
      <c r="BO64" s="955"/>
      <c r="BP64" s="956" t="str">
        <f>SETUP!H89</f>
        <v>X</v>
      </c>
      <c r="BQ64" s="1747" t="str">
        <f>VLOOKUP($B64,$R$107:$AF168,C$1+1,FALSE)</f>
        <v>X</v>
      </c>
      <c r="BR64" s="1747" t="str">
        <f>VLOOKUP($B64,$R$107:$AF168,D$1+1,FALSE)</f>
        <v/>
      </c>
      <c r="BS64" s="1747" t="str">
        <f>VLOOKUP($B64,$R$107:$AF168,E$1+1,FALSE)</f>
        <v/>
      </c>
      <c r="BT64" s="1747" t="str">
        <f>VLOOKUP($B64,$R$107:$AF168,F$1+1,FALSE)</f>
        <v/>
      </c>
      <c r="BU64" s="1747" t="str">
        <f>VLOOKUP($B64,$R$107:$AF168,G$1+1,FALSE)</f>
        <v/>
      </c>
      <c r="BV64" s="1747" t="str">
        <f>VLOOKUP($B64,$R$107:$AF168,H$1+1,FALSE)</f>
        <v/>
      </c>
      <c r="BW64" s="1747" t="str">
        <f>VLOOKUP($B64,$R$107:$AF168,I$1+1,FALSE)</f>
        <v/>
      </c>
      <c r="BX64" s="1747" t="str">
        <f>VLOOKUP($B64,$R$107:$AF168,J$1+1,FALSE)</f>
        <v/>
      </c>
      <c r="BY64" s="1747" t="str">
        <f>VLOOKUP($B64,$R$107:$AF168,K$1+1,FALSE)</f>
        <v/>
      </c>
      <c r="BZ64" s="1747" t="str">
        <f>VLOOKUP($B64,$R$107:$AF168,L$1+1,FALSE)</f>
        <v/>
      </c>
      <c r="CA64" s="1747" t="str">
        <f>VLOOKUP($B64,$R$107:$AF168,M$1+1,FALSE)</f>
        <v/>
      </c>
      <c r="CB64" s="1748" t="str">
        <f>VLOOKUP($B64,$R$107:$AF168,N$1+1,FALSE)</f>
        <v/>
      </c>
      <c r="CC64" s="1749" t="str">
        <f>VLOOKUP($B64,$R$107:$AF168,O$1+1,FALSE)</f>
        <v/>
      </c>
      <c r="CD64" s="1759" t="str">
        <f>VLOOKUP($B64,$R$107:$AF168,P$1+1,FALSE)</f>
        <v/>
      </c>
      <c r="CE64" s="970"/>
      <c r="CF64" s="970"/>
      <c r="CG64" s="970"/>
      <c r="CH64" s="970"/>
      <c r="CI64" s="970"/>
      <c r="CJ64" s="970"/>
      <c r="CK64" s="970"/>
      <c r="CL64" s="970"/>
      <c r="CM64" s="970"/>
      <c r="CN64" s="970"/>
      <c r="CO64" s="970"/>
      <c r="CP64" s="970"/>
      <c r="CQ64" s="970"/>
      <c r="CR64" s="970"/>
      <c r="CS64" s="970"/>
      <c r="CT64" s="970"/>
      <c r="CU64" s="970"/>
      <c r="CV64" s="970"/>
      <c r="CW64" s="970"/>
      <c r="CX64" s="970"/>
      <c r="CY64" s="970"/>
      <c r="CZ64" s="970"/>
      <c r="DA64" s="970"/>
      <c r="DB64" s="970"/>
      <c r="DC64" s="970"/>
      <c r="DD64" s="970"/>
      <c r="DE64" s="970"/>
      <c r="DF64" s="970"/>
      <c r="DG64" s="970"/>
      <c r="DH64" s="970"/>
      <c r="DI64" s="970"/>
      <c r="DJ64" s="970"/>
      <c r="DK64" s="970"/>
      <c r="DL64" s="970"/>
      <c r="DM64" s="970"/>
      <c r="DN64" s="970"/>
      <c r="DO64" s="970"/>
      <c r="DP64" s="970"/>
      <c r="DQ64" s="970"/>
      <c r="DR64" s="970"/>
      <c r="DS64" s="970"/>
      <c r="DT64" s="970"/>
      <c r="DU64" s="970"/>
      <c r="DV64" s="970"/>
      <c r="DW64" s="970"/>
      <c r="DX64" s="970"/>
      <c r="DY64" s="970"/>
      <c r="DZ64" s="970"/>
      <c r="EA64" s="970"/>
    </row>
    <row r="65" spans="1:131" s="809" customFormat="1" ht="19.5" hidden="1" customHeight="1" thickTop="1" thickBot="1">
      <c r="A65" s="972"/>
      <c r="B65" s="973"/>
      <c r="C65" s="974" t="str">
        <f>IF(C61&lt;0.005,C1,"")</f>
        <v/>
      </c>
      <c r="D65" s="974" t="str">
        <f t="shared" ref="D65:N65" si="30">IF(D61&lt;0.005,D1,"")</f>
        <v/>
      </c>
      <c r="E65" s="974" t="str">
        <f t="shared" si="30"/>
        <v/>
      </c>
      <c r="F65" s="974" t="str">
        <f t="shared" si="30"/>
        <v/>
      </c>
      <c r="G65" s="974" t="str">
        <f t="shared" si="30"/>
        <v/>
      </c>
      <c r="H65" s="974" t="str">
        <f t="shared" si="30"/>
        <v/>
      </c>
      <c r="I65" s="974" t="str">
        <f t="shared" si="30"/>
        <v/>
      </c>
      <c r="J65" s="974" t="str">
        <f t="shared" si="30"/>
        <v/>
      </c>
      <c r="K65" s="974" t="str">
        <f t="shared" si="30"/>
        <v/>
      </c>
      <c r="L65" s="974" t="str">
        <f t="shared" si="30"/>
        <v/>
      </c>
      <c r="M65" s="974" t="str">
        <f t="shared" si="30"/>
        <v/>
      </c>
      <c r="N65" s="974" t="str">
        <f t="shared" si="30"/>
        <v/>
      </c>
      <c r="O65" s="975"/>
      <c r="P65" s="976"/>
      <c r="Q65" s="977"/>
      <c r="R65" s="978" t="s">
        <v>15</v>
      </c>
      <c r="S65" s="979" t="str">
        <f>S$2</f>
        <v>CATEGORY</v>
      </c>
      <c r="T65" s="980" t="str">
        <f t="shared" ref="T65:AF65" si="31">T$2</f>
        <v>JAN</v>
      </c>
      <c r="U65" s="980" t="str">
        <f t="shared" si="31"/>
        <v>FEB</v>
      </c>
      <c r="V65" s="980" t="str">
        <f t="shared" si="31"/>
        <v>MAR</v>
      </c>
      <c r="W65" s="980" t="str">
        <f t="shared" si="31"/>
        <v>APR</v>
      </c>
      <c r="X65" s="980" t="str">
        <f t="shared" si="31"/>
        <v>MAY</v>
      </c>
      <c r="Y65" s="980" t="str">
        <f t="shared" si="31"/>
        <v>JUN</v>
      </c>
      <c r="Z65" s="980" t="str">
        <f t="shared" si="31"/>
        <v>JUL</v>
      </c>
      <c r="AA65" s="980" t="str">
        <f t="shared" si="31"/>
        <v>AUG</v>
      </c>
      <c r="AB65" s="980" t="str">
        <f t="shared" si="31"/>
        <v>SEP</v>
      </c>
      <c r="AC65" s="980" t="str">
        <f t="shared" si="31"/>
        <v>OCT</v>
      </c>
      <c r="AD65" s="981" t="str">
        <f t="shared" si="31"/>
        <v>NOV</v>
      </c>
      <c r="AE65" s="982" t="str">
        <f t="shared" si="31"/>
        <v>YEAR</v>
      </c>
      <c r="AF65" s="983" t="str">
        <f t="shared" si="31"/>
        <v>Per Month</v>
      </c>
      <c r="AG65" s="977"/>
      <c r="AH65" s="978" t="s">
        <v>15</v>
      </c>
      <c r="AI65" s="984" t="str">
        <f t="shared" ref="AI65:AU65" si="32">S$2</f>
        <v>CATEGORY</v>
      </c>
      <c r="AJ65" s="985" t="str">
        <f t="shared" si="32"/>
        <v>JAN</v>
      </c>
      <c r="AK65" s="985" t="str">
        <f t="shared" si="32"/>
        <v>FEB</v>
      </c>
      <c r="AL65" s="985" t="str">
        <f t="shared" si="32"/>
        <v>MAR</v>
      </c>
      <c r="AM65" s="985" t="str">
        <f t="shared" si="32"/>
        <v>APR</v>
      </c>
      <c r="AN65" s="985" t="str">
        <f t="shared" si="32"/>
        <v>MAY</v>
      </c>
      <c r="AO65" s="985" t="str">
        <f t="shared" si="32"/>
        <v>JUN</v>
      </c>
      <c r="AP65" s="985" t="str">
        <f t="shared" si="32"/>
        <v>JUL</v>
      </c>
      <c r="AQ65" s="985" t="str">
        <f t="shared" si="32"/>
        <v>AUG</v>
      </c>
      <c r="AR65" s="985" t="str">
        <f t="shared" si="32"/>
        <v>SEP</v>
      </c>
      <c r="AS65" s="985" t="str">
        <f t="shared" si="32"/>
        <v>OCT</v>
      </c>
      <c r="AT65" s="986" t="str">
        <f t="shared" si="32"/>
        <v>NOV</v>
      </c>
      <c r="AU65" s="987" t="str">
        <f t="shared" si="32"/>
        <v>YEAR</v>
      </c>
      <c r="AV65" s="988" t="s">
        <v>72</v>
      </c>
      <c r="AX65" s="809" t="s">
        <v>15</v>
      </c>
      <c r="BA65" s="810"/>
      <c r="BF65" s="810"/>
      <c r="BK65" s="810"/>
    </row>
    <row r="66" spans="1:131" s="989" customFormat="1" ht="13.5" customHeight="1" thickTop="1">
      <c r="B66" s="990"/>
      <c r="C66" s="991"/>
      <c r="D66" s="991"/>
      <c r="E66" s="991"/>
      <c r="F66" s="991"/>
      <c r="G66" s="991"/>
      <c r="H66" s="991"/>
      <c r="I66" s="991"/>
      <c r="J66" s="991"/>
      <c r="K66" s="991"/>
      <c r="L66" s="991"/>
      <c r="M66" s="991"/>
      <c r="N66" s="991"/>
      <c r="O66" s="992"/>
      <c r="P66" s="993"/>
      <c r="R66" s="517"/>
      <c r="S66" s="994"/>
      <c r="T66" s="994"/>
      <c r="U66" s="994"/>
      <c r="V66" s="994"/>
      <c r="W66" s="994"/>
      <c r="X66" s="994"/>
      <c r="Y66" s="994"/>
      <c r="Z66" s="994"/>
      <c r="AA66" s="994"/>
      <c r="AB66" s="994"/>
      <c r="AC66" s="994"/>
      <c r="AD66" s="994"/>
      <c r="AE66" s="995"/>
      <c r="AF66" s="996"/>
      <c r="AH66" s="517"/>
      <c r="BA66" s="810"/>
      <c r="BF66" s="810"/>
      <c r="BK66" s="810"/>
      <c r="BO66" s="757"/>
      <c r="BP66" s="757"/>
      <c r="BQ66" s="757"/>
      <c r="BR66" s="757"/>
      <c r="BS66" s="757"/>
      <c r="BT66" s="757"/>
      <c r="BU66" s="757"/>
      <c r="BV66" s="757"/>
      <c r="BW66" s="757"/>
      <c r="BX66" s="757"/>
      <c r="BY66" s="757"/>
      <c r="BZ66" s="757"/>
      <c r="CA66" s="757"/>
      <c r="CB66" s="757"/>
      <c r="CC66" s="757"/>
      <c r="CD66" s="757"/>
      <c r="CE66" s="757"/>
      <c r="CF66" s="757"/>
      <c r="CG66" s="757"/>
      <c r="CH66" s="757"/>
      <c r="CI66" s="757"/>
      <c r="CJ66" s="757"/>
      <c r="CK66" s="757"/>
      <c r="CL66" s="757"/>
      <c r="CM66" s="757"/>
      <c r="CN66" s="757"/>
      <c r="CO66" s="757"/>
      <c r="CP66" s="757"/>
      <c r="CQ66" s="757"/>
      <c r="CR66" s="757"/>
      <c r="CS66" s="757"/>
      <c r="CT66" s="757"/>
      <c r="CU66" s="757"/>
      <c r="CV66" s="757"/>
      <c r="CW66" s="757"/>
      <c r="CX66" s="757"/>
      <c r="CY66" s="757"/>
      <c r="CZ66" s="757"/>
      <c r="DA66" s="757"/>
      <c r="DB66" s="757"/>
      <c r="DC66" s="757"/>
      <c r="DD66" s="757"/>
      <c r="DE66" s="757"/>
      <c r="DF66" s="757"/>
      <c r="DG66" s="757"/>
      <c r="DH66" s="757"/>
      <c r="DI66" s="757"/>
      <c r="DJ66" s="757"/>
      <c r="DK66" s="757"/>
      <c r="DL66" s="757"/>
      <c r="DM66" s="757"/>
      <c r="DN66" s="757"/>
      <c r="DO66" s="757"/>
      <c r="DP66" s="757"/>
      <c r="DQ66" s="757"/>
      <c r="DR66" s="757"/>
      <c r="DS66" s="757"/>
      <c r="DT66" s="757"/>
      <c r="DU66" s="757"/>
      <c r="DV66" s="757"/>
      <c r="DW66" s="757"/>
      <c r="DX66" s="757"/>
      <c r="DY66" s="757"/>
      <c r="DZ66" s="757"/>
      <c r="EA66" s="757"/>
    </row>
    <row r="67" spans="1:131" s="810" customFormat="1" ht="15.75" customHeight="1">
      <c r="B67" s="997"/>
      <c r="C67" s="998"/>
      <c r="D67" s="998"/>
      <c r="E67" s="998"/>
      <c r="F67" s="998"/>
      <c r="G67" s="998"/>
      <c r="H67" s="998"/>
      <c r="I67" s="998"/>
      <c r="J67" s="998"/>
      <c r="K67" s="998"/>
      <c r="L67" s="998"/>
      <c r="M67" s="998"/>
      <c r="N67" s="998"/>
      <c r="O67" s="999"/>
      <c r="P67" s="1000"/>
      <c r="R67" s="997"/>
      <c r="S67" s="773"/>
      <c r="T67" s="773"/>
      <c r="U67" s="773"/>
      <c r="V67" s="773"/>
      <c r="W67" s="773"/>
      <c r="X67" s="773"/>
      <c r="Y67" s="773"/>
      <c r="Z67" s="773"/>
      <c r="AA67" s="773"/>
      <c r="AB67" s="773"/>
      <c r="AC67" s="773"/>
      <c r="AD67" s="773"/>
      <c r="AE67" s="1001"/>
      <c r="AF67" s="1002"/>
      <c r="BO67" s="809"/>
      <c r="BP67" s="809"/>
      <c r="BQ67" s="809"/>
      <c r="BR67" s="809"/>
      <c r="BS67" s="809"/>
      <c r="BT67" s="809"/>
      <c r="BU67" s="809"/>
      <c r="BV67" s="809"/>
      <c r="BW67" s="809"/>
      <c r="BX67" s="809"/>
      <c r="BY67" s="809"/>
      <c r="BZ67" s="809"/>
      <c r="CA67" s="809"/>
      <c r="CB67" s="809"/>
      <c r="CC67" s="809"/>
      <c r="CD67" s="809"/>
      <c r="CE67" s="809"/>
      <c r="CF67" s="809"/>
      <c r="CG67" s="809"/>
      <c r="CH67" s="809"/>
      <c r="CI67" s="809"/>
      <c r="CJ67" s="809"/>
      <c r="CK67" s="809"/>
      <c r="CL67" s="809"/>
      <c r="CM67" s="809"/>
      <c r="CN67" s="809"/>
      <c r="CO67" s="809"/>
      <c r="CP67" s="809"/>
      <c r="CQ67" s="809"/>
      <c r="CR67" s="809"/>
      <c r="CS67" s="809"/>
      <c r="CT67" s="809"/>
      <c r="CU67" s="809"/>
      <c r="CV67" s="809"/>
      <c r="CW67" s="809"/>
      <c r="CX67" s="809"/>
      <c r="CY67" s="809"/>
      <c r="CZ67" s="809"/>
      <c r="DA67" s="809"/>
      <c r="DB67" s="809"/>
      <c r="DC67" s="809"/>
      <c r="DD67" s="809"/>
      <c r="DE67" s="809"/>
      <c r="DF67" s="809"/>
      <c r="DG67" s="809"/>
      <c r="DH67" s="809"/>
      <c r="DI67" s="809"/>
      <c r="DJ67" s="809"/>
      <c r="DK67" s="809"/>
      <c r="DL67" s="809"/>
      <c r="DM67" s="809"/>
      <c r="DN67" s="809"/>
      <c r="DO67" s="809"/>
      <c r="DP67" s="809"/>
      <c r="DQ67" s="809"/>
      <c r="DR67" s="809"/>
      <c r="DS67" s="809"/>
      <c r="DT67" s="809"/>
      <c r="DU67" s="809"/>
      <c r="DV67" s="809"/>
      <c r="DW67" s="809"/>
      <c r="DX67" s="809"/>
      <c r="DY67" s="809"/>
      <c r="DZ67" s="809"/>
      <c r="EA67" s="809"/>
    </row>
    <row r="68" spans="1:131" s="810" customFormat="1" ht="15.75" customHeight="1">
      <c r="B68" s="997"/>
      <c r="C68" s="998"/>
      <c r="D68" s="998"/>
      <c r="E68" s="998"/>
      <c r="F68" s="998"/>
      <c r="G68" s="998"/>
      <c r="H68" s="998"/>
      <c r="I68" s="998"/>
      <c r="J68" s="998"/>
      <c r="K68" s="998"/>
      <c r="L68" s="998"/>
      <c r="M68" s="998"/>
      <c r="N68" s="998"/>
      <c r="O68" s="999"/>
      <c r="P68" s="1000"/>
      <c r="R68" s="997"/>
      <c r="S68" s="773"/>
      <c r="T68" s="773"/>
      <c r="U68" s="773"/>
      <c r="V68" s="773"/>
      <c r="W68" s="773"/>
      <c r="X68" s="773"/>
      <c r="Y68" s="773"/>
      <c r="Z68" s="773"/>
      <c r="AA68" s="773"/>
      <c r="AB68" s="773"/>
      <c r="AC68" s="773"/>
      <c r="AD68" s="773"/>
      <c r="AE68" s="1001"/>
      <c r="AF68" s="1002"/>
      <c r="BO68" s="809"/>
      <c r="BP68" s="809"/>
      <c r="BQ68" s="809"/>
      <c r="BR68" s="809"/>
      <c r="BS68" s="809"/>
      <c r="BT68" s="809"/>
      <c r="BU68" s="809"/>
      <c r="BV68" s="809"/>
      <c r="BW68" s="809"/>
      <c r="BX68" s="809"/>
      <c r="BY68" s="809"/>
      <c r="BZ68" s="809"/>
      <c r="CA68" s="809"/>
      <c r="CB68" s="809"/>
      <c r="CC68" s="809"/>
      <c r="CD68" s="809"/>
      <c r="CE68" s="809"/>
      <c r="CF68" s="809"/>
      <c r="CG68" s="809"/>
      <c r="CH68" s="809"/>
      <c r="CI68" s="809"/>
      <c r="CJ68" s="809"/>
      <c r="CK68" s="809"/>
      <c r="CL68" s="809"/>
      <c r="CM68" s="809"/>
      <c r="CN68" s="809"/>
      <c r="CO68" s="809"/>
      <c r="CP68" s="809"/>
      <c r="CQ68" s="809"/>
      <c r="CR68" s="809"/>
      <c r="CS68" s="809"/>
      <c r="CT68" s="809"/>
      <c r="CU68" s="809"/>
      <c r="CV68" s="809"/>
      <c r="CW68" s="809"/>
      <c r="CX68" s="809"/>
      <c r="CY68" s="809"/>
      <c r="CZ68" s="809"/>
      <c r="DA68" s="809"/>
      <c r="DB68" s="809"/>
      <c r="DC68" s="809"/>
      <c r="DD68" s="809"/>
      <c r="DE68" s="809"/>
      <c r="DF68" s="809"/>
      <c r="DG68" s="809"/>
      <c r="DH68" s="809"/>
      <c r="DI68" s="809"/>
      <c r="DJ68" s="809"/>
      <c r="DK68" s="809"/>
      <c r="DL68" s="809"/>
      <c r="DM68" s="809"/>
      <c r="DN68" s="809"/>
      <c r="DO68" s="809"/>
      <c r="DP68" s="809"/>
      <c r="DQ68" s="809"/>
      <c r="DR68" s="809"/>
      <c r="DS68" s="809"/>
      <c r="DT68" s="809"/>
      <c r="DU68" s="809"/>
      <c r="DV68" s="809"/>
      <c r="DW68" s="809"/>
      <c r="DX68" s="809"/>
      <c r="DY68" s="809"/>
      <c r="DZ68" s="809"/>
      <c r="EA68" s="809"/>
    </row>
    <row r="69" spans="1:131" s="810" customFormat="1" ht="15.75" customHeight="1" thickBot="1">
      <c r="B69" s="997"/>
      <c r="C69" s="998"/>
      <c r="D69" s="998"/>
      <c r="E69" s="998"/>
      <c r="F69" s="998"/>
      <c r="G69" s="998"/>
      <c r="H69" s="998"/>
      <c r="I69" s="998"/>
      <c r="J69" s="998"/>
      <c r="K69" s="998"/>
      <c r="L69" s="998"/>
      <c r="M69" s="998"/>
      <c r="N69" s="998"/>
      <c r="O69" s="999"/>
      <c r="P69" s="1000"/>
      <c r="R69" s="997"/>
      <c r="S69" s="773"/>
      <c r="T69" s="773"/>
      <c r="U69" s="773"/>
      <c r="V69" s="773"/>
      <c r="W69" s="773"/>
      <c r="X69" s="773"/>
      <c r="Y69" s="773"/>
      <c r="Z69" s="773"/>
      <c r="AA69" s="773"/>
      <c r="AB69" s="773"/>
      <c r="AC69" s="773"/>
      <c r="AD69" s="773"/>
      <c r="AE69" s="1001"/>
      <c r="AF69" s="1002"/>
      <c r="BO69" s="809"/>
      <c r="BP69" s="809"/>
      <c r="BQ69" s="809"/>
      <c r="BR69" s="809"/>
      <c r="BS69" s="809"/>
      <c r="BT69" s="809"/>
      <c r="BU69" s="809"/>
      <c r="BV69" s="809"/>
      <c r="BW69" s="809"/>
      <c r="BX69" s="809"/>
      <c r="BY69" s="809"/>
      <c r="BZ69" s="809"/>
      <c r="CA69" s="809"/>
      <c r="CB69" s="809"/>
      <c r="CC69" s="809"/>
      <c r="CD69" s="809"/>
      <c r="CE69" s="809"/>
      <c r="CF69" s="809"/>
      <c r="CG69" s="809"/>
      <c r="CH69" s="809"/>
      <c r="CI69" s="809"/>
      <c r="CJ69" s="809"/>
      <c r="CK69" s="809"/>
      <c r="CL69" s="809"/>
      <c r="CM69" s="809"/>
      <c r="CN69" s="809"/>
      <c r="CO69" s="809"/>
      <c r="CP69" s="809"/>
      <c r="CQ69" s="809"/>
      <c r="CR69" s="809"/>
      <c r="CS69" s="809"/>
      <c r="CT69" s="809"/>
      <c r="CU69" s="809"/>
      <c r="CV69" s="809"/>
      <c r="CW69" s="809"/>
      <c r="CX69" s="809"/>
      <c r="CY69" s="809"/>
      <c r="CZ69" s="809"/>
      <c r="DA69" s="809"/>
      <c r="DB69" s="809"/>
      <c r="DC69" s="809"/>
      <c r="DD69" s="809"/>
      <c r="DE69" s="809"/>
      <c r="DF69" s="809"/>
      <c r="DG69" s="809"/>
      <c r="DH69" s="809"/>
      <c r="DI69" s="809"/>
      <c r="DJ69" s="809"/>
      <c r="DK69" s="809"/>
      <c r="DL69" s="809"/>
      <c r="DM69" s="809"/>
      <c r="DN69" s="809"/>
      <c r="DO69" s="809"/>
      <c r="DP69" s="809"/>
      <c r="DQ69" s="809"/>
      <c r="DR69" s="809"/>
      <c r="DS69" s="809"/>
      <c r="DT69" s="809"/>
      <c r="DU69" s="809"/>
      <c r="DV69" s="809"/>
      <c r="DW69" s="809"/>
      <c r="DX69" s="809"/>
      <c r="DY69" s="809"/>
      <c r="DZ69" s="809"/>
      <c r="EA69" s="809"/>
    </row>
    <row r="70" spans="1:131" s="809" customFormat="1" ht="19.5" hidden="1" customHeight="1" thickBot="1">
      <c r="A70" s="972"/>
      <c r="B70" s="973"/>
      <c r="C70" s="974"/>
      <c r="D70" s="974"/>
      <c r="E70" s="974"/>
      <c r="F70" s="974"/>
      <c r="G70" s="974"/>
      <c r="H70" s="974"/>
      <c r="I70" s="974"/>
      <c r="J70" s="974"/>
      <c r="K70" s="974"/>
      <c r="L70" s="974"/>
      <c r="M70" s="974"/>
      <c r="N70" s="974"/>
      <c r="O70" s="975"/>
      <c r="P70" s="1003"/>
      <c r="Q70" s="977"/>
      <c r="R70" s="978" t="s">
        <v>15</v>
      </c>
      <c r="S70" s="979" t="str">
        <f>S$2</f>
        <v>CATEGORY</v>
      </c>
      <c r="T70" s="980" t="str">
        <f t="shared" ref="T70:AE70" si="33">T$2</f>
        <v>JAN</v>
      </c>
      <c r="U70" s="980" t="str">
        <f t="shared" si="33"/>
        <v>FEB</v>
      </c>
      <c r="V70" s="980" t="str">
        <f t="shared" si="33"/>
        <v>MAR</v>
      </c>
      <c r="W70" s="980" t="str">
        <f t="shared" si="33"/>
        <v>APR</v>
      </c>
      <c r="X70" s="980" t="str">
        <f t="shared" si="33"/>
        <v>MAY</v>
      </c>
      <c r="Y70" s="980" t="str">
        <f t="shared" si="33"/>
        <v>JUN</v>
      </c>
      <c r="Z70" s="980" t="str">
        <f t="shared" si="33"/>
        <v>JUL</v>
      </c>
      <c r="AA70" s="980" t="str">
        <f t="shared" si="33"/>
        <v>AUG</v>
      </c>
      <c r="AB70" s="980" t="str">
        <f t="shared" si="33"/>
        <v>SEP</v>
      </c>
      <c r="AC70" s="980" t="str">
        <f t="shared" si="33"/>
        <v>OCT</v>
      </c>
      <c r="AD70" s="981" t="str">
        <f t="shared" si="33"/>
        <v>NOV</v>
      </c>
      <c r="AE70" s="982" t="str">
        <f t="shared" si="33"/>
        <v>YEAR</v>
      </c>
      <c r="AF70" s="983" t="s">
        <v>71</v>
      </c>
      <c r="AG70" s="977"/>
      <c r="AH70" s="978" t="s">
        <v>15</v>
      </c>
      <c r="AI70" s="984" t="str">
        <f t="shared" ref="AI70:AU70" si="34">S$2</f>
        <v>CATEGORY</v>
      </c>
      <c r="AJ70" s="985" t="str">
        <f t="shared" si="34"/>
        <v>JAN</v>
      </c>
      <c r="AK70" s="985" t="str">
        <f t="shared" si="34"/>
        <v>FEB</v>
      </c>
      <c r="AL70" s="985" t="str">
        <f t="shared" si="34"/>
        <v>MAR</v>
      </c>
      <c r="AM70" s="985" t="str">
        <f t="shared" si="34"/>
        <v>APR</v>
      </c>
      <c r="AN70" s="985" t="str">
        <f t="shared" si="34"/>
        <v>MAY</v>
      </c>
      <c r="AO70" s="985" t="str">
        <f t="shared" si="34"/>
        <v>JUN</v>
      </c>
      <c r="AP70" s="985" t="str">
        <f t="shared" si="34"/>
        <v>JUL</v>
      </c>
      <c r="AQ70" s="985" t="str">
        <f t="shared" si="34"/>
        <v>AUG</v>
      </c>
      <c r="AR70" s="985" t="str">
        <f t="shared" si="34"/>
        <v>SEP</v>
      </c>
      <c r="AS70" s="985" t="str">
        <f t="shared" si="34"/>
        <v>OCT</v>
      </c>
      <c r="AT70" s="986" t="str">
        <f t="shared" si="34"/>
        <v>NOV</v>
      </c>
      <c r="AU70" s="987" t="str">
        <f t="shared" si="34"/>
        <v>YEAR</v>
      </c>
      <c r="AV70" s="988" t="s">
        <v>72</v>
      </c>
      <c r="AX70" s="809" t="s">
        <v>15</v>
      </c>
      <c r="BA70" s="810"/>
      <c r="BF70" s="810"/>
      <c r="BK70" s="810"/>
    </row>
    <row r="71" spans="1:131" s="1024" customFormat="1" ht="15.75" customHeight="1" thickTop="1">
      <c r="A71" s="1004"/>
      <c r="B71" s="1005" t="str">
        <f>IF(SETUP!$B$48&lt;&gt;"",SETUP!$B$48,"")</f>
        <v/>
      </c>
      <c r="C71" s="1006" t="str">
        <f>IF(JAN!$K$53&gt;0,JAN!$K$53,"")</f>
        <v/>
      </c>
      <c r="D71" s="1007" t="str">
        <f>IF(FEB!$K$53&gt;0,FEB!$K$53,"")</f>
        <v/>
      </c>
      <c r="E71" s="1007" t="str">
        <f>IF(MAR!$K$53&gt;0,MAR!$K$53,"")</f>
        <v/>
      </c>
      <c r="F71" s="1007" t="str">
        <f>IF(APR!$K$53&gt;0,APR!$K$53,"")</f>
        <v/>
      </c>
      <c r="G71" s="1007" t="str">
        <f>IF(MAY!$K$53&gt;0,MAY!$K$53,"")</f>
        <v/>
      </c>
      <c r="H71" s="1007" t="str">
        <f>IF(JUN!$K$53&gt;0,JUN!$K$53,"")</f>
        <v/>
      </c>
      <c r="I71" s="1007" t="str">
        <f>IF(JUL!$K$53&gt;0,JUL!$K$53,"")</f>
        <v/>
      </c>
      <c r="J71" s="1007" t="str">
        <f>IF(AUG!$K$53&gt;0,AUG!$K$53,"")</f>
        <v/>
      </c>
      <c r="K71" s="1007" t="str">
        <f>IF(SEP!$K$53&gt;0,SEP!$K$53,"")</f>
        <v/>
      </c>
      <c r="L71" s="1007" t="str">
        <f>IF(OCT!$K$53&gt;0,OCT!$K$53,"")</f>
        <v/>
      </c>
      <c r="M71" s="1007" t="str">
        <f>IF(NOV!$K$53&gt;0,NOV!$K$53,"")</f>
        <v/>
      </c>
      <c r="N71" s="1008" t="str">
        <f>IF(DEC!$K$53&gt;0,DEC!$K$53,"")</f>
        <v/>
      </c>
      <c r="O71" s="1009" t="str">
        <f>IF(SUM(C71:N71)&gt;0,SUM(C71:N71),"")</f>
        <v/>
      </c>
      <c r="P71" s="1010" t="str">
        <f>IF(SUM(C$71:N$71)&gt;0,O71/(SUM(JAN!$L$53,FEB!$L$53,MAR!$L$53,APR!$L$53,MAY!$L$53,JUN!$L$53,JUL!$L$53,AUG!$L$53,SEP!$L$53,OCT!$L$53,NOV!$L$53,DEC!$L$53)),"")</f>
        <v/>
      </c>
      <c r="Q71" s="1004"/>
      <c r="R71" s="1005" t="str">
        <f t="shared" ref="R71:R92" si="35">IF($B71&lt;&gt;"",$B71,"")</f>
        <v/>
      </c>
      <c r="S71" s="1006" t="str">
        <f>VLOOKUP($B71,$B$1:$N71,C$1+1,FALSE)</f>
        <v/>
      </c>
      <c r="T71" s="1007" t="str">
        <f>VLOOKUP($B71,$B$1:$N71,D$1+1,FALSE)</f>
        <v/>
      </c>
      <c r="U71" s="1007" t="str">
        <f>VLOOKUP($B71,$B$1:$N71,E$1+1,FALSE)</f>
        <v/>
      </c>
      <c r="V71" s="1007" t="str">
        <f>VLOOKUP($B71,$B$1:$N71,F$1+1,FALSE)</f>
        <v/>
      </c>
      <c r="W71" s="1007" t="str">
        <f>VLOOKUP($B71,$B$1:$N71,G$1+1,FALSE)</f>
        <v/>
      </c>
      <c r="X71" s="1007" t="str">
        <f>VLOOKUP($B71,$B$1:$N71,H$1+1,FALSE)</f>
        <v/>
      </c>
      <c r="Y71" s="1007" t="str">
        <f>VLOOKUP($B71,$B$1:$N71,I$1+1,FALSE)</f>
        <v/>
      </c>
      <c r="Z71" s="1007" t="str">
        <f>VLOOKUP($B71,$B$1:$N71,J$1+1,FALSE)</f>
        <v/>
      </c>
      <c r="AA71" s="1007" t="str">
        <f>VLOOKUP($B71,$B$1:$N71,K$1+1,FALSE)</f>
        <v/>
      </c>
      <c r="AB71" s="1007" t="str">
        <f>VLOOKUP($B71,$B$1:$N71,L$1+1,FALSE)</f>
        <v/>
      </c>
      <c r="AC71" s="1007" t="str">
        <f>VLOOKUP($B71,$B$1:$N71,M$1+1,FALSE)</f>
        <v/>
      </c>
      <c r="AD71" s="1008" t="str">
        <f>VLOOKUP($B71,$B$1:$N71,N$1+1,FALSE)</f>
        <v/>
      </c>
      <c r="AE71" s="1009" t="str">
        <f t="shared" si="4"/>
        <v/>
      </c>
      <c r="AF71" s="1011" t="str">
        <f>IF(SUM(S71:AD71)&gt;0.005,SUM(S71:AD71)/COUNTIF(S$61:AD$61,"&lt;-0.005"),"")</f>
        <v/>
      </c>
      <c r="AG71" s="1004"/>
      <c r="AH71" s="1005" t="str">
        <f>IF($B169&lt;&gt;"",$B169,"")</f>
        <v/>
      </c>
      <c r="AI71" s="1012" t="str">
        <f>VLOOKUP($B169,$B$169:$N169,C$1+1,FALSE)</f>
        <v/>
      </c>
      <c r="AJ71" s="1013" t="str">
        <f>VLOOKUP($B169,$B$169:$N169,D$1+1,FALSE)</f>
        <v/>
      </c>
      <c r="AK71" s="1013" t="str">
        <f>VLOOKUP($B169,$B$169:$N169,E$1+1,FALSE)</f>
        <v/>
      </c>
      <c r="AL71" s="1013" t="str">
        <f>VLOOKUP($B169,$B$169:$N169,F$1+1,FALSE)</f>
        <v/>
      </c>
      <c r="AM71" s="1013" t="str">
        <f>VLOOKUP($B169,$B$169:$N169,G$1+1,FALSE)</f>
        <v/>
      </c>
      <c r="AN71" s="1013" t="str">
        <f>VLOOKUP($B169,$B$169:$N169,H$1+1,FALSE)</f>
        <v/>
      </c>
      <c r="AO71" s="1013" t="str">
        <f>VLOOKUP($B169,$B$169:$N169,I$1+1,FALSE)</f>
        <v/>
      </c>
      <c r="AP71" s="1013" t="str">
        <f>VLOOKUP($B169,$B$169:$N169,J$1+1,FALSE)</f>
        <v/>
      </c>
      <c r="AQ71" s="1013" t="str">
        <f>VLOOKUP($B169,$B$169:$N169,K$1+1,FALSE)</f>
        <v/>
      </c>
      <c r="AR71" s="1013" t="str">
        <f>VLOOKUP($B169,$B$169:$N169,L$1+1,FALSE)</f>
        <v/>
      </c>
      <c r="AS71" s="1013" t="str">
        <f>VLOOKUP($B169,$B$169:$N169,M$1+1,FALSE)</f>
        <v/>
      </c>
      <c r="AT71" s="1014" t="str">
        <f>VLOOKUP($B169,$B$169:$N169,N$1+1,FALSE)</f>
        <v/>
      </c>
      <c r="AU71" s="1015" t="str">
        <f>IF(O169&gt;0.001,O169,"")</f>
        <v/>
      </c>
      <c r="AV71" s="1016" t="str">
        <f>IF(P71&gt;0.005,P71,"")</f>
        <v/>
      </c>
      <c r="AW71" s="1017"/>
      <c r="AX71" s="1005" t="str">
        <f>IF($B169&lt;&gt;"",$B169,"")</f>
        <v/>
      </c>
      <c r="AY71" s="1006" t="str">
        <f t="shared" ref="AY71:AY92" si="36">AE71</f>
        <v/>
      </c>
      <c r="AZ71" s="1018" t="str">
        <f t="shared" ref="AZ71:AZ92" si="37">IF(ISERROR(IF(AY71&gt;0.005,AF71*12,"")),"",AF71*12)</f>
        <v/>
      </c>
      <c r="BA71" s="773"/>
      <c r="BB71" s="1019">
        <f>IF(SETUP!$G5&lt;&gt;"",SUMIF(X!$AX$3:$AX$47,SETUP!$H5,X!BB$3:BB$47),0)+IF(SETUP!$G6&lt;&gt;"",SUMIF(X!$AX$3:$AX$47,SETUP!$H6,X!BB$3:BB$47),0)+IF(SETUP!$G7&lt;&gt;"",SUMIF(X!$AX$3:$AX$47,SETUP!$H7,X!BB$3:BB$47),0)+IF(SETUP!$G8&lt;&gt;"",SUMIF(X!$AX$3:$AX$47,SETUP!$H8,X!BB$3:BB$47),0)+IF(SETUP!$G9&lt;&gt;"",SUMIF(X!$AX$3:$AX$47,SETUP!$H9,X!BB$3:BB$47),0)</f>
        <v>0</v>
      </c>
      <c r="BC71" s="1013" t="str">
        <f t="shared" ref="BC71:BC92" si="38">IF(BB71&lt;&gt;"",IF(ISERROR(AY71/BB71),"",AY71/BB71),"")</f>
        <v/>
      </c>
      <c r="BD71" s="1007" t="str">
        <f t="shared" ref="BD71:BD92" si="39">IF(BB71&lt;&gt;"",IF(ISERROR(SUM(BB71,-$AZ71)),"",BB71-$AZ71),"")</f>
        <v/>
      </c>
      <c r="BE71" s="1020" t="str">
        <f t="shared" ref="BE71:BE92" si="40">IF(BB71&lt;&gt;"",IF(ISERROR(AZ71/BB71),"",AZ71/BB71),"")</f>
        <v/>
      </c>
      <c r="BF71" s="1021"/>
      <c r="BG71" s="1019">
        <f>IF(SETUP!$G5&lt;&gt;"",SUMIF(X!$AX$3:$AX$47,SETUP!$H5,X!BG$3:BG$47),0)+IF(SETUP!$G6&lt;&gt;"",SUMIF(X!$AX$3:$AX$47,SETUP!$H6,X!BG$3:BG$47),0)+IF(SETUP!$G7&lt;&gt;"",SUMIF(X!$AX$3:$AX$47,SETUP!$H7,X!BG$3:BG$47),0)+IF(SETUP!$G8&lt;&gt;"",SUMIF(X!$AX$3:$AX$47,SETUP!$H8,X!BG$3:BG$47),0)+IF(SETUP!$G9&lt;&gt;"",SUMIF(X!$AX$3:$AX$47,SETUP!$H9,X!BG$3:BG$47),0)</f>
        <v>0</v>
      </c>
      <c r="BH71" s="1007" t="str">
        <f>IF(BG71&lt;&gt;"",IF(ISERROR(AY71/BG71),"",AY71/BG71),"")</f>
        <v/>
      </c>
      <c r="BI71" s="1007" t="str">
        <f>IF(BG71&lt;&gt;"",IF(ISERROR(SUM(BG71,-$AZ71)),"",BG71-$AZ71),"")</f>
        <v/>
      </c>
      <c r="BJ71" s="1020" t="str">
        <f>IF(BG71&lt;&gt;"",IF(ISERROR(AZ71/BG71),"",AZ71/BG71),"")</f>
        <v/>
      </c>
      <c r="BK71" s="1021"/>
      <c r="BL71" s="1022" t="str">
        <f t="shared" ref="BL71:BL92" si="41">IF(AND(BB71&gt;0.005,BG71&gt;0.005),BB71-BG71,"")</f>
        <v/>
      </c>
      <c r="BM71" s="1014" t="str">
        <f t="shared" ref="BM71:BM92" si="42">IF(AND(BB71&gt;0.005,BG71&gt;0.005),BB71/BG71,"")</f>
        <v/>
      </c>
      <c r="BN71" s="1023"/>
      <c r="BO71" s="1004"/>
      <c r="BP71" s="1005" t="str">
        <f>IF(SETUP!$B$48&lt;&gt;"",SETUP!$B$48,"")</f>
        <v/>
      </c>
      <c r="BQ71" s="1760" t="str">
        <f>VLOOKUP($B71,$R$170:$AF170,C$1+1,FALSE)</f>
        <v/>
      </c>
      <c r="BR71" s="1761" t="str">
        <f>VLOOKUP($B71,$R$170:$AF170,D$1+1,FALSE)</f>
        <v/>
      </c>
      <c r="BS71" s="1761" t="str">
        <f>VLOOKUP($B71,$R$170:$AF170,E$1+1,FALSE)</f>
        <v/>
      </c>
      <c r="BT71" s="1761" t="str">
        <f>VLOOKUP($B71,$R$170:$AF170,F$1+1,FALSE)</f>
        <v/>
      </c>
      <c r="BU71" s="1761" t="str">
        <f>VLOOKUP($B71,$R$170:$AF170,G$1+1,FALSE)</f>
        <v/>
      </c>
      <c r="BV71" s="1761" t="str">
        <f>VLOOKUP($B71,$R$170:$AF170,H$1+1,FALSE)</f>
        <v/>
      </c>
      <c r="BW71" s="1761" t="str">
        <f>VLOOKUP($B71,$R$170:$AF170,I$1+1,FALSE)</f>
        <v/>
      </c>
      <c r="BX71" s="1761" t="str">
        <f>VLOOKUP($B71,$R$170:$AF170,J$1+1,FALSE)</f>
        <v/>
      </c>
      <c r="BY71" s="1761" t="str">
        <f>VLOOKUP($B71,$R$170:$AF170,K$1+1,FALSE)</f>
        <v/>
      </c>
      <c r="BZ71" s="1761" t="str">
        <f>VLOOKUP($B71,$R$170:$AF170,L$1+1,FALSE)</f>
        <v/>
      </c>
      <c r="CA71" s="1761" t="str">
        <f>VLOOKUP($B71,$R$170:$AF170,M$1+1,FALSE)</f>
        <v/>
      </c>
      <c r="CB71" s="1762" t="str">
        <f>VLOOKUP($B71,$R$170:$AF170,N$1+1,FALSE)</f>
        <v/>
      </c>
      <c r="CC71" s="1763" t="str">
        <f>VLOOKUP($B71,$R$170:$AF170,O$1+1,FALSE)</f>
        <v/>
      </c>
      <c r="CD71" s="1794" t="str">
        <f>VLOOKUP($B71,$R$170:$AF170,P$1+1,FALSE)</f>
        <v/>
      </c>
      <c r="CE71" s="757"/>
      <c r="CF71" s="757"/>
      <c r="CG71" s="757"/>
      <c r="CH71" s="757"/>
      <c r="CI71" s="757"/>
      <c r="CJ71" s="757"/>
      <c r="CK71" s="757"/>
      <c r="CL71" s="757"/>
      <c r="CM71" s="757"/>
      <c r="CN71" s="757"/>
      <c r="CO71" s="757"/>
      <c r="CP71" s="757"/>
      <c r="CQ71" s="757"/>
      <c r="CR71" s="757"/>
      <c r="CS71" s="757"/>
      <c r="CT71" s="757"/>
      <c r="CU71" s="757"/>
      <c r="CV71" s="757"/>
      <c r="CW71" s="757"/>
      <c r="CX71" s="757"/>
      <c r="CY71" s="757"/>
      <c r="CZ71" s="757"/>
      <c r="DA71" s="757"/>
      <c r="DB71" s="757"/>
      <c r="DC71" s="757"/>
      <c r="DD71" s="757"/>
      <c r="DE71" s="757"/>
      <c r="DF71" s="757"/>
      <c r="DG71" s="757"/>
      <c r="DH71" s="757"/>
      <c r="DI71" s="757"/>
      <c r="DJ71" s="757"/>
      <c r="DK71" s="757"/>
      <c r="DL71" s="757"/>
      <c r="DM71" s="757"/>
      <c r="DN71" s="757"/>
      <c r="DO71" s="757"/>
      <c r="DP71" s="757"/>
      <c r="DQ71" s="757"/>
      <c r="DR71" s="757"/>
      <c r="DS71" s="757"/>
      <c r="DT71" s="757"/>
      <c r="DU71" s="757"/>
      <c r="DV71" s="757"/>
      <c r="DW71" s="757"/>
      <c r="DX71" s="757"/>
      <c r="DY71" s="757"/>
      <c r="DZ71" s="757"/>
      <c r="EA71" s="757"/>
    </row>
    <row r="72" spans="1:131" s="808" customFormat="1" ht="15.75" customHeight="1">
      <c r="A72" s="1025"/>
      <c r="B72" s="1026" t="str">
        <f>IF(SETUP!$B$49&lt;&gt;"",SETUP!$B$49,"")</f>
        <v/>
      </c>
      <c r="C72" s="767" t="str">
        <f>IF(JAN!$K$54&gt;0,JAN!$K$54,"")</f>
        <v/>
      </c>
      <c r="D72" s="797" t="str">
        <f>IF(FEB!$K$54&gt;0,FEB!$K$54,"")</f>
        <v/>
      </c>
      <c r="E72" s="797" t="str">
        <f>IF(MAR!$K$54&gt;0,MAR!$K$54,"")</f>
        <v/>
      </c>
      <c r="F72" s="797" t="str">
        <f>IF(APR!$K$54&gt;0,APR!$K$54,"")</f>
        <v/>
      </c>
      <c r="G72" s="797" t="str">
        <f>IF(MAY!$K$54&gt;0,MAY!$K$54,"")</f>
        <v/>
      </c>
      <c r="H72" s="797" t="str">
        <f>IF(JUN!$K$54&gt;0,JUN!$K$54,"")</f>
        <v/>
      </c>
      <c r="I72" s="797" t="str">
        <f>IF(JUL!$K$54&gt;0,JUL!$K$54,"")</f>
        <v/>
      </c>
      <c r="J72" s="797" t="str">
        <f>IF(AUG!$K$54&gt;0,AUG!$K$54,"")</f>
        <v/>
      </c>
      <c r="K72" s="797" t="str">
        <f>IF(SEP!$K$54&gt;0,SEP!$K$54,"")</f>
        <v/>
      </c>
      <c r="L72" s="797" t="str">
        <f>IF(OCT!$K$54&gt;0,OCT!$K$54,"")</f>
        <v/>
      </c>
      <c r="M72" s="797" t="str">
        <f>IF(NOV!$K$54&gt;0,NOV!$K$54,"")</f>
        <v/>
      </c>
      <c r="N72" s="1027" t="str">
        <f>IF(DEC!$K$54&gt;0,DEC!$K$54,"")</f>
        <v/>
      </c>
      <c r="O72" s="799" t="str">
        <f>IF(SUM(C72:N72)&gt;0,SUM(C72:N72),"")</f>
        <v/>
      </c>
      <c r="P72" s="1028" t="str">
        <f>IF(SUM(C$72:N$72)&gt;0,O72/(SUM(JAN!$L$54,FEB!$L$54,MAR!$L$54,APR!$L$54,MAY!$L$54,JUN!$L$54,JUL!$L$54,AUG!$L$54,SEP!$L$54,OCT!$L$54,NOV!$L$54,DEC!$L$54)),"")</f>
        <v/>
      </c>
      <c r="Q72" s="1025"/>
      <c r="R72" s="1026" t="str">
        <f t="shared" si="35"/>
        <v/>
      </c>
      <c r="S72" s="767" t="str">
        <f>VLOOKUP($B72,$B$1:$N72,C$1+1,FALSE)</f>
        <v/>
      </c>
      <c r="T72" s="797" t="str">
        <f>VLOOKUP($B72,$B$1:$N72,D$1+1,FALSE)</f>
        <v/>
      </c>
      <c r="U72" s="797" t="str">
        <f>VLOOKUP($B72,$B$1:$N72,E$1+1,FALSE)</f>
        <v/>
      </c>
      <c r="V72" s="797" t="str">
        <f>VLOOKUP($B72,$B$1:$N72,F$1+1,FALSE)</f>
        <v/>
      </c>
      <c r="W72" s="797" t="str">
        <f>VLOOKUP($B72,$B$1:$N72,G$1+1,FALSE)</f>
        <v/>
      </c>
      <c r="X72" s="797" t="str">
        <f>VLOOKUP($B72,$B$1:$N72,H$1+1,FALSE)</f>
        <v/>
      </c>
      <c r="Y72" s="797" t="str">
        <f>VLOOKUP($B72,$B$1:$N72,I$1+1,FALSE)</f>
        <v/>
      </c>
      <c r="Z72" s="797" t="str">
        <f>VLOOKUP($B72,$B$1:$N72,J$1+1,FALSE)</f>
        <v/>
      </c>
      <c r="AA72" s="797" t="str">
        <f>VLOOKUP($B72,$B$1:$N72,K$1+1,FALSE)</f>
        <v/>
      </c>
      <c r="AB72" s="797" t="str">
        <f>VLOOKUP($B72,$B$1:$N72,L$1+1,FALSE)</f>
        <v/>
      </c>
      <c r="AC72" s="797" t="str">
        <f>VLOOKUP($B72,$B$1:$N72,M$1+1,FALSE)</f>
        <v/>
      </c>
      <c r="AD72" s="1027" t="str">
        <f>VLOOKUP($B72,$B$1:$N72,N$1+1,FALSE)</f>
        <v/>
      </c>
      <c r="AE72" s="799" t="str">
        <f t="shared" ref="AE72:AE92" si="43">IF(SUM(S72:AD72)&gt;0,SUM(S72:AD72),"")</f>
        <v/>
      </c>
      <c r="AF72" s="1029" t="str">
        <f>IF(SUM(S72:AD72)&gt;0.005,SUM(S72:AD72)/COUNTIF(S$61:AD$61,"&lt;-0.005"),"")</f>
        <v/>
      </c>
      <c r="AG72" s="1025"/>
      <c r="AH72" s="1026" t="str">
        <f>IF($B170&lt;&gt;"",$B170,"")</f>
        <v/>
      </c>
      <c r="AI72" s="800" t="str">
        <f>VLOOKUP($B170,$B$169:$N170,C$1+1,FALSE)</f>
        <v/>
      </c>
      <c r="AJ72" s="801" t="str">
        <f>VLOOKUP($B170,$B$169:$N170,D$1+1,FALSE)</f>
        <v/>
      </c>
      <c r="AK72" s="801" t="str">
        <f>VLOOKUP($B170,$B$169:$N170,E$1+1,FALSE)</f>
        <v/>
      </c>
      <c r="AL72" s="801" t="str">
        <f>VLOOKUP($B170,$B$169:$N170,F$1+1,FALSE)</f>
        <v/>
      </c>
      <c r="AM72" s="801" t="str">
        <f>VLOOKUP($B170,$B$169:$N170,G$1+1,FALSE)</f>
        <v/>
      </c>
      <c r="AN72" s="801" t="str">
        <f>VLOOKUP($B170,$B$169:$N170,H$1+1,FALSE)</f>
        <v/>
      </c>
      <c r="AO72" s="801" t="str">
        <f>VLOOKUP($B170,$B$169:$N170,I$1+1,FALSE)</f>
        <v/>
      </c>
      <c r="AP72" s="801" t="str">
        <f>VLOOKUP($B170,$B$169:$N170,J$1+1,FALSE)</f>
        <v/>
      </c>
      <c r="AQ72" s="801" t="str">
        <f>VLOOKUP($B170,$B$169:$N170,K$1+1,FALSE)</f>
        <v/>
      </c>
      <c r="AR72" s="801" t="str">
        <f>VLOOKUP($B170,$B$169:$N170,L$1+1,FALSE)</f>
        <v/>
      </c>
      <c r="AS72" s="801" t="str">
        <f>VLOOKUP($B170,$B$169:$N170,M$1+1,FALSE)</f>
        <v/>
      </c>
      <c r="AT72" s="1030" t="str">
        <f>VLOOKUP($B170,$B$169:$N170,N$1+1,FALSE)</f>
        <v/>
      </c>
      <c r="AU72" s="803" t="str">
        <f>IF(O170&gt;0.001,O170,"")</f>
        <v/>
      </c>
      <c r="AV72" s="1031" t="str">
        <f>IF(P72&gt;0.005,P72,"")</f>
        <v/>
      </c>
      <c r="AW72" s="1032"/>
      <c r="AX72" s="1026" t="str">
        <f>IF($B170&lt;&gt;"",$B170,"")</f>
        <v/>
      </c>
      <c r="AY72" s="767" t="str">
        <f t="shared" si="36"/>
        <v/>
      </c>
      <c r="AZ72" s="804" t="str">
        <f t="shared" si="37"/>
        <v/>
      </c>
      <c r="BA72" s="773"/>
      <c r="BB72" s="805">
        <f>IF(SETUP!$G12&lt;&gt;"",SUMIF(X!$AX$3:$AX$47,SETUP!$H12,X!BB$3:BB$47),0)+IF(SETUP!$G13&lt;&gt;"",SUMIF(X!$AX$3:$AX$47,SETUP!$H13,X!BB$3:BB$47),0)+IF(SETUP!$G14&lt;&gt;"",SUMIF(X!$AX$3:$AX$47,SETUP!$H14,X!BB$3:BB$47),0)+IF(SETUP!$G15&lt;&gt;"",SUMIF(X!$AX$3:$AX$47,SETUP!$H15,X!BB$3:BB$47),0)+IF(SETUP!$G16&lt;&gt;"",SUMIF(X!$AX$3:$AX$47,SETUP!$H16,X!BB$3:BB$47),0)</f>
        <v>0</v>
      </c>
      <c r="BC72" s="801" t="str">
        <f t="shared" si="38"/>
        <v/>
      </c>
      <c r="BD72" s="797" t="str">
        <f t="shared" si="39"/>
        <v/>
      </c>
      <c r="BE72" s="806" t="str">
        <f t="shared" si="40"/>
        <v/>
      </c>
      <c r="BF72" s="1021"/>
      <c r="BG72" s="805">
        <f>IF(SETUP!$G12&lt;&gt;"",SUMIF(X!$AX$3:$AX$47,SETUP!$H12,X!BG$3:BG$47),0)+IF(SETUP!$G13&lt;&gt;"",SUMIF(X!$AX$3:$AX$47,SETUP!$H13,X!BG$3:BG$47),0)+IF(SETUP!$G14&lt;&gt;"",SUMIF(X!$AX$3:$AX$47,SETUP!$H14,X!BG$3:BG$47),0)+IF(SETUP!$G15&lt;&gt;"",SUMIF(X!$AX$3:$AX$47,SETUP!$H15,X!BG$3:BG$47),0)+IF(SETUP!$G16&lt;&gt;"",SUMIF(X!$AX$3:$AX$47,SETUP!$H16,X!BG$3:BG$47),0)</f>
        <v>0</v>
      </c>
      <c r="BH72" s="797" t="str">
        <f>IF(BG72&lt;&gt;"",IF(ISERROR(AY72/BG72),"",AY72/BG72),"")</f>
        <v/>
      </c>
      <c r="BI72" s="797" t="str">
        <f t="shared" ref="BI72:BI92" si="44">IF(BG72&lt;&gt;"",IF(ISERROR(SUM(BG72,-$AZ72)),"",BG72-$AZ72),"")</f>
        <v/>
      </c>
      <c r="BJ72" s="806" t="str">
        <f>IF(BG72&lt;&gt;"",IF(ISERROR(AZ72/BG72),"",AZ72/BG72),"")</f>
        <v/>
      </c>
      <c r="BK72" s="1021"/>
      <c r="BL72" s="1033" t="str">
        <f t="shared" si="41"/>
        <v/>
      </c>
      <c r="BM72" s="1030" t="str">
        <f t="shared" si="42"/>
        <v/>
      </c>
      <c r="BN72" s="1034"/>
      <c r="BO72" s="1025"/>
      <c r="BP72" s="1026" t="str">
        <f>IF(SETUP!$B$49&lt;&gt;"",SETUP!$B$49,"")</f>
        <v/>
      </c>
      <c r="BQ72" s="1715" t="str">
        <f>VLOOKUP($B72,$R$170:$AF171,C$1+1,FALSE)</f>
        <v/>
      </c>
      <c r="BR72" s="1716" t="str">
        <f>VLOOKUP($B72,$R$170:$AF171,D$1+1,FALSE)</f>
        <v/>
      </c>
      <c r="BS72" s="1716" t="str">
        <f>VLOOKUP($B72,$R$170:$AF171,E$1+1,FALSE)</f>
        <v/>
      </c>
      <c r="BT72" s="1716" t="str">
        <f>VLOOKUP($B72,$R$170:$AF171,F$1+1,FALSE)</f>
        <v/>
      </c>
      <c r="BU72" s="1716" t="str">
        <f>VLOOKUP($B72,$R$170:$AF171,G$1+1,FALSE)</f>
        <v/>
      </c>
      <c r="BV72" s="1716" t="str">
        <f>VLOOKUP($B72,$R$170:$AF171,H$1+1,FALSE)</f>
        <v/>
      </c>
      <c r="BW72" s="1716" t="str">
        <f>VLOOKUP($B72,$R$170:$AF171,I$1+1,FALSE)</f>
        <v/>
      </c>
      <c r="BX72" s="1716" t="str">
        <f>VLOOKUP($B72,$R$170:$AF171,J$1+1,FALSE)</f>
        <v/>
      </c>
      <c r="BY72" s="1716" t="str">
        <f>VLOOKUP($B72,$R$170:$AF171,K$1+1,FALSE)</f>
        <v/>
      </c>
      <c r="BZ72" s="1716" t="str">
        <f>VLOOKUP($B72,$R$170:$AF171,L$1+1,FALSE)</f>
        <v/>
      </c>
      <c r="CA72" s="1716" t="str">
        <f>VLOOKUP($B72,$R$170:$AF171,M$1+1,FALSE)</f>
        <v/>
      </c>
      <c r="CB72" s="1764" t="str">
        <f>VLOOKUP($B72,$R$170:$AF171,N$1+1,FALSE)</f>
        <v/>
      </c>
      <c r="CC72" s="1718" t="str">
        <f>VLOOKUP($B72,$R$170:$AF171,O$1+1,FALSE)</f>
        <v/>
      </c>
      <c r="CD72" s="1795" t="str">
        <f>VLOOKUP($B72,$R$170:$AF171,P$1+1,FALSE)</f>
        <v/>
      </c>
      <c r="CE72" s="777"/>
      <c r="CF72" s="777"/>
      <c r="CG72" s="777"/>
      <c r="CH72" s="777"/>
      <c r="CI72" s="777"/>
      <c r="CJ72" s="777"/>
      <c r="CK72" s="777"/>
      <c r="CL72" s="777"/>
      <c r="CM72" s="777"/>
      <c r="CN72" s="777"/>
      <c r="CO72" s="777"/>
      <c r="CP72" s="777"/>
      <c r="CQ72" s="777"/>
      <c r="CR72" s="777"/>
      <c r="CS72" s="777"/>
      <c r="CT72" s="777"/>
      <c r="CU72" s="777"/>
      <c r="CV72" s="777"/>
      <c r="CW72" s="777"/>
      <c r="CX72" s="777"/>
      <c r="CY72" s="777"/>
      <c r="CZ72" s="777"/>
      <c r="DA72" s="777"/>
      <c r="DB72" s="777"/>
      <c r="DC72" s="777"/>
      <c r="DD72" s="777"/>
      <c r="DE72" s="777"/>
      <c r="DF72" s="777"/>
      <c r="DG72" s="777"/>
      <c r="DH72" s="777"/>
      <c r="DI72" s="777"/>
      <c r="DJ72" s="777"/>
      <c r="DK72" s="777"/>
      <c r="DL72" s="777"/>
      <c r="DM72" s="777"/>
      <c r="DN72" s="777"/>
      <c r="DO72" s="777"/>
      <c r="DP72" s="777"/>
      <c r="DQ72" s="777"/>
      <c r="DR72" s="777"/>
      <c r="DS72" s="777"/>
      <c r="DT72" s="777"/>
      <c r="DU72" s="777"/>
      <c r="DV72" s="777"/>
      <c r="DW72" s="777"/>
      <c r="DX72" s="777"/>
      <c r="DY72" s="777"/>
      <c r="DZ72" s="777"/>
      <c r="EA72" s="777"/>
    </row>
    <row r="73" spans="1:131" s="795" customFormat="1" ht="15.75" customHeight="1">
      <c r="A73" s="1035"/>
      <c r="B73" s="1036" t="str">
        <f>IF(SETUP!$B$50&lt;&gt;"",SETUP!$B$50,"")</f>
        <v/>
      </c>
      <c r="C73" s="781" t="str">
        <f>IF(JAN!$K$55&gt;0,JAN!$K$55,"")</f>
        <v/>
      </c>
      <c r="D73" s="782" t="str">
        <f>IF(FEB!$K$55&gt;0,FEB!$K$55,"")</f>
        <v/>
      </c>
      <c r="E73" s="782" t="str">
        <f>IF(MAR!$K$55&gt;0,MAR!$K$55,"")</f>
        <v/>
      </c>
      <c r="F73" s="782" t="str">
        <f>IF(APR!$K$55&gt;0,APR!$K$55,"")</f>
        <v/>
      </c>
      <c r="G73" s="782" t="str">
        <f>IF(MAY!$K$55&gt;0,MAY!$K$55,"")</f>
        <v/>
      </c>
      <c r="H73" s="782" t="str">
        <f>IF(JUN!$K$55&gt;0,JUN!$K$55,"")</f>
        <v/>
      </c>
      <c r="I73" s="782" t="str">
        <f>IF(JUL!$K$55&gt;0,JUL!$K$55,"")</f>
        <v/>
      </c>
      <c r="J73" s="782" t="str">
        <f>IF(AUG!$K$55&gt;0,AUG!$K$55,"")</f>
        <v/>
      </c>
      <c r="K73" s="782" t="str">
        <f>IF(SEP!$K$55&gt;0,SEP!$K$55,"")</f>
        <v/>
      </c>
      <c r="L73" s="782" t="str">
        <f>IF(OCT!$K$55&gt;0,OCT!$K$55,"")</f>
        <v/>
      </c>
      <c r="M73" s="782" t="str">
        <f>IF(NOV!$K$55&gt;0,NOV!$K$55,"")</f>
        <v/>
      </c>
      <c r="N73" s="1037" t="str">
        <f>IF(DEC!$K$55&gt;0,DEC!$K$55,"")</f>
        <v/>
      </c>
      <c r="O73" s="784" t="str">
        <f>IF(SUM(C73:N73)&gt;0,SUM(C73:N73),"")</f>
        <v/>
      </c>
      <c r="P73" s="1038" t="str">
        <f>IF(SUM(C$73:N$73)&gt;0,O73/(SUM(JAN!$L$55,FEB!$L$55,MAR!$L$55,APR!$L$55,MAY!$L$55,JUN!$L$55,JUL!$L$55,AUG!$L$55,SEP!$L$55,OCT!$L$55,NOV!$L$55,DEC!$L$55)),"")</f>
        <v/>
      </c>
      <c r="Q73" s="1035"/>
      <c r="R73" s="1036" t="str">
        <f t="shared" si="35"/>
        <v/>
      </c>
      <c r="S73" s="781" t="str">
        <f>VLOOKUP($B73,$B$1:$N73,C$1+1,FALSE)</f>
        <v/>
      </c>
      <c r="T73" s="782" t="str">
        <f>VLOOKUP($B73,$B$1:$N73,D$1+1,FALSE)</f>
        <v/>
      </c>
      <c r="U73" s="782" t="str">
        <f>VLOOKUP($B73,$B$1:$N73,E$1+1,FALSE)</f>
        <v/>
      </c>
      <c r="V73" s="782" t="str">
        <f>VLOOKUP($B73,$B$1:$N73,F$1+1,FALSE)</f>
        <v/>
      </c>
      <c r="W73" s="782" t="str">
        <f>VLOOKUP($B73,$B$1:$N73,G$1+1,FALSE)</f>
        <v/>
      </c>
      <c r="X73" s="782" t="str">
        <f>VLOOKUP($B73,$B$1:$N73,H$1+1,FALSE)</f>
        <v/>
      </c>
      <c r="Y73" s="782" t="str">
        <f>VLOOKUP($B73,$B$1:$N73,I$1+1,FALSE)</f>
        <v/>
      </c>
      <c r="Z73" s="782" t="str">
        <f>VLOOKUP($B73,$B$1:$N73,J$1+1,FALSE)</f>
        <v/>
      </c>
      <c r="AA73" s="782" t="str">
        <f>VLOOKUP($B73,$B$1:$N73,K$1+1,FALSE)</f>
        <v/>
      </c>
      <c r="AB73" s="782" t="str">
        <f>VLOOKUP($B73,$B$1:$N73,L$1+1,FALSE)</f>
        <v/>
      </c>
      <c r="AC73" s="782" t="str">
        <f>VLOOKUP($B73,$B$1:$N73,M$1+1,FALSE)</f>
        <v/>
      </c>
      <c r="AD73" s="1037" t="str">
        <f>VLOOKUP($B73,$B$1:$N73,N$1+1,FALSE)</f>
        <v/>
      </c>
      <c r="AE73" s="784" t="str">
        <f t="shared" si="43"/>
        <v/>
      </c>
      <c r="AF73" s="1039" t="str">
        <f>IF(SUM(S73:AD73)&gt;0.005,SUM(S73:AD73)/COUNTIF(S$61:AD$61,"&lt;-0.005"),"")</f>
        <v/>
      </c>
      <c r="AG73" s="1035"/>
      <c r="AH73" s="1036" t="str">
        <f>IF($B171&lt;&gt;"",$B171,"")</f>
        <v/>
      </c>
      <c r="AI73" s="787" t="str">
        <f>VLOOKUP($B171,$B$169:$N171,C$1+1,FALSE)</f>
        <v/>
      </c>
      <c r="AJ73" s="788" t="str">
        <f>VLOOKUP($B171,$B$169:$N171,D$1+1,FALSE)</f>
        <v/>
      </c>
      <c r="AK73" s="788" t="str">
        <f>VLOOKUP($B171,$B$169:$N171,E$1+1,FALSE)</f>
        <v/>
      </c>
      <c r="AL73" s="788" t="str">
        <f>VLOOKUP($B171,$B$169:$N171,F$1+1,FALSE)</f>
        <v/>
      </c>
      <c r="AM73" s="788" t="str">
        <f>VLOOKUP($B171,$B$169:$N171,G$1+1,FALSE)</f>
        <v/>
      </c>
      <c r="AN73" s="788" t="str">
        <f>VLOOKUP($B171,$B$169:$N171,H$1+1,FALSE)</f>
        <v/>
      </c>
      <c r="AO73" s="788" t="str">
        <f>VLOOKUP($B171,$B$169:$N171,I$1+1,FALSE)</f>
        <v/>
      </c>
      <c r="AP73" s="788" t="str">
        <f>VLOOKUP($B171,$B$169:$N171,J$1+1,FALSE)</f>
        <v/>
      </c>
      <c r="AQ73" s="788" t="str">
        <f>VLOOKUP($B171,$B$169:$N171,K$1+1,FALSE)</f>
        <v/>
      </c>
      <c r="AR73" s="788" t="str">
        <f>VLOOKUP($B171,$B$169:$N171,L$1+1,FALSE)</f>
        <v/>
      </c>
      <c r="AS73" s="788" t="str">
        <f>VLOOKUP($B171,$B$169:$N171,M$1+1,FALSE)</f>
        <v/>
      </c>
      <c r="AT73" s="1040" t="str">
        <f>VLOOKUP($B171,$B$169:$N171,N$1+1,FALSE)</f>
        <v/>
      </c>
      <c r="AU73" s="790" t="str">
        <f>IF(O171&gt;0.001,O171,"")</f>
        <v/>
      </c>
      <c r="AV73" s="1041" t="str">
        <f>IF(P73&gt;0.005,P73,"")</f>
        <v/>
      </c>
      <c r="AW73" s="1042"/>
      <c r="AX73" s="1036" t="str">
        <f>IF($B171&lt;&gt;"",$B171,"")</f>
        <v/>
      </c>
      <c r="AY73" s="781" t="str">
        <f t="shared" si="36"/>
        <v/>
      </c>
      <c r="AZ73" s="791" t="str">
        <f t="shared" si="37"/>
        <v/>
      </c>
      <c r="BA73" s="773"/>
      <c r="BB73" s="792">
        <f>IF(SETUP!$G19&lt;&gt;"",SUMIF(X!$AX$3:$AX$47,SETUP!$H19,X!BB$3:BB$47),0)+IF(SETUP!$G20&lt;&gt;"",SUMIF(X!$AX$3:$AX$47,SETUP!$H20,X!BB$3:BB$47),0)+IF(SETUP!$G21&lt;&gt;"",SUMIF(X!$AX$3:$AX$47,SETUP!$H21,X!BB$3:BB$47),0)+IF(SETUP!$G22&lt;&gt;"",SUMIF(X!$AX$3:$AX$47,SETUP!$H22,X!BB$3:BB$47),0)+IF(SETUP!$G23&lt;&gt;"",SUMIF(X!$AX$3:$AX$47,SETUP!$H23,X!BB$3:BB$47),0)</f>
        <v>0</v>
      </c>
      <c r="BC73" s="788" t="str">
        <f t="shared" si="38"/>
        <v/>
      </c>
      <c r="BD73" s="782" t="str">
        <f t="shared" si="39"/>
        <v/>
      </c>
      <c r="BE73" s="793" t="str">
        <f t="shared" si="40"/>
        <v/>
      </c>
      <c r="BF73" s="1021"/>
      <c r="BG73" s="792">
        <f>IF(SETUP!$G19&lt;&gt;"",SUMIF(X!$AX$3:$AX$47,SETUP!$H19,X!BG$3:BG$47),0)+IF(SETUP!$G20&lt;&gt;"",SUMIF(X!$AX$3:$AX$47,SETUP!$H20,X!BG$3:BG$47),0)+IF(SETUP!$G21&lt;&gt;"",SUMIF(X!$AX$3:$AX$47,SETUP!$H21,X!BG$3:BG$47),0)+IF(SETUP!$G22&lt;&gt;"",SUMIF(X!$AX$3:$AX$47,SETUP!$H22,X!BG$3:BG$47),0)+IF(SETUP!$G23&lt;&gt;"",SUMIF(X!$AX$3:$AX$47,SETUP!$H23,X!BG$3:BG$47),0)</f>
        <v>0</v>
      </c>
      <c r="BH73" s="782" t="str">
        <f>IF(BG73&lt;&gt;"",IF(ISERROR(AY73/BG73),"",AY73/BG73),"")</f>
        <v/>
      </c>
      <c r="BI73" s="782" t="str">
        <f t="shared" si="44"/>
        <v/>
      </c>
      <c r="BJ73" s="793" t="str">
        <f>IF(BG73&lt;&gt;"",IF(ISERROR(AZ73/BG73),"",AZ73/BG73),"")</f>
        <v/>
      </c>
      <c r="BK73" s="1021"/>
      <c r="BL73" s="1043" t="str">
        <f t="shared" si="41"/>
        <v/>
      </c>
      <c r="BM73" s="1040" t="str">
        <f t="shared" si="42"/>
        <v/>
      </c>
      <c r="BN73" s="1044"/>
      <c r="BO73" s="1035"/>
      <c r="BP73" s="1036" t="str">
        <f>IF(SETUP!$B$50&lt;&gt;"",SETUP!$B$50,"")</f>
        <v/>
      </c>
      <c r="BQ73" s="1711" t="str">
        <f>VLOOKUP($B73,$R$170:$AF172,C$1+1,FALSE)</f>
        <v/>
      </c>
      <c r="BR73" s="1712" t="str">
        <f>VLOOKUP($B73,$R$170:$AF172,D$1+1,FALSE)</f>
        <v/>
      </c>
      <c r="BS73" s="1712" t="str">
        <f>VLOOKUP($B73,$R$170:$AF172,E$1+1,FALSE)</f>
        <v/>
      </c>
      <c r="BT73" s="1712" t="str">
        <f>VLOOKUP($B73,$R$170:$AF172,F$1+1,FALSE)</f>
        <v/>
      </c>
      <c r="BU73" s="1712" t="str">
        <f>VLOOKUP($B73,$R$170:$AF172,G$1+1,FALSE)</f>
        <v/>
      </c>
      <c r="BV73" s="1712" t="str">
        <f>VLOOKUP($B73,$R$170:$AF172,H$1+1,FALSE)</f>
        <v/>
      </c>
      <c r="BW73" s="1712" t="str">
        <f>VLOOKUP($B73,$R$170:$AF172,I$1+1,FALSE)</f>
        <v/>
      </c>
      <c r="BX73" s="1712" t="str">
        <f>VLOOKUP($B73,$R$170:$AF172,J$1+1,FALSE)</f>
        <v/>
      </c>
      <c r="BY73" s="1712" t="str">
        <f>VLOOKUP($B73,$R$170:$AF172,K$1+1,FALSE)</f>
        <v/>
      </c>
      <c r="BZ73" s="1712" t="str">
        <f>VLOOKUP($B73,$R$170:$AF172,L$1+1,FALSE)</f>
        <v/>
      </c>
      <c r="CA73" s="1712" t="str">
        <f>VLOOKUP($B73,$R$170:$AF172,M$1+1,FALSE)</f>
        <v/>
      </c>
      <c r="CB73" s="1765" t="str">
        <f>VLOOKUP($B73,$R$170:$AF172,N$1+1,FALSE)</f>
        <v/>
      </c>
      <c r="CC73" s="1714" t="str">
        <f>VLOOKUP($B73,$R$170:$AF172,O$1+1,FALSE)</f>
        <v/>
      </c>
      <c r="CD73" s="1796" t="str">
        <f>VLOOKUP($B73,$R$170:$AF172,P$1+1,FALSE)</f>
        <v/>
      </c>
      <c r="CE73" s="777"/>
      <c r="CF73" s="777"/>
      <c r="CG73" s="777"/>
      <c r="CH73" s="777"/>
      <c r="CI73" s="777"/>
      <c r="CJ73" s="777"/>
      <c r="CK73" s="777"/>
      <c r="CL73" s="777"/>
      <c r="CM73" s="777"/>
      <c r="CN73" s="777"/>
      <c r="CO73" s="777"/>
      <c r="CP73" s="777"/>
      <c r="CQ73" s="777"/>
      <c r="CR73" s="777"/>
      <c r="CS73" s="777"/>
      <c r="CT73" s="777"/>
      <c r="CU73" s="777"/>
      <c r="CV73" s="777"/>
      <c r="CW73" s="777"/>
      <c r="CX73" s="777"/>
      <c r="CY73" s="777"/>
      <c r="CZ73" s="777"/>
      <c r="DA73" s="777"/>
      <c r="DB73" s="777"/>
      <c r="DC73" s="777"/>
      <c r="DD73" s="777"/>
      <c r="DE73" s="777"/>
      <c r="DF73" s="777"/>
      <c r="DG73" s="777"/>
      <c r="DH73" s="777"/>
      <c r="DI73" s="777"/>
      <c r="DJ73" s="777"/>
      <c r="DK73" s="777"/>
      <c r="DL73" s="777"/>
      <c r="DM73" s="777"/>
      <c r="DN73" s="777"/>
      <c r="DO73" s="777"/>
      <c r="DP73" s="777"/>
      <c r="DQ73" s="777"/>
      <c r="DR73" s="777"/>
      <c r="DS73" s="777"/>
      <c r="DT73" s="777"/>
      <c r="DU73" s="777"/>
      <c r="DV73" s="777"/>
      <c r="DW73" s="777"/>
      <c r="DX73" s="777"/>
      <c r="DY73" s="777"/>
      <c r="DZ73" s="777"/>
      <c r="EA73" s="777"/>
    </row>
    <row r="74" spans="1:131" s="808" customFormat="1" ht="15.75" customHeight="1">
      <c r="A74" s="1045"/>
      <c r="B74" s="1026" t="str">
        <f>IF(SETUP!$B$51&lt;&gt;"",SETUP!$B$51,"")</f>
        <v/>
      </c>
      <c r="C74" s="767" t="str">
        <f>IF(JAN!$K$56&gt;0,JAN!$K$56,"")</f>
        <v/>
      </c>
      <c r="D74" s="797" t="str">
        <f>IF(FEB!$K$56&gt;0,FEB!$K$56,"")</f>
        <v/>
      </c>
      <c r="E74" s="797" t="str">
        <f>IF(MAR!$K$56&gt;0,MAR!$K$56,"")</f>
        <v/>
      </c>
      <c r="F74" s="797" t="str">
        <f>IF(APR!$K$56&gt;0,APR!$K$56,"")</f>
        <v/>
      </c>
      <c r="G74" s="797" t="str">
        <f>IF(MAY!$K$56&gt;0,MAY!$K$56,"")</f>
        <v/>
      </c>
      <c r="H74" s="797" t="str">
        <f>IF(JUN!$K$56&gt;0,JUN!$K$56,"")</f>
        <v/>
      </c>
      <c r="I74" s="797" t="str">
        <f>IF(JUL!$K$56&gt;0,JUL!$K$56,"")</f>
        <v/>
      </c>
      <c r="J74" s="797" t="str">
        <f>IF(AUG!$K$56&gt;0,AUG!$K$56,"")</f>
        <v/>
      </c>
      <c r="K74" s="797" t="str">
        <f>IF(SEP!$K$56&gt;0,SEP!$K$56,"")</f>
        <v/>
      </c>
      <c r="L74" s="797" t="str">
        <f>IF(OCT!$K$56&gt;0,OCT!$K$56,"")</f>
        <v/>
      </c>
      <c r="M74" s="797" t="str">
        <f>IF(NOV!$K$56&gt;0,NOV!$K$56,"")</f>
        <v/>
      </c>
      <c r="N74" s="1027" t="str">
        <f>IF(DEC!$K$56&gt;0,DEC!$K$56,"")</f>
        <v/>
      </c>
      <c r="O74" s="799" t="str">
        <f>IF(SUM(C74:N74)&gt;0,SUM(C74:N74),"")</f>
        <v/>
      </c>
      <c r="P74" s="1046" t="str">
        <f>IF(SUM(C$74:N$74)&gt;0,O74/(SUM(JAN!$L$56,FEB!$L$56,MAR!$L$56,APR!$L$56,MAY!$L$56,JUN!$L$56,JUL!$L$56,AUG!$L$56,SEP!$L$56,OCT!$L$56,NOV!$L$56,DEC!$L$56)),"")</f>
        <v/>
      </c>
      <c r="Q74" s="1045"/>
      <c r="R74" s="1026" t="str">
        <f t="shared" si="35"/>
        <v/>
      </c>
      <c r="S74" s="767" t="str">
        <f>VLOOKUP($B74,$B$1:$N74,C$1+1,FALSE)</f>
        <v/>
      </c>
      <c r="T74" s="797" t="str">
        <f>VLOOKUP($B74,$B$1:$N74,D$1+1,FALSE)</f>
        <v/>
      </c>
      <c r="U74" s="797" t="str">
        <f>VLOOKUP($B74,$B$1:$N74,E$1+1,FALSE)</f>
        <v/>
      </c>
      <c r="V74" s="797" t="str">
        <f>VLOOKUP($B74,$B$1:$N74,F$1+1,FALSE)</f>
        <v/>
      </c>
      <c r="W74" s="797" t="str">
        <f>VLOOKUP($B74,$B$1:$N74,G$1+1,FALSE)</f>
        <v/>
      </c>
      <c r="X74" s="797" t="str">
        <f>VLOOKUP($B74,$B$1:$N74,H$1+1,FALSE)</f>
        <v/>
      </c>
      <c r="Y74" s="797" t="str">
        <f>VLOOKUP($B74,$B$1:$N74,I$1+1,FALSE)</f>
        <v/>
      </c>
      <c r="Z74" s="797" t="str">
        <f>VLOOKUP($B74,$B$1:$N74,J$1+1,FALSE)</f>
        <v/>
      </c>
      <c r="AA74" s="797" t="str">
        <f>VLOOKUP($B74,$B$1:$N74,K$1+1,FALSE)</f>
        <v/>
      </c>
      <c r="AB74" s="797" t="str">
        <f>VLOOKUP($B74,$B$1:$N74,L$1+1,FALSE)</f>
        <v/>
      </c>
      <c r="AC74" s="797" t="str">
        <f>VLOOKUP($B74,$B$1:$N74,M$1+1,FALSE)</f>
        <v/>
      </c>
      <c r="AD74" s="1027" t="str">
        <f>VLOOKUP($B74,$B$1:$N74,N$1+1,FALSE)</f>
        <v/>
      </c>
      <c r="AE74" s="799" t="str">
        <f t="shared" si="43"/>
        <v/>
      </c>
      <c r="AF74" s="1047" t="str">
        <f>IF(SUM(S74:AD74)&gt;0.005,SUM(S74:AD74)/COUNTIF(S$61:AD$61,"&lt;-0.005"),"")</f>
        <v/>
      </c>
      <c r="AG74" s="1045"/>
      <c r="AH74" s="1026" t="str">
        <f>IF($B172&lt;&gt;"",$B172,"")</f>
        <v/>
      </c>
      <c r="AI74" s="800" t="str">
        <f>VLOOKUP($B172,$B$169:$N172,C$1+1,FALSE)</f>
        <v/>
      </c>
      <c r="AJ74" s="801" t="str">
        <f>VLOOKUP($B172,$B$169:$N172,D$1+1,FALSE)</f>
        <v/>
      </c>
      <c r="AK74" s="801" t="str">
        <f>VLOOKUP($B172,$B$169:$N172,E$1+1,FALSE)</f>
        <v/>
      </c>
      <c r="AL74" s="801" t="str">
        <f>VLOOKUP($B172,$B$169:$N172,F$1+1,FALSE)</f>
        <v/>
      </c>
      <c r="AM74" s="801" t="str">
        <f>VLOOKUP($B172,$B$169:$N172,G$1+1,FALSE)</f>
        <v/>
      </c>
      <c r="AN74" s="801" t="str">
        <f>VLOOKUP($B172,$B$169:$N172,H$1+1,FALSE)</f>
        <v/>
      </c>
      <c r="AO74" s="801" t="str">
        <f>VLOOKUP($B172,$B$169:$N172,I$1+1,FALSE)</f>
        <v/>
      </c>
      <c r="AP74" s="801" t="str">
        <f>VLOOKUP($B172,$B$169:$N172,J$1+1,FALSE)</f>
        <v/>
      </c>
      <c r="AQ74" s="801" t="str">
        <f>VLOOKUP($B172,$B$169:$N172,K$1+1,FALSE)</f>
        <v/>
      </c>
      <c r="AR74" s="801" t="str">
        <f>VLOOKUP($B172,$B$169:$N172,L$1+1,FALSE)</f>
        <v/>
      </c>
      <c r="AS74" s="801" t="str">
        <f>VLOOKUP($B172,$B$169:$N172,M$1+1,FALSE)</f>
        <v/>
      </c>
      <c r="AT74" s="1030" t="str">
        <f>VLOOKUP($B172,$B$169:$N172,N$1+1,FALSE)</f>
        <v/>
      </c>
      <c r="AU74" s="803" t="str">
        <f>IF(O172&gt;0.001,O172,"")</f>
        <v/>
      </c>
      <c r="AV74" s="1048" t="str">
        <f>IF(P74&gt;0.005,P74,"")</f>
        <v/>
      </c>
      <c r="AW74" s="1049"/>
      <c r="AX74" s="1026" t="str">
        <f>IF($B172&lt;&gt;"",$B172,"")</f>
        <v/>
      </c>
      <c r="AY74" s="767" t="str">
        <f t="shared" si="36"/>
        <v/>
      </c>
      <c r="AZ74" s="804" t="str">
        <f t="shared" si="37"/>
        <v/>
      </c>
      <c r="BA74" s="773"/>
      <c r="BB74" s="805">
        <f>IF(SETUP!$G26&lt;&gt;"",SUMIF(X!$AX$3:$AX$47,SETUP!$H26,X!BB$3:BB$47),0)+IF(SETUP!$G27&lt;&gt;"",SUMIF(X!$AX$3:$AX$47,SETUP!$H27,X!BB$3:BB$47),0)+IF(SETUP!$G28&lt;&gt;"",SUMIF(X!$AX$3:$AX$47,SETUP!$H28,X!BB$3:BB$47),0)+IF(SETUP!$G29&lt;&gt;"",SUMIF(X!$AX$3:$AX$47,SETUP!$H29,X!BB$3:BB$47),0)+IF(SETUP!$G30&lt;&gt;"",SUMIF(X!$AX$3:$AX$47,SETUP!$H30,X!BB$3:BB$47),0)</f>
        <v>0</v>
      </c>
      <c r="BC74" s="801" t="str">
        <f t="shared" si="38"/>
        <v/>
      </c>
      <c r="BD74" s="797" t="str">
        <f t="shared" si="39"/>
        <v/>
      </c>
      <c r="BE74" s="806" t="str">
        <f t="shared" si="40"/>
        <v/>
      </c>
      <c r="BF74" s="1021"/>
      <c r="BG74" s="805">
        <f>IF(SETUP!$G26&lt;&gt;"",SUMIF(X!$AX$3:$AX$47,SETUP!$H26,X!BG$3:BG$47),0)+IF(SETUP!$G27&lt;&gt;"",SUMIF(X!$AX$3:$AX$47,SETUP!$H27,X!BG$3:BG$47),0)+IF(SETUP!$G28&lt;&gt;"",SUMIF(X!$AX$3:$AX$47,SETUP!$H28,X!BG$3:BG$47),0)+IF(SETUP!$G29&lt;&gt;"",SUMIF(X!$AX$3:$AX$47,SETUP!$H29,X!BG$3:BG$47),0)+IF(SETUP!$G30&lt;&gt;"",SUMIF(X!$AX$3:$AX$47,SETUP!$H30,X!BG$3:BG$47),0)</f>
        <v>0</v>
      </c>
      <c r="BH74" s="797" t="str">
        <f>IF(BG74&lt;&gt;"",IF(ISERROR(AY74/BG74),"",AY74/BG74),"")</f>
        <v/>
      </c>
      <c r="BI74" s="797" t="str">
        <f t="shared" si="44"/>
        <v/>
      </c>
      <c r="BJ74" s="806" t="str">
        <f>IF(BG74&lt;&gt;"",IF(ISERROR(AZ74/BG74),"",AZ74/BG74),"")</f>
        <v/>
      </c>
      <c r="BK74" s="1021"/>
      <c r="BL74" s="1033" t="str">
        <f t="shared" si="41"/>
        <v/>
      </c>
      <c r="BM74" s="1030" t="str">
        <f t="shared" si="42"/>
        <v/>
      </c>
      <c r="BN74" s="1034"/>
      <c r="BO74" s="1045"/>
      <c r="BP74" s="1026" t="str">
        <f>IF(SETUP!$B$51&lt;&gt;"",SETUP!$B$51,"")</f>
        <v/>
      </c>
      <c r="BQ74" s="1715" t="str">
        <f>VLOOKUP($B74,$R$170:$AF173,C$1+1,FALSE)</f>
        <v/>
      </c>
      <c r="BR74" s="1716" t="str">
        <f>VLOOKUP($B74,$R$170:$AF173,D$1+1,FALSE)</f>
        <v/>
      </c>
      <c r="BS74" s="1716" t="str">
        <f>VLOOKUP($B74,$R$170:$AF173,E$1+1,FALSE)</f>
        <v/>
      </c>
      <c r="BT74" s="1716" t="str">
        <f>VLOOKUP($B74,$R$170:$AF173,F$1+1,FALSE)</f>
        <v/>
      </c>
      <c r="BU74" s="1716" t="str">
        <f>VLOOKUP($B74,$R$170:$AF173,G$1+1,FALSE)</f>
        <v/>
      </c>
      <c r="BV74" s="1716" t="str">
        <f>VLOOKUP($B74,$R$170:$AF173,H$1+1,FALSE)</f>
        <v/>
      </c>
      <c r="BW74" s="1716" t="str">
        <f>VLOOKUP($B74,$R$170:$AF173,I$1+1,FALSE)</f>
        <v/>
      </c>
      <c r="BX74" s="1716" t="str">
        <f>VLOOKUP($B74,$R$170:$AF173,J$1+1,FALSE)</f>
        <v/>
      </c>
      <c r="BY74" s="1716" t="str">
        <f>VLOOKUP($B74,$R$170:$AF173,K$1+1,FALSE)</f>
        <v/>
      </c>
      <c r="BZ74" s="1716" t="str">
        <f>VLOOKUP($B74,$R$170:$AF173,L$1+1,FALSE)</f>
        <v/>
      </c>
      <c r="CA74" s="1716" t="str">
        <f>VLOOKUP($B74,$R$170:$AF173,M$1+1,FALSE)</f>
        <v/>
      </c>
      <c r="CB74" s="1764" t="str">
        <f>VLOOKUP($B74,$R$170:$AF173,N$1+1,FALSE)</f>
        <v/>
      </c>
      <c r="CC74" s="1718" t="str">
        <f>VLOOKUP($B74,$R$170:$AF173,O$1+1,FALSE)</f>
        <v/>
      </c>
      <c r="CD74" s="1797" t="str">
        <f>VLOOKUP($B74,$R$170:$AF173,P$1+1,FALSE)</f>
        <v/>
      </c>
      <c r="CE74" s="777"/>
      <c r="CF74" s="777"/>
      <c r="CG74" s="777"/>
      <c r="CH74" s="777"/>
      <c r="CI74" s="777"/>
      <c r="CJ74" s="777"/>
      <c r="CK74" s="777"/>
      <c r="CL74" s="777"/>
      <c r="CM74" s="777"/>
      <c r="CN74" s="777"/>
      <c r="CO74" s="777"/>
      <c r="CP74" s="777"/>
      <c r="CQ74" s="777"/>
      <c r="CR74" s="777"/>
      <c r="CS74" s="777"/>
      <c r="CT74" s="777"/>
      <c r="CU74" s="777"/>
      <c r="CV74" s="777"/>
      <c r="CW74" s="777"/>
      <c r="CX74" s="777"/>
      <c r="CY74" s="777"/>
      <c r="CZ74" s="777"/>
      <c r="DA74" s="777"/>
      <c r="DB74" s="777"/>
      <c r="DC74" s="777"/>
      <c r="DD74" s="777"/>
      <c r="DE74" s="777"/>
      <c r="DF74" s="777"/>
      <c r="DG74" s="777"/>
      <c r="DH74" s="777"/>
      <c r="DI74" s="777"/>
      <c r="DJ74" s="777"/>
      <c r="DK74" s="777"/>
      <c r="DL74" s="777"/>
      <c r="DM74" s="777"/>
      <c r="DN74" s="777"/>
      <c r="DO74" s="777"/>
      <c r="DP74" s="777"/>
      <c r="DQ74" s="777"/>
      <c r="DR74" s="777"/>
      <c r="DS74" s="777"/>
      <c r="DT74" s="777"/>
      <c r="DU74" s="777"/>
      <c r="DV74" s="777"/>
      <c r="DW74" s="777"/>
      <c r="DX74" s="777"/>
      <c r="DY74" s="777"/>
      <c r="DZ74" s="777"/>
      <c r="EA74" s="777"/>
    </row>
    <row r="75" spans="1:131" s="1069" customFormat="1" ht="15.75" customHeight="1" thickBot="1">
      <c r="A75" s="1050"/>
      <c r="B75" s="1051" t="str">
        <f>IF(SETUP!$B$52&lt;&gt;"",SETUP!$B$52,"")</f>
        <v/>
      </c>
      <c r="C75" s="1052" t="str">
        <f>IF(JAN!$K$57&gt;0,JAN!$K$57,"")</f>
        <v/>
      </c>
      <c r="D75" s="1053" t="str">
        <f>IF(FEB!$K$57&gt;0,FEB!$K$57,"")</f>
        <v/>
      </c>
      <c r="E75" s="1053" t="str">
        <f>IF(MAR!$K$57&gt;0,MAR!$K$57,"")</f>
        <v/>
      </c>
      <c r="F75" s="1053" t="str">
        <f>IF(APR!$K$57&gt;0,APR!$K$57,"")</f>
        <v/>
      </c>
      <c r="G75" s="1053" t="str">
        <f>IF(MAY!$K$57&gt;0,MAY!$K$57,"")</f>
        <v/>
      </c>
      <c r="H75" s="1053" t="str">
        <f>IF(JUN!$K$57&gt;0,JUN!$K$57,"")</f>
        <v/>
      </c>
      <c r="I75" s="1053" t="str">
        <f>IF(JUL!$K$57&gt;0,JUL!$K$57,"")</f>
        <v/>
      </c>
      <c r="J75" s="1053" t="str">
        <f>IF(AUG!$K$57&gt;0,AUG!$K$57,"")</f>
        <v/>
      </c>
      <c r="K75" s="1053" t="str">
        <f>IF(SEP!$K$57&gt;0,SEP!$K$57,"")</f>
        <v/>
      </c>
      <c r="L75" s="1053" t="str">
        <f>IF(OCT!$K$57&gt;0,OCT!$K$57,"")</f>
        <v/>
      </c>
      <c r="M75" s="1053" t="str">
        <f>IF(NOV!$K$57&gt;0,NOV!$K$57,"")</f>
        <v/>
      </c>
      <c r="N75" s="1054" t="str">
        <f>IF(DEC!$K$57&gt;0,DEC!$K$57,"")</f>
        <v/>
      </c>
      <c r="O75" s="1055" t="str">
        <f>IF(SUM(C75:N75)&gt;0,SUM(C75:N75),"")</f>
        <v/>
      </c>
      <c r="P75" s="1056" t="str">
        <f>IF(SUM(C$75:N$75)&gt;0,O75/(SUM(JAN!$L$57,FEB!$L$57,MAR!$L$57,APR!$L$57,MAY!$L$57,JUN!$L$57,JUL!$L$57,AUG!$L$57,SEP!$L$57,OCT!$L$57,NOV!$L$57,DEC!$L$57)),"")</f>
        <v/>
      </c>
      <c r="Q75" s="1050"/>
      <c r="R75" s="1051" t="str">
        <f t="shared" si="35"/>
        <v/>
      </c>
      <c r="S75" s="1052" t="str">
        <f>VLOOKUP($B75,$B$1:$N75,C$1+1,FALSE)</f>
        <v/>
      </c>
      <c r="T75" s="1053" t="str">
        <f>VLOOKUP($B75,$B$1:$N75,D$1+1,FALSE)</f>
        <v/>
      </c>
      <c r="U75" s="1053" t="str">
        <f>VLOOKUP($B75,$B$1:$N75,E$1+1,FALSE)</f>
        <v/>
      </c>
      <c r="V75" s="1053" t="str">
        <f>VLOOKUP($B75,$B$1:$N75,F$1+1,FALSE)</f>
        <v/>
      </c>
      <c r="W75" s="1053" t="str">
        <f>VLOOKUP($B75,$B$1:$N75,G$1+1,FALSE)</f>
        <v/>
      </c>
      <c r="X75" s="1053" t="str">
        <f>VLOOKUP($B75,$B$1:$N75,H$1+1,FALSE)</f>
        <v/>
      </c>
      <c r="Y75" s="1053" t="str">
        <f>VLOOKUP($B75,$B$1:$N75,I$1+1,FALSE)</f>
        <v/>
      </c>
      <c r="Z75" s="1053" t="str">
        <f>VLOOKUP($B75,$B$1:$N75,J$1+1,FALSE)</f>
        <v/>
      </c>
      <c r="AA75" s="1053" t="str">
        <f>VLOOKUP($B75,$B$1:$N75,K$1+1,FALSE)</f>
        <v/>
      </c>
      <c r="AB75" s="1053" t="str">
        <f>VLOOKUP($B75,$B$1:$N75,L$1+1,FALSE)</f>
        <v/>
      </c>
      <c r="AC75" s="1053" t="str">
        <f>VLOOKUP($B75,$B$1:$N75,M$1+1,FALSE)</f>
        <v/>
      </c>
      <c r="AD75" s="1054" t="str">
        <f>VLOOKUP($B75,$B$1:$N75,N$1+1,FALSE)</f>
        <v/>
      </c>
      <c r="AE75" s="1055" t="str">
        <f t="shared" si="43"/>
        <v/>
      </c>
      <c r="AF75" s="1057" t="str">
        <f>IF(SUM(S75:AD75)&gt;0.005,SUM(S75:AD75)/COUNTIF(S$61:AD$61,"&lt;-0.005"),"")</f>
        <v/>
      </c>
      <c r="AG75" s="1050"/>
      <c r="AH75" s="1051" t="str">
        <f>IF($B173&lt;&gt;"",$B173,"")</f>
        <v/>
      </c>
      <c r="AI75" s="1058" t="str">
        <f>VLOOKUP($B173,$B$169:$N173,C$1+1,FALSE)</f>
        <v/>
      </c>
      <c r="AJ75" s="1059" t="str">
        <f>VLOOKUP($B173,$B$169:$N173,D$1+1,FALSE)</f>
        <v/>
      </c>
      <c r="AK75" s="1059" t="str">
        <f>VLOOKUP($B173,$B$169:$N173,E$1+1,FALSE)</f>
        <v/>
      </c>
      <c r="AL75" s="1059" t="str">
        <f>VLOOKUP($B173,$B$169:$N173,F$1+1,FALSE)</f>
        <v/>
      </c>
      <c r="AM75" s="1059" t="str">
        <f>VLOOKUP($B173,$B$169:$N173,G$1+1,FALSE)</f>
        <v/>
      </c>
      <c r="AN75" s="1059" t="str">
        <f>VLOOKUP($B173,$B$169:$N173,H$1+1,FALSE)</f>
        <v/>
      </c>
      <c r="AO75" s="1059" t="str">
        <f>VLOOKUP($B173,$B$169:$N173,I$1+1,FALSE)</f>
        <v/>
      </c>
      <c r="AP75" s="1059" t="str">
        <f>VLOOKUP($B173,$B$169:$N173,J$1+1,FALSE)</f>
        <v/>
      </c>
      <c r="AQ75" s="1059" t="str">
        <f>VLOOKUP($B173,$B$169:$N173,K$1+1,FALSE)</f>
        <v/>
      </c>
      <c r="AR75" s="1059" t="str">
        <f>VLOOKUP($B173,$B$169:$N173,L$1+1,FALSE)</f>
        <v/>
      </c>
      <c r="AS75" s="1059" t="str">
        <f>VLOOKUP($B173,$B$169:$N173,M$1+1,FALSE)</f>
        <v/>
      </c>
      <c r="AT75" s="1060" t="str">
        <f>VLOOKUP($B173,$B$169:$N173,N$1+1,FALSE)</f>
        <v/>
      </c>
      <c r="AU75" s="1061" t="str">
        <f>IF(O173&gt;0.001,O173,"")</f>
        <v/>
      </c>
      <c r="AV75" s="1062" t="str">
        <f>IF(P75&gt;0.005,P75,"")</f>
        <v/>
      </c>
      <c r="AW75" s="1063"/>
      <c r="AX75" s="1051" t="str">
        <f>IF($B173&lt;&gt;"",$B173,"")</f>
        <v/>
      </c>
      <c r="AY75" s="1052" t="str">
        <f t="shared" si="36"/>
        <v/>
      </c>
      <c r="AZ75" s="1064" t="str">
        <f t="shared" si="37"/>
        <v/>
      </c>
      <c r="BA75" s="773"/>
      <c r="BB75" s="1065">
        <f>IF(SETUP!$G36&lt;&gt;"",SUMIF(X!$AX$3:$AX$47,SETUP!$H36,X!BB$3:BB$47),0)+IF(SETUP!$G37&lt;&gt;"",SUMIF(X!$AX$3:$AX$47,SETUP!$H37,X!BB$3:BB$47),0)+IF(SETUP!$G38&lt;&gt;"",SUMIF(X!$AX$3:$AX$47,SETUP!$H38,X!BB$3:BB$47),0)+IF(SETUP!$G39&lt;&gt;"",SUMIF(X!$AX$3:$AX$47,SETUP!$H39,X!BB$3:BB$47),0)+IF(SETUP!$G40&lt;&gt;"",SUMIF(X!$AX$3:$AX$47,SETUP!$H40,X!BB$3:BB$47),0)</f>
        <v>0</v>
      </c>
      <c r="BC75" s="1059" t="str">
        <f t="shared" si="38"/>
        <v/>
      </c>
      <c r="BD75" s="1053" t="str">
        <f t="shared" si="39"/>
        <v/>
      </c>
      <c r="BE75" s="1066" t="str">
        <f t="shared" si="40"/>
        <v/>
      </c>
      <c r="BF75" s="1021"/>
      <c r="BG75" s="1065">
        <f>IF(SETUP!$G36&lt;&gt;"",SUMIF(X!$AX$3:$AX$47,SETUP!$H36,X!BG$3:BG$47),0)+IF(SETUP!$G37&lt;&gt;"",SUMIF(X!$AX$3:$AX$47,SETUP!$H37,X!BG$3:BG$47),0)+IF(SETUP!$G38&lt;&gt;"",SUMIF(X!$AX$3:$AX$47,SETUP!$H38,X!BG$3:BG$47),0)+IF(SETUP!$G39&lt;&gt;"",SUMIF(X!$AX$3:$AX$47,SETUP!$H39,X!BG$3:BG$47),0)+IF(SETUP!$G40&lt;&gt;"",SUMIF(X!$AX$3:$AX$47,SETUP!$H40,X!BG$3:BG$47),0)</f>
        <v>0</v>
      </c>
      <c r="BH75" s="1053" t="str">
        <f>IF(BG75&lt;&gt;"",IF(ISERROR(AY75/BG75),"",AY75/BG75),"")</f>
        <v/>
      </c>
      <c r="BI75" s="1053" t="str">
        <f t="shared" si="44"/>
        <v/>
      </c>
      <c r="BJ75" s="1066" t="str">
        <f>IF(BG75&lt;&gt;"",IF(ISERROR(AZ75/BG75),"",AZ75/BG75),"")</f>
        <v/>
      </c>
      <c r="BK75" s="1021"/>
      <c r="BL75" s="1067" t="str">
        <f t="shared" si="41"/>
        <v/>
      </c>
      <c r="BM75" s="1060" t="str">
        <f t="shared" si="42"/>
        <v/>
      </c>
      <c r="BN75" s="1068"/>
      <c r="BO75" s="1050"/>
      <c r="BP75" s="1051" t="str">
        <f>IF(SETUP!$B$52&lt;&gt;"",SETUP!$B$52,"")</f>
        <v/>
      </c>
      <c r="BQ75" s="1766" t="str">
        <f>VLOOKUP($B75,$R$170:$AF174,C$1+1,FALSE)</f>
        <v/>
      </c>
      <c r="BR75" s="1767" t="str">
        <f>VLOOKUP($B75,$R$170:$AF174,D$1+1,FALSE)</f>
        <v/>
      </c>
      <c r="BS75" s="1767" t="str">
        <f>VLOOKUP($B75,$R$170:$AF174,E$1+1,FALSE)</f>
        <v/>
      </c>
      <c r="BT75" s="1767" t="str">
        <f>VLOOKUP($B75,$R$170:$AF174,F$1+1,FALSE)</f>
        <v/>
      </c>
      <c r="BU75" s="1767" t="str">
        <f>VLOOKUP($B75,$R$170:$AF174,G$1+1,FALSE)</f>
        <v/>
      </c>
      <c r="BV75" s="1767" t="str">
        <f>VLOOKUP($B75,$R$170:$AF174,H$1+1,FALSE)</f>
        <v/>
      </c>
      <c r="BW75" s="1767" t="str">
        <f>VLOOKUP($B75,$R$170:$AF174,I$1+1,FALSE)</f>
        <v/>
      </c>
      <c r="BX75" s="1767" t="str">
        <f>VLOOKUP($B75,$R$170:$AF174,J$1+1,FALSE)</f>
        <v/>
      </c>
      <c r="BY75" s="1767" t="str">
        <f>VLOOKUP($B75,$R$170:$AF174,K$1+1,FALSE)</f>
        <v/>
      </c>
      <c r="BZ75" s="1767" t="str">
        <f>VLOOKUP($B75,$R$170:$AF174,L$1+1,FALSE)</f>
        <v/>
      </c>
      <c r="CA75" s="1767" t="str">
        <f>VLOOKUP($B75,$R$170:$AF174,M$1+1,FALSE)</f>
        <v/>
      </c>
      <c r="CB75" s="1768" t="str">
        <f>VLOOKUP($B75,$R$170:$AF174,N$1+1,FALSE)</f>
        <v/>
      </c>
      <c r="CC75" s="1769" t="str">
        <f>VLOOKUP($B75,$R$170:$AF174,O$1+1,FALSE)</f>
        <v/>
      </c>
      <c r="CD75" s="1798" t="str">
        <f>VLOOKUP($B75,$R$170:$AF174,P$1+1,FALSE)</f>
        <v/>
      </c>
      <c r="CE75" s="881"/>
      <c r="CF75" s="881"/>
      <c r="CG75" s="881"/>
      <c r="CH75" s="881"/>
      <c r="CI75" s="881"/>
      <c r="CJ75" s="881"/>
      <c r="CK75" s="881"/>
      <c r="CL75" s="881"/>
      <c r="CM75" s="881"/>
      <c r="CN75" s="881"/>
      <c r="CO75" s="881"/>
      <c r="CP75" s="881"/>
      <c r="CQ75" s="881"/>
      <c r="CR75" s="881"/>
      <c r="CS75" s="881"/>
      <c r="CT75" s="881"/>
      <c r="CU75" s="881"/>
      <c r="CV75" s="881"/>
      <c r="CW75" s="881"/>
      <c r="CX75" s="881"/>
      <c r="CY75" s="881"/>
      <c r="CZ75" s="881"/>
      <c r="DA75" s="881"/>
      <c r="DB75" s="881"/>
      <c r="DC75" s="881"/>
      <c r="DD75" s="881"/>
      <c r="DE75" s="881"/>
      <c r="DF75" s="881"/>
      <c r="DG75" s="881"/>
      <c r="DH75" s="881"/>
      <c r="DI75" s="881"/>
      <c r="DJ75" s="881"/>
      <c r="DK75" s="881"/>
      <c r="DL75" s="881"/>
      <c r="DM75" s="881"/>
      <c r="DN75" s="881"/>
      <c r="DO75" s="881"/>
      <c r="DP75" s="881"/>
      <c r="DQ75" s="881"/>
      <c r="DR75" s="881"/>
      <c r="DS75" s="881"/>
      <c r="DT75" s="881"/>
      <c r="DU75" s="881"/>
      <c r="DV75" s="881"/>
      <c r="DW75" s="881"/>
      <c r="DX75" s="881"/>
      <c r="DY75" s="881"/>
      <c r="DZ75" s="881"/>
      <c r="EA75" s="881"/>
    </row>
    <row r="76" spans="1:131" s="1070" customFormat="1" ht="14.25" customHeight="1" thickTop="1" thickBot="1">
      <c r="B76" s="1071"/>
      <c r="C76" s="1072"/>
      <c r="D76" s="1072"/>
      <c r="E76" s="1072"/>
      <c r="F76" s="1072"/>
      <c r="G76" s="1072"/>
      <c r="H76" s="1072"/>
      <c r="I76" s="1072"/>
      <c r="J76" s="1072"/>
      <c r="K76" s="1072"/>
      <c r="L76" s="1072"/>
      <c r="M76" s="1072"/>
      <c r="N76" s="1072"/>
      <c r="O76" s="1072"/>
      <c r="P76" s="1073"/>
      <c r="R76" s="1071" t="str">
        <f t="shared" si="35"/>
        <v/>
      </c>
      <c r="S76" s="1072"/>
      <c r="T76" s="1072"/>
      <c r="U76" s="1072"/>
      <c r="V76" s="1072"/>
      <c r="W76" s="1072"/>
      <c r="X76" s="1072"/>
      <c r="Y76" s="1072"/>
      <c r="Z76" s="1072"/>
      <c r="AA76" s="1072"/>
      <c r="AB76" s="1072"/>
      <c r="AC76" s="1072"/>
      <c r="AD76" s="1072"/>
      <c r="AE76" s="1072"/>
      <c r="AF76" s="1074"/>
      <c r="AI76" s="1075"/>
      <c r="AJ76" s="1075"/>
      <c r="AK76" s="1075"/>
      <c r="AL76" s="1075"/>
      <c r="AM76" s="1075"/>
      <c r="AN76" s="1075"/>
      <c r="AO76" s="1075"/>
      <c r="AP76" s="1075"/>
      <c r="AQ76" s="1075"/>
      <c r="AR76" s="1075"/>
      <c r="AS76" s="1075"/>
      <c r="AT76" s="1075"/>
      <c r="AU76" s="1075"/>
      <c r="AV76" s="1076"/>
      <c r="AY76" s="1076"/>
      <c r="AZ76" s="1076"/>
      <c r="BA76" s="1077"/>
      <c r="BB76" s="1076"/>
      <c r="BC76" s="1075"/>
      <c r="BD76" s="1076"/>
      <c r="BE76" s="1075"/>
      <c r="BF76" s="1078"/>
      <c r="BG76" s="1076"/>
      <c r="BH76" s="1076"/>
      <c r="BI76" s="1076"/>
      <c r="BJ76" s="1075"/>
      <c r="BK76" s="1078"/>
      <c r="BL76" s="1079"/>
      <c r="BM76" s="1075"/>
      <c r="BN76" s="1075"/>
      <c r="BP76" s="1071"/>
      <c r="BQ76" s="1770"/>
      <c r="BR76" s="1770"/>
      <c r="BS76" s="1770"/>
      <c r="BT76" s="1770"/>
      <c r="BU76" s="1770"/>
      <c r="BV76" s="1770"/>
      <c r="BW76" s="1770"/>
      <c r="BX76" s="1770"/>
      <c r="BY76" s="1770"/>
      <c r="BZ76" s="1770"/>
      <c r="CA76" s="1770"/>
      <c r="CB76" s="1770"/>
      <c r="CC76" s="1770"/>
      <c r="CD76" s="1799"/>
      <c r="CE76" s="1080"/>
      <c r="CF76" s="1080"/>
      <c r="CG76" s="1080"/>
      <c r="CH76" s="1080"/>
      <c r="CI76" s="1080"/>
      <c r="CJ76" s="1080"/>
      <c r="CK76" s="1080"/>
      <c r="CL76" s="1080"/>
      <c r="CM76" s="1080"/>
      <c r="CN76" s="1080"/>
      <c r="CO76" s="1080"/>
      <c r="CP76" s="1080"/>
      <c r="CQ76" s="1080"/>
      <c r="CR76" s="1080"/>
      <c r="CS76" s="1080"/>
      <c r="CT76" s="1080"/>
      <c r="CU76" s="1080"/>
      <c r="CV76" s="1080"/>
      <c r="CW76" s="1080"/>
      <c r="CX76" s="1080"/>
      <c r="CY76" s="1080"/>
      <c r="CZ76" s="1080"/>
      <c r="DA76" s="1080"/>
      <c r="DB76" s="1080"/>
      <c r="DC76" s="1080"/>
      <c r="DD76" s="1080"/>
      <c r="DE76" s="1080"/>
      <c r="DF76" s="1080"/>
      <c r="DG76" s="1080"/>
      <c r="DH76" s="1080"/>
      <c r="DI76" s="1080"/>
      <c r="DJ76" s="1080"/>
      <c r="DK76" s="1080"/>
      <c r="DL76" s="1080"/>
      <c r="DM76" s="1080"/>
      <c r="DN76" s="1080"/>
      <c r="DO76" s="1080"/>
      <c r="DP76" s="1080"/>
      <c r="DQ76" s="1080"/>
      <c r="DR76" s="1080"/>
      <c r="DS76" s="1080"/>
      <c r="DT76" s="1080"/>
      <c r="DU76" s="1080"/>
      <c r="DV76" s="1080"/>
      <c r="DW76" s="1080"/>
      <c r="DX76" s="1080"/>
      <c r="DY76" s="1080"/>
      <c r="DZ76" s="1080"/>
      <c r="EA76" s="1080"/>
    </row>
    <row r="77" spans="1:131" s="1097" customFormat="1" ht="15.75" customHeight="1" thickTop="1">
      <c r="A77" s="1081"/>
      <c r="B77" s="1082" t="str">
        <f>IF(SETUP!$B$63&lt;&gt;"",SETUP!$B$63,"")</f>
        <v/>
      </c>
      <c r="C77" s="1083" t="str">
        <f>IF(JAN!$K$70&gt;0,JAN!$K$70,"")</f>
        <v/>
      </c>
      <c r="D77" s="1083" t="str">
        <f>IF(FEB!$K$70&gt;0,FEB!$K$70,"")</f>
        <v/>
      </c>
      <c r="E77" s="1083" t="str">
        <f>IF(MAR!$K$70&gt;0,MAR!$K$70,"")</f>
        <v/>
      </c>
      <c r="F77" s="1083" t="str">
        <f>IF(APR!$K$70&gt;0,APR!$K$70,"")</f>
        <v/>
      </c>
      <c r="G77" s="1083" t="str">
        <f>IF(MAY!$K$70&gt;0,MAY!$K$70,"")</f>
        <v/>
      </c>
      <c r="H77" s="1083" t="str">
        <f>IF(JUN!$K$70&gt;0,JUN!$K$70,"")</f>
        <v/>
      </c>
      <c r="I77" s="1083" t="str">
        <f>IF(JUL!$K$70&gt;0,JUL!$K$70,"")</f>
        <v/>
      </c>
      <c r="J77" s="1083" t="str">
        <f>IF(AUG!$K$70&gt;0,AUG!$K$70,"")</f>
        <v/>
      </c>
      <c r="K77" s="1083" t="str">
        <f>IF(SEP!$K$70&gt;0,SEP!$K$70,"")</f>
        <v/>
      </c>
      <c r="L77" s="1083" t="str">
        <f>IF(OCT!$K$70&gt;0,OCT!$K$70,"")</f>
        <v/>
      </c>
      <c r="M77" s="1083" t="str">
        <f>IF(NOV!$K$70&gt;0,NOV!$K$70,"")</f>
        <v/>
      </c>
      <c r="N77" s="1084" t="str">
        <f>IF(DEC!$K$70&gt;0,DEC!$K$70,"")</f>
        <v/>
      </c>
      <c r="O77" s="1085" t="str">
        <f>IF(SUM(C77:N77)&gt;0,SUM(C77:N77),"")</f>
        <v/>
      </c>
      <c r="P77" s="1086" t="str">
        <f>IF(SUM(C$77:N$77)&gt;0,O77/(SUM(JAN!$L$70,FEB!$L$70,MAR!$L$70,APR!$L$70,MAY!$L$70,JUN!$L$70,JUL!$L$70,AUG!$L$70,SEP!$L$70,OCT!$L$70,NOV!$L$70,DEC!$L$70)),"")</f>
        <v/>
      </c>
      <c r="Q77" s="1081"/>
      <c r="R77" s="1082" t="str">
        <f t="shared" si="35"/>
        <v/>
      </c>
      <c r="S77" s="1083" t="str">
        <f>VLOOKUP($B77,$B$1:$N77,C$1+1,FALSE)</f>
        <v/>
      </c>
      <c r="T77" s="1083" t="str">
        <f>VLOOKUP($B77,$B$1:$N77,D$1+1,FALSE)</f>
        <v/>
      </c>
      <c r="U77" s="1083" t="str">
        <f>VLOOKUP($B77,$B$1:$N77,E$1+1,FALSE)</f>
        <v/>
      </c>
      <c r="V77" s="1083" t="str">
        <f>VLOOKUP($B77,$B$1:$N77,F$1+1,FALSE)</f>
        <v/>
      </c>
      <c r="W77" s="1083" t="str">
        <f>VLOOKUP($B77,$B$1:$N77,G$1+1,FALSE)</f>
        <v/>
      </c>
      <c r="X77" s="1083" t="str">
        <f>VLOOKUP($B77,$B$1:$N77,H$1+1,FALSE)</f>
        <v/>
      </c>
      <c r="Y77" s="1083" t="str">
        <f>VLOOKUP($B77,$B$1:$N77,I$1+1,FALSE)</f>
        <v/>
      </c>
      <c r="Z77" s="1083" t="str">
        <f>VLOOKUP($B77,$B$1:$N77,J$1+1,FALSE)</f>
        <v/>
      </c>
      <c r="AA77" s="1083" t="str">
        <f>VLOOKUP($B77,$B$1:$N77,K$1+1,FALSE)</f>
        <v/>
      </c>
      <c r="AB77" s="1083" t="str">
        <f>VLOOKUP($B77,$B$1:$N77,L$1+1,FALSE)</f>
        <v/>
      </c>
      <c r="AC77" s="1083" t="str">
        <f>VLOOKUP($B77,$B$1:$N77,M$1+1,FALSE)</f>
        <v/>
      </c>
      <c r="AD77" s="1084" t="str">
        <f>VLOOKUP($B77,$B$1:$N77,N$1+1,FALSE)</f>
        <v/>
      </c>
      <c r="AE77" s="1085" t="str">
        <f t="shared" si="43"/>
        <v/>
      </c>
      <c r="AF77" s="1087" t="str">
        <f>IF(SUM(S77:AD77)&gt;0.005,SUM(S77:AD77)/COUNTIF(S$60:AD$60,"&gt;0.005"),"")</f>
        <v/>
      </c>
      <c r="AG77" s="1088"/>
      <c r="AH77" s="1082" t="str">
        <f>IF($B175&lt;&gt;"",$B175,"")</f>
        <v/>
      </c>
      <c r="AI77" s="1089" t="str">
        <f>VLOOKUP($B175,$B$175:$N175,C$1+1,FALSE)</f>
        <v/>
      </c>
      <c r="AJ77" s="1089" t="str">
        <f>VLOOKUP($B175,$B$175:$N175,D$1+1,FALSE)</f>
        <v/>
      </c>
      <c r="AK77" s="1089" t="str">
        <f>VLOOKUP($B175,$B$175:$N175,E$1+1,FALSE)</f>
        <v/>
      </c>
      <c r="AL77" s="1089" t="str">
        <f>VLOOKUP($B175,$B$175:$N175,F$1+1,FALSE)</f>
        <v/>
      </c>
      <c r="AM77" s="1089" t="str">
        <f>VLOOKUP($B175,$B$175:$N175,G$1+1,FALSE)</f>
        <v/>
      </c>
      <c r="AN77" s="1089" t="str">
        <f>VLOOKUP($B175,$B$175:$N175,H$1+1,FALSE)</f>
        <v/>
      </c>
      <c r="AO77" s="1089" t="str">
        <f>VLOOKUP($B175,$B$175:$N175,I$1+1,FALSE)</f>
        <v/>
      </c>
      <c r="AP77" s="1089" t="str">
        <f>VLOOKUP($B175,$B$175:$N175,J$1+1,FALSE)</f>
        <v/>
      </c>
      <c r="AQ77" s="1089" t="str">
        <f>VLOOKUP($B175,$B$175:$N175,K$1+1,FALSE)</f>
        <v/>
      </c>
      <c r="AR77" s="1089" t="str">
        <f>VLOOKUP($B175,$B$175:$N175,L$1+1,FALSE)</f>
        <v/>
      </c>
      <c r="AS77" s="1089" t="str">
        <f>VLOOKUP($B175,$B$175:$N175,M$1+1,FALSE)</f>
        <v/>
      </c>
      <c r="AT77" s="1090" t="str">
        <f>VLOOKUP($B175,$B$175:$N175,N$1+1,FALSE)</f>
        <v/>
      </c>
      <c r="AU77" s="1091" t="str">
        <f>IF(O175&gt;0.001,O175,"")</f>
        <v/>
      </c>
      <c r="AV77" s="1087" t="str">
        <f>IF(P77&gt;0.005,P77,"")</f>
        <v/>
      </c>
      <c r="AW77" s="1088"/>
      <c r="AX77" s="1082" t="str">
        <f>IF($B175&lt;&gt;"",$B175,"")</f>
        <v/>
      </c>
      <c r="AY77" s="1083" t="str">
        <f t="shared" si="36"/>
        <v/>
      </c>
      <c r="AZ77" s="1092" t="str">
        <f t="shared" si="37"/>
        <v/>
      </c>
      <c r="BA77" s="773"/>
      <c r="BB77" s="1093">
        <f>IF(SETUP!$G43&lt;&gt;"",SUMIF(X!$AX$49:$AX$58,SETUP!$H43,X!BB$49:BB$58),0)+IF(SETUP!$G44&lt;&gt;"",SUMIF(X!$AX$49:$AX$58,SETUP!$H44,X!BB$49:BB$58),0)+IF(SETUP!$G45&lt;&gt;"",SUMIF(X!$AX$49:$AX$58,SETUP!$H45,X!BB$49:BB$58),0)+IF(SETUP!$G46&lt;&gt;"",SUMIF(X!$AX$49:$AX$58,SETUP!$H46,X!BB$49:BB$58),0)</f>
        <v>0</v>
      </c>
      <c r="BC77" s="1089" t="str">
        <f t="shared" si="38"/>
        <v/>
      </c>
      <c r="BD77" s="1083" t="str">
        <f t="shared" si="39"/>
        <v/>
      </c>
      <c r="BE77" s="1094" t="str">
        <f t="shared" si="40"/>
        <v/>
      </c>
      <c r="BF77" s="1021"/>
      <c r="BG77" s="1093">
        <f>IF(SETUP!$G43&lt;&gt;"",SUMIF(X!$AX$49:$AX$58,SETUP!$H43,X!BG$49:BG$58),0)+IF(SETUP!$G44&lt;&gt;"",SUMIF(X!$AX$49:$AX$58,SETUP!$H44,X!BG$49:BG$58),0)+IF(SETUP!$G45&lt;&gt;"",SUMIF(X!$AX$49:$AX$58,SETUP!$H45,X!BG$49:BG$58),0)+IF(SETUP!$G46&lt;&gt;"",SUMIF(X!$AX$49:$AX$58,SETUP!$H46,X!BG$49:BG$58),0)</f>
        <v>0</v>
      </c>
      <c r="BH77" s="1083" t="str">
        <f t="shared" ref="BH77:BH92" si="45">IF(BG77&lt;&gt;"",IF(ISERROR(AY77/BG77),"",AY77/BG77),"")</f>
        <v/>
      </c>
      <c r="BI77" s="1083" t="str">
        <f t="shared" si="44"/>
        <v/>
      </c>
      <c r="BJ77" s="1094" t="str">
        <f t="shared" ref="BJ77:BJ92" si="46">IF(BG77&lt;&gt;"",IF(ISERROR(AZ77/BG77),"",AZ77/BG77),"")</f>
        <v/>
      </c>
      <c r="BK77" s="1021"/>
      <c r="BL77" s="1095" t="str">
        <f t="shared" si="41"/>
        <v/>
      </c>
      <c r="BM77" s="1090" t="str">
        <f t="shared" si="42"/>
        <v/>
      </c>
      <c r="BN77" s="1096"/>
      <c r="BO77" s="1081"/>
      <c r="BP77" s="1082" t="str">
        <f>IF(SETUP!$B$63&lt;&gt;"",SETUP!$B$63,"")</f>
        <v/>
      </c>
      <c r="BQ77" s="1771" t="str">
        <f>VLOOKUP($B77,$R$176:$AF176,C$1+1,FALSE)</f>
        <v/>
      </c>
      <c r="BR77" s="1771" t="str">
        <f>VLOOKUP($B77,$R$176:$AF176,D$1+1,FALSE)</f>
        <v/>
      </c>
      <c r="BS77" s="1771" t="str">
        <f>VLOOKUP($B77,$R$176:$AF176,E$1+1,FALSE)</f>
        <v/>
      </c>
      <c r="BT77" s="1771" t="str">
        <f>VLOOKUP($B77,$R$176:$AF176,F$1+1,FALSE)</f>
        <v/>
      </c>
      <c r="BU77" s="1771" t="str">
        <f>VLOOKUP($B77,$R$176:$AF176,G$1+1,FALSE)</f>
        <v/>
      </c>
      <c r="BV77" s="1771" t="str">
        <f>VLOOKUP($B77,$R$176:$AF176,H$1+1,FALSE)</f>
        <v/>
      </c>
      <c r="BW77" s="1771" t="str">
        <f>VLOOKUP($B77,$R$176:$AF176,I$1+1,FALSE)</f>
        <v/>
      </c>
      <c r="BX77" s="1771" t="str">
        <f>VLOOKUP($B77,$R$176:$AF176,J$1+1,FALSE)</f>
        <v/>
      </c>
      <c r="BY77" s="1771" t="str">
        <f>VLOOKUP($B77,$R$176:$AF176,K$1+1,FALSE)</f>
        <v/>
      </c>
      <c r="BZ77" s="1771" t="str">
        <f>VLOOKUP($B77,$R$176:$AF176,L$1+1,FALSE)</f>
        <v/>
      </c>
      <c r="CA77" s="1771" t="str">
        <f>VLOOKUP($B77,$R$176:$AF176,M$1+1,FALSE)</f>
        <v/>
      </c>
      <c r="CB77" s="1772" t="str">
        <f>VLOOKUP($B77,$R$176:$AF176,N$1+1,FALSE)</f>
        <v/>
      </c>
      <c r="CC77" s="1773" t="str">
        <f>VLOOKUP($B77,$R$176:$AF176,O$1+1,FALSE)</f>
        <v/>
      </c>
      <c r="CD77" s="1800" t="str">
        <f>VLOOKUP($B77,$R$176:$AF176,P$1+1,FALSE)</f>
        <v/>
      </c>
      <c r="CE77" s="757"/>
      <c r="CF77" s="757"/>
      <c r="CG77" s="757"/>
      <c r="CH77" s="757"/>
      <c r="CI77" s="757"/>
      <c r="CJ77" s="757"/>
      <c r="CK77" s="757"/>
      <c r="CL77" s="757"/>
      <c r="CM77" s="757"/>
      <c r="CN77" s="757"/>
      <c r="CO77" s="757"/>
      <c r="CP77" s="757"/>
      <c r="CQ77" s="757"/>
      <c r="CR77" s="757"/>
      <c r="CS77" s="757"/>
      <c r="CT77" s="757"/>
      <c r="CU77" s="757"/>
      <c r="CV77" s="757"/>
      <c r="CW77" s="757"/>
      <c r="CX77" s="757"/>
      <c r="CY77" s="757"/>
      <c r="CZ77" s="757"/>
      <c r="DA77" s="757"/>
      <c r="DB77" s="757"/>
      <c r="DC77" s="757"/>
      <c r="DD77" s="757"/>
      <c r="DE77" s="757"/>
      <c r="DF77" s="757"/>
      <c r="DG77" s="757"/>
      <c r="DH77" s="757"/>
      <c r="DI77" s="757"/>
      <c r="DJ77" s="757"/>
      <c r="DK77" s="757"/>
      <c r="DL77" s="757"/>
      <c r="DM77" s="757"/>
      <c r="DN77" s="757"/>
      <c r="DO77" s="757"/>
      <c r="DP77" s="757"/>
      <c r="DQ77" s="757"/>
      <c r="DR77" s="757"/>
      <c r="DS77" s="757"/>
      <c r="DT77" s="757"/>
      <c r="DU77" s="757"/>
      <c r="DV77" s="757"/>
      <c r="DW77" s="757"/>
      <c r="DX77" s="757"/>
      <c r="DY77" s="757"/>
      <c r="DZ77" s="757"/>
      <c r="EA77" s="757"/>
    </row>
    <row r="78" spans="1:131" s="810" customFormat="1" ht="15.75" customHeight="1">
      <c r="A78" s="1098"/>
      <c r="B78" s="1026" t="str">
        <f>IF(SETUP!$B$64&lt;&gt;"",SETUP!$B$64,"")</f>
        <v/>
      </c>
      <c r="C78" s="767" t="str">
        <f>IF(JAN!$K$71&gt;0,JAN!$K$71,"")</f>
        <v/>
      </c>
      <c r="D78" s="797" t="str">
        <f>IF(FEB!$K$71&gt;0,FEB!$K$71,"")</f>
        <v/>
      </c>
      <c r="E78" s="797" t="str">
        <f>IF(MAR!$K$71&gt;0,MAR!$K$71,"")</f>
        <v/>
      </c>
      <c r="F78" s="797" t="str">
        <f>IF(APR!$K$71&gt;0,APR!$K$71,"")</f>
        <v/>
      </c>
      <c r="G78" s="797" t="str">
        <f>IF(MAY!$K$71&gt;0,MAY!$K$71,"")</f>
        <v/>
      </c>
      <c r="H78" s="797" t="str">
        <f>IF(JUN!$K$71&gt;0,JUN!$K$71,"")</f>
        <v/>
      </c>
      <c r="I78" s="797" t="str">
        <f>IF(JUL!$K$71&gt;0,JUL!$K$71,"")</f>
        <v/>
      </c>
      <c r="J78" s="797" t="str">
        <f>IF(AUG!$K$71&gt;0,AUG!$K$71,"")</f>
        <v/>
      </c>
      <c r="K78" s="797" t="str">
        <f>IF(SEP!$K$71&gt;0,SEP!$K$71,"")</f>
        <v/>
      </c>
      <c r="L78" s="797" t="str">
        <f>IF(OCT!$K$71&gt;0,OCT!$K$71,"")</f>
        <v/>
      </c>
      <c r="M78" s="797" t="str">
        <f>IF(NOV!$K$71&gt;0,NOV!$K$71,"")</f>
        <v/>
      </c>
      <c r="N78" s="1027" t="str">
        <f>IF(DEC!$K$71&gt;0,DEC!$K$71,"")</f>
        <v/>
      </c>
      <c r="O78" s="799" t="str">
        <f>IF(SUM(C78:N78)&gt;0,SUM(C78:N78),"")</f>
        <v/>
      </c>
      <c r="P78" s="1099" t="str">
        <f>IF(SUM(C$78:N$78)&gt;0,O78/(SUM(JAN!$L$71,FEB!$L$71,MAR!$L$71,APR!$L$71,MAY!$L$71,JUN!$L$71,JUL!$L$71,AUG!$L$71,SEP!$L$71,OCT!$L$71,NOV!$L$71,DEC!$L$71)),"")</f>
        <v/>
      </c>
      <c r="Q78" s="1098"/>
      <c r="R78" s="1026" t="str">
        <f t="shared" si="35"/>
        <v/>
      </c>
      <c r="S78" s="767" t="str">
        <f>VLOOKUP($B78,$B$1:$N78,C$1+1,FALSE)</f>
        <v/>
      </c>
      <c r="T78" s="797" t="str">
        <f>VLOOKUP($B78,$B$1:$N78,D$1+1,FALSE)</f>
        <v/>
      </c>
      <c r="U78" s="797" t="str">
        <f>VLOOKUP($B78,$B$1:$N78,E$1+1,FALSE)</f>
        <v/>
      </c>
      <c r="V78" s="797" t="str">
        <f>VLOOKUP($B78,$B$1:$N78,F$1+1,FALSE)</f>
        <v/>
      </c>
      <c r="W78" s="797" t="str">
        <f>VLOOKUP($B78,$B$1:$N78,G$1+1,FALSE)</f>
        <v/>
      </c>
      <c r="X78" s="797" t="str">
        <f>VLOOKUP($B78,$B$1:$N78,H$1+1,FALSE)</f>
        <v/>
      </c>
      <c r="Y78" s="797" t="str">
        <f>VLOOKUP($B78,$B$1:$N78,I$1+1,FALSE)</f>
        <v/>
      </c>
      <c r="Z78" s="797" t="str">
        <f>VLOOKUP($B78,$B$1:$N78,J$1+1,FALSE)</f>
        <v/>
      </c>
      <c r="AA78" s="797" t="str">
        <f>VLOOKUP($B78,$B$1:$N78,K$1+1,FALSE)</f>
        <v/>
      </c>
      <c r="AB78" s="797" t="str">
        <f>VLOOKUP($B78,$B$1:$N78,L$1+1,FALSE)</f>
        <v/>
      </c>
      <c r="AC78" s="797" t="str">
        <f>VLOOKUP($B78,$B$1:$N78,M$1+1,FALSE)</f>
        <v/>
      </c>
      <c r="AD78" s="1027" t="str">
        <f>VLOOKUP($B78,$B$1:$N78,N$1+1,FALSE)</f>
        <v/>
      </c>
      <c r="AE78" s="1100" t="str">
        <f t="shared" si="43"/>
        <v/>
      </c>
      <c r="AF78" s="1101" t="str">
        <f>IF(SUM(S78:AD78)&gt;0.005,SUM(S78:AD78)/COUNTIF(S$60:AD$60,"&gt;0.005"),"")</f>
        <v/>
      </c>
      <c r="AG78" s="1102"/>
      <c r="AH78" s="1026" t="str">
        <f>IF($B176&lt;&gt;"",$B176,"")</f>
        <v/>
      </c>
      <c r="AI78" s="800" t="str">
        <f>VLOOKUP($B176,$B$175:$N176,C$1+1,FALSE)</f>
        <v/>
      </c>
      <c r="AJ78" s="801" t="str">
        <f>VLOOKUP($B176,$B$175:$N176,D$1+1,FALSE)</f>
        <v/>
      </c>
      <c r="AK78" s="801" t="str">
        <f>VLOOKUP($B176,$B$175:$N176,E$1+1,FALSE)</f>
        <v/>
      </c>
      <c r="AL78" s="801" t="str">
        <f>VLOOKUP($B176,$B$175:$N176,F$1+1,FALSE)</f>
        <v/>
      </c>
      <c r="AM78" s="801" t="str">
        <f>VLOOKUP($B176,$B$175:$N176,G$1+1,FALSE)</f>
        <v/>
      </c>
      <c r="AN78" s="801" t="str">
        <f>VLOOKUP($B176,$B$175:$N176,H$1+1,FALSE)</f>
        <v/>
      </c>
      <c r="AO78" s="801" t="str">
        <f>VLOOKUP($B176,$B$175:$N176,I$1+1,FALSE)</f>
        <v/>
      </c>
      <c r="AP78" s="801" t="str">
        <f>VLOOKUP($B176,$B$175:$N176,J$1+1,FALSE)</f>
        <v/>
      </c>
      <c r="AQ78" s="801" t="str">
        <f>VLOOKUP($B176,$B$175:$N176,K$1+1,FALSE)</f>
        <v/>
      </c>
      <c r="AR78" s="801" t="str">
        <f>VLOOKUP($B176,$B$175:$N176,L$1+1,FALSE)</f>
        <v/>
      </c>
      <c r="AS78" s="801" t="str">
        <f>VLOOKUP($B176,$B$175:$N176,M$1+1,FALSE)</f>
        <v/>
      </c>
      <c r="AT78" s="1030" t="str">
        <f>VLOOKUP($B176,$B$175:$N176,N$1+1,FALSE)</f>
        <v/>
      </c>
      <c r="AU78" s="803" t="str">
        <f>IF(O176&gt;0.001,O176,"")</f>
        <v/>
      </c>
      <c r="AV78" s="1101" t="str">
        <f>IF(P78&gt;0.005,P78,"")</f>
        <v/>
      </c>
      <c r="AW78" s="1102"/>
      <c r="AX78" s="1026" t="str">
        <f>IF($B176&lt;&gt;"",$B176,"")</f>
        <v/>
      </c>
      <c r="AY78" s="767" t="str">
        <f t="shared" si="36"/>
        <v/>
      </c>
      <c r="AZ78" s="804" t="str">
        <f t="shared" si="37"/>
        <v/>
      </c>
      <c r="BA78" s="773"/>
      <c r="BB78" s="805">
        <f>IF(SETUP!$G49&lt;&gt;"",SUMIF(X!$AX$49:$AX$58,SETUP!$H49,X!BB$49:BB$58),0)+IF(SETUP!$G50&lt;&gt;"",SUMIF(X!$AX$49:$AX$58,SETUP!$H50,X!BB$49:BB$58),0)+IF(SETUP!$G51&lt;&gt;"",SUMIF(X!$AX$49:$AX$58,SETUP!$H51,X!BB$49:BB$58),0)+IF(SETUP!$G52&lt;&gt;"",SUMIF(X!$AX$49:$AX$58,SETUP!$H52,X!BB$49:BB$58),0)</f>
        <v>0</v>
      </c>
      <c r="BC78" s="801" t="str">
        <f t="shared" si="38"/>
        <v/>
      </c>
      <c r="BD78" s="797" t="str">
        <f t="shared" si="39"/>
        <v/>
      </c>
      <c r="BE78" s="806" t="str">
        <f t="shared" si="40"/>
        <v/>
      </c>
      <c r="BF78" s="1021"/>
      <c r="BG78" s="805">
        <f>IF(SETUP!$G49&lt;&gt;"",SUMIF(X!$AX$49:$AX$58,SETUP!$H49,X!BG$49:BG$58),0)+IF(SETUP!$G50&lt;&gt;"",SUMIF(X!$AX$49:$AX$58,SETUP!$H50,X!BG$49:BG$58),0)+IF(SETUP!$G51&lt;&gt;"",SUMIF(X!$AX$49:$AX$58,SETUP!$H51,X!BG$49:BG$58),0)+IF(SETUP!$G52&lt;&gt;"",SUMIF(X!$AX$49:$AX$58,SETUP!$H52,X!BG$49:BG$58),0)</f>
        <v>0</v>
      </c>
      <c r="BH78" s="797" t="str">
        <f t="shared" si="45"/>
        <v/>
      </c>
      <c r="BI78" s="797" t="str">
        <f t="shared" si="44"/>
        <v/>
      </c>
      <c r="BJ78" s="806" t="str">
        <f t="shared" si="46"/>
        <v/>
      </c>
      <c r="BK78" s="1021"/>
      <c r="BL78" s="1033" t="str">
        <f t="shared" si="41"/>
        <v/>
      </c>
      <c r="BM78" s="1030" t="str">
        <f t="shared" si="42"/>
        <v/>
      </c>
      <c r="BN78" s="1034"/>
      <c r="BO78" s="1098"/>
      <c r="BP78" s="1026" t="str">
        <f>IF(SETUP!$B$64&lt;&gt;"",SETUP!$B$64,"")</f>
        <v/>
      </c>
      <c r="BQ78" s="1715" t="str">
        <f>VLOOKUP($B78,$R$176:$AF177,C$1+1,FALSE)</f>
        <v/>
      </c>
      <c r="BR78" s="1716" t="str">
        <f>VLOOKUP($B78,$R$176:$AF177,D$1+1,FALSE)</f>
        <v/>
      </c>
      <c r="BS78" s="1716" t="str">
        <f>VLOOKUP($B78,$R$176:$AF177,E$1+1,FALSE)</f>
        <v/>
      </c>
      <c r="BT78" s="1716" t="str">
        <f>VLOOKUP($B78,$R$176:$AF177,F$1+1,FALSE)</f>
        <v/>
      </c>
      <c r="BU78" s="1716" t="str">
        <f>VLOOKUP($B78,$R$176:$AF177,G$1+1,FALSE)</f>
        <v/>
      </c>
      <c r="BV78" s="1716" t="str">
        <f>VLOOKUP($B78,$R$176:$AF177,H$1+1,FALSE)</f>
        <v/>
      </c>
      <c r="BW78" s="1716" t="str">
        <f>VLOOKUP($B78,$R$176:$AF177,I$1+1,FALSE)</f>
        <v/>
      </c>
      <c r="BX78" s="1716" t="str">
        <f>VLOOKUP($B78,$R$176:$AF177,J$1+1,FALSE)</f>
        <v/>
      </c>
      <c r="BY78" s="1716" t="str">
        <f>VLOOKUP($B78,$R$176:$AF177,K$1+1,FALSE)</f>
        <v/>
      </c>
      <c r="BZ78" s="1716" t="str">
        <f>VLOOKUP($B78,$R$176:$AF177,L$1+1,FALSE)</f>
        <v/>
      </c>
      <c r="CA78" s="1716" t="str">
        <f>VLOOKUP($B78,$R$176:$AF177,M$1+1,FALSE)</f>
        <v/>
      </c>
      <c r="CB78" s="1764" t="str">
        <f>VLOOKUP($B78,$R$176:$AF177,N$1+1,FALSE)</f>
        <v/>
      </c>
      <c r="CC78" s="1718" t="str">
        <f>VLOOKUP($B78,$R$176:$AF177,O$1+1,FALSE)</f>
        <v/>
      </c>
      <c r="CD78" s="1801" t="str">
        <f>VLOOKUP($B78,$R$176:$AF177,P$1+1,FALSE)</f>
        <v/>
      </c>
      <c r="CE78" s="809"/>
      <c r="CF78" s="809"/>
      <c r="CG78" s="809"/>
      <c r="CH78" s="809"/>
      <c r="CI78" s="809"/>
      <c r="CJ78" s="809"/>
      <c r="CK78" s="809"/>
      <c r="CL78" s="809"/>
      <c r="CM78" s="809"/>
      <c r="CN78" s="809"/>
      <c r="CO78" s="809"/>
      <c r="CP78" s="809"/>
      <c r="CQ78" s="809"/>
      <c r="CR78" s="809"/>
      <c r="CS78" s="809"/>
      <c r="CT78" s="809"/>
      <c r="CU78" s="809"/>
      <c r="CV78" s="809"/>
      <c r="CW78" s="809"/>
      <c r="CX78" s="809"/>
      <c r="CY78" s="809"/>
      <c r="CZ78" s="809"/>
      <c r="DA78" s="809"/>
      <c r="DB78" s="809"/>
      <c r="DC78" s="809"/>
      <c r="DD78" s="809"/>
      <c r="DE78" s="809"/>
      <c r="DF78" s="809"/>
      <c r="DG78" s="809"/>
      <c r="DH78" s="809"/>
      <c r="DI78" s="809"/>
      <c r="DJ78" s="809"/>
      <c r="DK78" s="809"/>
      <c r="DL78" s="809"/>
      <c r="DM78" s="809"/>
      <c r="DN78" s="809"/>
      <c r="DO78" s="809"/>
      <c r="DP78" s="809"/>
      <c r="DQ78" s="809"/>
      <c r="DR78" s="809"/>
      <c r="DS78" s="809"/>
      <c r="DT78" s="809"/>
      <c r="DU78" s="809"/>
      <c r="DV78" s="809"/>
      <c r="DW78" s="809"/>
      <c r="DX78" s="809"/>
      <c r="DY78" s="809"/>
      <c r="DZ78" s="809"/>
      <c r="EA78" s="809"/>
    </row>
    <row r="79" spans="1:131" s="882" customFormat="1" ht="15.75" customHeight="1" thickBot="1">
      <c r="A79" s="1103"/>
      <c r="B79" s="1104" t="str">
        <f>IF(SETUP!$B$65&lt;&gt;"",SETUP!$B$65,"")</f>
        <v/>
      </c>
      <c r="C79" s="1105" t="str">
        <f>IF(JAN!$K$72&gt;0,JAN!$K$72,"")</f>
        <v/>
      </c>
      <c r="D79" s="1106" t="str">
        <f>IF(FEB!$K$72&gt;0,FEB!$K$72,"")</f>
        <v/>
      </c>
      <c r="E79" s="1106" t="str">
        <f>IF(MAR!$K$72&gt;0,MAR!$K$72,"")</f>
        <v/>
      </c>
      <c r="F79" s="1106" t="str">
        <f>IF(APR!$K$72&gt;0,APR!$K$72,"")</f>
        <v/>
      </c>
      <c r="G79" s="1106" t="str">
        <f>IF(MAY!$K$72&gt;0,MAY!$K$72,"")</f>
        <v/>
      </c>
      <c r="H79" s="1106" t="str">
        <f>IF(JUN!$K$72&gt;0,JUN!$K$72,"")</f>
        <v/>
      </c>
      <c r="I79" s="1106" t="str">
        <f>IF(JUL!$K$72&gt;0,JUL!$K$72,"")</f>
        <v/>
      </c>
      <c r="J79" s="1106" t="str">
        <f>IF(AUG!$K$72&gt;0,AUG!$K$72,"")</f>
        <v/>
      </c>
      <c r="K79" s="1106" t="str">
        <f>IF(SEP!$K$72&gt;0,SEP!$K$72,"")</f>
        <v/>
      </c>
      <c r="L79" s="1106" t="str">
        <f>IF(OCT!$K$72&gt;0,OCT!$K$72,"")</f>
        <v/>
      </c>
      <c r="M79" s="1106" t="str">
        <f>IF(NOV!$K$72&gt;0,NOV!$K$72,"")</f>
        <v/>
      </c>
      <c r="N79" s="1107" t="str">
        <f>IF(DEC!$K$72&gt;0,DEC!$K$72,"")</f>
        <v/>
      </c>
      <c r="O79" s="1108" t="str">
        <f>IF(SUM(C79:N79)&gt;0,SUM(C79:N79),"")</f>
        <v/>
      </c>
      <c r="P79" s="1109" t="str">
        <f>IF(SUM(C$79:N$79)&gt;0,O79/(SUM(JAN!$L$72,FEB!$L$72,MAR!$L$72,APR!$L$72,MAY!$L$72,JUN!$L$72,JUL!$L$72,AUG!$L$72,SEP!$L$72,OCT!$L$72,NOV!$L$72,DEC!$L$72)),"")</f>
        <v/>
      </c>
      <c r="Q79" s="1103"/>
      <c r="R79" s="1104" t="str">
        <f t="shared" si="35"/>
        <v/>
      </c>
      <c r="S79" s="1105" t="str">
        <f>VLOOKUP($B79,$B$1:$N79,C$1+1,FALSE)</f>
        <v/>
      </c>
      <c r="T79" s="1106" t="str">
        <f>VLOOKUP($B79,$B$1:$N79,D$1+1,FALSE)</f>
        <v/>
      </c>
      <c r="U79" s="1106" t="str">
        <f>VLOOKUP($B79,$B$1:$N79,E$1+1,FALSE)</f>
        <v/>
      </c>
      <c r="V79" s="1106" t="str">
        <f>VLOOKUP($B79,$B$1:$N79,F$1+1,FALSE)</f>
        <v/>
      </c>
      <c r="W79" s="1106" t="str">
        <f>VLOOKUP($B79,$B$1:$N79,G$1+1,FALSE)</f>
        <v/>
      </c>
      <c r="X79" s="1106" t="str">
        <f>VLOOKUP($B79,$B$1:$N79,H$1+1,FALSE)</f>
        <v/>
      </c>
      <c r="Y79" s="1106" t="str">
        <f>VLOOKUP($B79,$B$1:$N79,I$1+1,FALSE)</f>
        <v/>
      </c>
      <c r="Z79" s="1106" t="str">
        <f>VLOOKUP($B79,$B$1:$N79,J$1+1,FALSE)</f>
        <v/>
      </c>
      <c r="AA79" s="1106" t="str">
        <f>VLOOKUP($B79,$B$1:$N79,K$1+1,FALSE)</f>
        <v/>
      </c>
      <c r="AB79" s="1106" t="str">
        <f>VLOOKUP($B79,$B$1:$N79,L$1+1,FALSE)</f>
        <v/>
      </c>
      <c r="AC79" s="1106" t="str">
        <f>VLOOKUP($B79,$B$1:$N79,M$1+1,FALSE)</f>
        <v/>
      </c>
      <c r="AD79" s="1107" t="str">
        <f>VLOOKUP($B79,$B$1:$N79,N$1+1,FALSE)</f>
        <v/>
      </c>
      <c r="AE79" s="1110" t="str">
        <f t="shared" si="43"/>
        <v/>
      </c>
      <c r="AF79" s="1111" t="str">
        <f>IF(SUM(S79:AD79)&gt;0.005,SUM(S79:AD79)/COUNTIF(S$60:AD$60,"&gt;0.005"),"")</f>
        <v/>
      </c>
      <c r="AG79" s="1112"/>
      <c r="AH79" s="1104" t="str">
        <f>IF($B177&lt;&gt;"",$B177,"")</f>
        <v/>
      </c>
      <c r="AI79" s="1113" t="str">
        <f>VLOOKUP($B177,$B$175:$N177,C$1+1,FALSE)</f>
        <v/>
      </c>
      <c r="AJ79" s="1114" t="str">
        <f>VLOOKUP($B177,$B$175:$N177,D$1+1,FALSE)</f>
        <v/>
      </c>
      <c r="AK79" s="1114" t="str">
        <f>VLOOKUP($B177,$B$175:$N177,E$1+1,FALSE)</f>
        <v/>
      </c>
      <c r="AL79" s="1114" t="str">
        <f>VLOOKUP($B177,$B$175:$N177,F$1+1,FALSE)</f>
        <v/>
      </c>
      <c r="AM79" s="1114" t="str">
        <f>VLOOKUP($B177,$B$175:$N177,G$1+1,FALSE)</f>
        <v/>
      </c>
      <c r="AN79" s="1114" t="str">
        <f>VLOOKUP($B177,$B$175:$N177,H$1+1,FALSE)</f>
        <v/>
      </c>
      <c r="AO79" s="1114" t="str">
        <f>VLOOKUP($B177,$B$175:$N177,I$1+1,FALSE)</f>
        <v/>
      </c>
      <c r="AP79" s="1114" t="str">
        <f>VLOOKUP($B177,$B$175:$N177,J$1+1,FALSE)</f>
        <v/>
      </c>
      <c r="AQ79" s="1114" t="str">
        <f>VLOOKUP($B177,$B$175:$N177,K$1+1,FALSE)</f>
        <v/>
      </c>
      <c r="AR79" s="1114" t="str">
        <f>VLOOKUP($B177,$B$175:$N177,L$1+1,FALSE)</f>
        <v/>
      </c>
      <c r="AS79" s="1114" t="str">
        <f>VLOOKUP($B177,$B$175:$N177,M$1+1,FALSE)</f>
        <v/>
      </c>
      <c r="AT79" s="1115" t="str">
        <f>VLOOKUP($B177,$B$175:$N177,N$1+1,FALSE)</f>
        <v/>
      </c>
      <c r="AU79" s="1116" t="str">
        <f>IF(O177&gt;0.001,O177,"")</f>
        <v/>
      </c>
      <c r="AV79" s="1111" t="str">
        <f>IF(P79&gt;0.005,P79,"")</f>
        <v/>
      </c>
      <c r="AW79" s="1112"/>
      <c r="AX79" s="1104" t="str">
        <f>IF($B177&lt;&gt;"",$B177,"")</f>
        <v/>
      </c>
      <c r="AY79" s="1105" t="str">
        <f t="shared" si="36"/>
        <v/>
      </c>
      <c r="AZ79" s="1117" t="str">
        <f t="shared" si="37"/>
        <v/>
      </c>
      <c r="BA79" s="773"/>
      <c r="BB79" s="1118">
        <f>IF(SETUP!$G55&lt;&gt;"",SUMIF(X!$AX$49:$AX$58,SETUP!$H55,X!BB$49:BB$58),0)+IF(SETUP!$G56&lt;&gt;"",SUMIF(X!$AX$49:$AX$58,SETUP!$H56,X!BB$49:BB$58),0)+IF(SETUP!$G57&lt;&gt;"",SUMIF(X!$AX$49:$AX$58,SETUP!$H57,X!BB$49:BB$58),0)+IF(SETUP!$G58&lt;&gt;"",SUMIF(X!$AX$49:$AX$58,SETUP!$H58,X!BB$49:BB$58),0)</f>
        <v>0</v>
      </c>
      <c r="BC79" s="1114" t="str">
        <f t="shared" si="38"/>
        <v/>
      </c>
      <c r="BD79" s="1106" t="str">
        <f t="shared" si="39"/>
        <v/>
      </c>
      <c r="BE79" s="1119" t="str">
        <f t="shared" si="40"/>
        <v/>
      </c>
      <c r="BF79" s="1021"/>
      <c r="BG79" s="1118">
        <f>IF(SETUP!$G55&lt;&gt;"",SUMIF(X!$AX$49:$AX$58,SETUP!$H55,X!BG$49:BG$58),0)+IF(SETUP!$G56&lt;&gt;"",SUMIF(X!$AX$49:$AX$58,SETUP!$H56,X!BG$49:BG$58),0)+IF(SETUP!$G57&lt;&gt;"",SUMIF(X!$AX$49:$AX$58,SETUP!$H57,X!BG$49:BG$58),0)+IF(SETUP!$G58&lt;&gt;"",SUMIF(X!$AX$49:$AX$58,SETUP!$H58,X!BG$49:BG$58),0)</f>
        <v>0</v>
      </c>
      <c r="BH79" s="1106" t="str">
        <f t="shared" si="45"/>
        <v/>
      </c>
      <c r="BI79" s="1106" t="str">
        <f t="shared" si="44"/>
        <v/>
      </c>
      <c r="BJ79" s="1119" t="str">
        <f t="shared" si="46"/>
        <v/>
      </c>
      <c r="BK79" s="1021"/>
      <c r="BL79" s="1120" t="str">
        <f t="shared" si="41"/>
        <v/>
      </c>
      <c r="BM79" s="1115" t="str">
        <f t="shared" si="42"/>
        <v/>
      </c>
      <c r="BN79" s="1121"/>
      <c r="BO79" s="1103"/>
      <c r="BP79" s="1104" t="str">
        <f>IF(SETUP!$B$65&lt;&gt;"",SETUP!$B$65,"")</f>
        <v/>
      </c>
      <c r="BQ79" s="1774" t="str">
        <f>VLOOKUP($B79,$R$176:$AF178,C$1+1,FALSE)</f>
        <v/>
      </c>
      <c r="BR79" s="1775" t="str">
        <f>VLOOKUP($B79,$R$176:$AF178,D$1+1,FALSE)</f>
        <v/>
      </c>
      <c r="BS79" s="1775" t="str">
        <f>VLOOKUP($B79,$R$176:$AF178,E$1+1,FALSE)</f>
        <v/>
      </c>
      <c r="BT79" s="1775" t="str">
        <f>VLOOKUP($B79,$R$176:$AF178,F$1+1,FALSE)</f>
        <v/>
      </c>
      <c r="BU79" s="1775" t="str">
        <f>VLOOKUP($B79,$R$176:$AF178,G$1+1,FALSE)</f>
        <v/>
      </c>
      <c r="BV79" s="1775" t="str">
        <f>VLOOKUP($B79,$R$176:$AF178,H$1+1,FALSE)</f>
        <v/>
      </c>
      <c r="BW79" s="1775" t="str">
        <f>VLOOKUP($B79,$R$176:$AF178,I$1+1,FALSE)</f>
        <v/>
      </c>
      <c r="BX79" s="1775" t="str">
        <f>VLOOKUP($B79,$R$176:$AF178,J$1+1,FALSE)</f>
        <v/>
      </c>
      <c r="BY79" s="1775" t="str">
        <f>VLOOKUP($B79,$R$176:$AF178,K$1+1,FALSE)</f>
        <v/>
      </c>
      <c r="BZ79" s="1775" t="str">
        <f>VLOOKUP($B79,$R$176:$AF178,L$1+1,FALSE)</f>
        <v/>
      </c>
      <c r="CA79" s="1775" t="str">
        <f>VLOOKUP($B79,$R$176:$AF178,M$1+1,FALSE)</f>
        <v/>
      </c>
      <c r="CB79" s="1776" t="str">
        <f>VLOOKUP($B79,$R$176:$AF178,N$1+1,FALSE)</f>
        <v/>
      </c>
      <c r="CC79" s="1777" t="str">
        <f>VLOOKUP($B79,$R$176:$AF178,O$1+1,FALSE)</f>
        <v/>
      </c>
      <c r="CD79" s="1802" t="str">
        <f>VLOOKUP($B79,$R$176:$AF178,P$1+1,FALSE)</f>
        <v/>
      </c>
      <c r="CE79" s="881"/>
      <c r="CF79" s="881"/>
      <c r="CG79" s="881"/>
      <c r="CH79" s="881"/>
      <c r="CI79" s="881"/>
      <c r="CJ79" s="881"/>
      <c r="CK79" s="881"/>
      <c r="CL79" s="881"/>
      <c r="CM79" s="881"/>
      <c r="CN79" s="881"/>
      <c r="CO79" s="881"/>
      <c r="CP79" s="881"/>
      <c r="CQ79" s="881"/>
      <c r="CR79" s="881"/>
      <c r="CS79" s="881"/>
      <c r="CT79" s="881"/>
      <c r="CU79" s="881"/>
      <c r="CV79" s="881"/>
      <c r="CW79" s="881"/>
      <c r="CX79" s="881"/>
      <c r="CY79" s="881"/>
      <c r="CZ79" s="881"/>
      <c r="DA79" s="881"/>
      <c r="DB79" s="881"/>
      <c r="DC79" s="881"/>
      <c r="DD79" s="881"/>
      <c r="DE79" s="881"/>
      <c r="DF79" s="881"/>
      <c r="DG79" s="881"/>
      <c r="DH79" s="881"/>
      <c r="DI79" s="881"/>
      <c r="DJ79" s="881"/>
      <c r="DK79" s="881"/>
      <c r="DL79" s="881"/>
      <c r="DM79" s="881"/>
      <c r="DN79" s="881"/>
      <c r="DO79" s="881"/>
      <c r="DP79" s="881"/>
      <c r="DQ79" s="881"/>
      <c r="DR79" s="881"/>
      <c r="DS79" s="881"/>
      <c r="DT79" s="881"/>
      <c r="DU79" s="881"/>
      <c r="DV79" s="881"/>
      <c r="DW79" s="881"/>
      <c r="DX79" s="881"/>
      <c r="DY79" s="881"/>
      <c r="DZ79" s="881"/>
      <c r="EA79" s="881"/>
    </row>
    <row r="80" spans="1:131" s="1070" customFormat="1" ht="13.5" customHeight="1" thickTop="1" thickBot="1">
      <c r="B80" s="1071"/>
      <c r="C80" s="1072"/>
      <c r="D80" s="1072"/>
      <c r="E80" s="1072"/>
      <c r="F80" s="1072"/>
      <c r="G80" s="1072"/>
      <c r="H80" s="1072"/>
      <c r="I80" s="1072"/>
      <c r="J80" s="1072"/>
      <c r="K80" s="1072"/>
      <c r="L80" s="1072"/>
      <c r="M80" s="1072"/>
      <c r="N80" s="1072"/>
      <c r="O80" s="1072"/>
      <c r="P80" s="1073"/>
      <c r="R80" s="1071" t="str">
        <f t="shared" si="35"/>
        <v/>
      </c>
      <c r="S80" s="1072"/>
      <c r="T80" s="1072"/>
      <c r="U80" s="1072"/>
      <c r="V80" s="1072"/>
      <c r="W80" s="1072"/>
      <c r="X80" s="1072"/>
      <c r="Y80" s="1072"/>
      <c r="Z80" s="1072"/>
      <c r="AA80" s="1072"/>
      <c r="AB80" s="1072"/>
      <c r="AC80" s="1072"/>
      <c r="AD80" s="1072"/>
      <c r="AE80" s="1072"/>
      <c r="AF80" s="1074"/>
      <c r="AI80" s="1075"/>
      <c r="AJ80" s="1075"/>
      <c r="AK80" s="1075"/>
      <c r="AL80" s="1075"/>
      <c r="AM80" s="1075"/>
      <c r="AN80" s="1075"/>
      <c r="AO80" s="1075"/>
      <c r="AP80" s="1075"/>
      <c r="AQ80" s="1075"/>
      <c r="AR80" s="1075"/>
      <c r="AS80" s="1075"/>
      <c r="AT80" s="1075"/>
      <c r="AU80" s="1075"/>
      <c r="AV80" s="1076"/>
      <c r="AY80" s="1076"/>
      <c r="AZ80" s="1076"/>
      <c r="BA80" s="1077"/>
      <c r="BB80" s="1076"/>
      <c r="BC80" s="1075"/>
      <c r="BD80" s="1076"/>
      <c r="BE80" s="1075"/>
      <c r="BF80" s="1078"/>
      <c r="BG80" s="1076"/>
      <c r="BH80" s="1076"/>
      <c r="BI80" s="1076"/>
      <c r="BJ80" s="1075"/>
      <c r="BK80" s="1078"/>
      <c r="BL80" s="1079"/>
      <c r="BM80" s="1075"/>
      <c r="BN80" s="1075"/>
      <c r="BP80" s="1071"/>
      <c r="BQ80" s="1770"/>
      <c r="BR80" s="1770"/>
      <c r="BS80" s="1770"/>
      <c r="BT80" s="1770"/>
      <c r="BU80" s="1770"/>
      <c r="BV80" s="1770"/>
      <c r="BW80" s="1770"/>
      <c r="BX80" s="1770"/>
      <c r="BY80" s="1770"/>
      <c r="BZ80" s="1770"/>
      <c r="CA80" s="1770"/>
      <c r="CB80" s="1770"/>
      <c r="CC80" s="1770"/>
      <c r="CD80" s="1799"/>
      <c r="CE80" s="1080"/>
      <c r="CF80" s="1080"/>
      <c r="CG80" s="1080"/>
      <c r="CH80" s="1080"/>
      <c r="CI80" s="1080"/>
      <c r="CJ80" s="1080"/>
      <c r="CK80" s="1080"/>
      <c r="CL80" s="1080"/>
      <c r="CM80" s="1080"/>
      <c r="CN80" s="1080"/>
      <c r="CO80" s="1080"/>
      <c r="CP80" s="1080"/>
      <c r="CQ80" s="1080"/>
      <c r="CR80" s="1080"/>
      <c r="CS80" s="1080"/>
      <c r="CT80" s="1080"/>
      <c r="CU80" s="1080"/>
      <c r="CV80" s="1080"/>
      <c r="CW80" s="1080"/>
      <c r="CX80" s="1080"/>
      <c r="CY80" s="1080"/>
      <c r="CZ80" s="1080"/>
      <c r="DA80" s="1080"/>
      <c r="DB80" s="1080"/>
      <c r="DC80" s="1080"/>
      <c r="DD80" s="1080"/>
      <c r="DE80" s="1080"/>
      <c r="DF80" s="1080"/>
      <c r="DG80" s="1080"/>
      <c r="DH80" s="1080"/>
      <c r="DI80" s="1080"/>
      <c r="DJ80" s="1080"/>
      <c r="DK80" s="1080"/>
      <c r="DL80" s="1080"/>
      <c r="DM80" s="1080"/>
      <c r="DN80" s="1080"/>
      <c r="DO80" s="1080"/>
      <c r="DP80" s="1080"/>
      <c r="DQ80" s="1080"/>
      <c r="DR80" s="1080"/>
      <c r="DS80" s="1080"/>
      <c r="DT80" s="1080"/>
      <c r="DU80" s="1080"/>
      <c r="DV80" s="1080"/>
      <c r="DW80" s="1080"/>
      <c r="DX80" s="1080"/>
      <c r="DY80" s="1080"/>
      <c r="DZ80" s="1080"/>
      <c r="EA80" s="1080"/>
    </row>
    <row r="81" spans="1:131" s="808" customFormat="1" ht="15.75" customHeight="1" thickTop="1">
      <c r="A81" s="1122"/>
      <c r="B81" s="1026" t="str">
        <f>IF(SETUP!$B$66&lt;&gt;"",SETUP!$B$66,"")</f>
        <v/>
      </c>
      <c r="C81" s="767" t="str">
        <f>IF(JAN!$K$75&gt;0,JAN!$K$75,"")</f>
        <v/>
      </c>
      <c r="D81" s="797" t="str">
        <f>IF(FEB!$K$75&gt;0,FEB!$K$75,"")</f>
        <v/>
      </c>
      <c r="E81" s="797" t="str">
        <f>IF(MAR!$K$75&gt;0,MAR!$K$75,"")</f>
        <v/>
      </c>
      <c r="F81" s="797" t="str">
        <f>IF(APR!$K$75&gt;0,APR!$K$75,"")</f>
        <v/>
      </c>
      <c r="G81" s="797" t="str">
        <f>IF(MAY!$K$75&gt;0,MAY!$K$75,"")</f>
        <v/>
      </c>
      <c r="H81" s="797" t="str">
        <f>IF(JUN!$K$75&gt;0,JUN!$K$75,"")</f>
        <v/>
      </c>
      <c r="I81" s="797" t="str">
        <f>IF(JUL!$K$75&gt;0,JUL!$K$75,"")</f>
        <v/>
      </c>
      <c r="J81" s="797" t="str">
        <f>IF(AUG!$K$75&gt;0,AUG!$K$75,"")</f>
        <v/>
      </c>
      <c r="K81" s="797" t="str">
        <f>IF(SEP!$K$75&gt;0,SEP!$K$75,"")</f>
        <v/>
      </c>
      <c r="L81" s="797" t="str">
        <f>IF(OCT!$K$75&gt;0,OCT!$K$75,"")</f>
        <v/>
      </c>
      <c r="M81" s="797" t="str">
        <f>IF(NOV!$K$75&gt;0,NOV!$K$75,"")</f>
        <v/>
      </c>
      <c r="N81" s="1027" t="str">
        <f>IF(DEC!$K$75&gt;0,DEC!$K$75,"")</f>
        <v/>
      </c>
      <c r="O81" s="799" t="str">
        <f t="shared" ref="O81:O92" si="47">IF(SUM(C81:N81)&gt;0,SUM(C81:N81),"")</f>
        <v/>
      </c>
      <c r="P81" s="1123" t="str">
        <f>IF(SUM(C$81:N$81)&gt;0,O81/(SUM(JAN!$L$75,FEB!$L$75,MAR!$L$75,APR!$L$75,MAY!$L$75,JUN!$L$75,JUL!$L$75,AUG!$L$75,SEP!$L$75,OCT!$L$75,NOV!$L$75,DEC!$L$75)),"")</f>
        <v/>
      </c>
      <c r="Q81" s="1122"/>
      <c r="R81" s="1026" t="str">
        <f t="shared" si="35"/>
        <v/>
      </c>
      <c r="S81" s="767" t="str">
        <f>VLOOKUP($B81,$B$1:$N81,C$1+1,FALSE)</f>
        <v/>
      </c>
      <c r="T81" s="797" t="str">
        <f>VLOOKUP($B81,$B$1:$N81,D$1+1,FALSE)</f>
        <v/>
      </c>
      <c r="U81" s="797" t="str">
        <f>VLOOKUP($B81,$B$1:$N81,E$1+1,FALSE)</f>
        <v/>
      </c>
      <c r="V81" s="797" t="str">
        <f>VLOOKUP($B81,$B$1:$N81,F$1+1,FALSE)</f>
        <v/>
      </c>
      <c r="W81" s="797" t="str">
        <f>VLOOKUP($B81,$B$1:$N81,G$1+1,FALSE)</f>
        <v/>
      </c>
      <c r="X81" s="797" t="str">
        <f>VLOOKUP($B81,$B$1:$N81,H$1+1,FALSE)</f>
        <v/>
      </c>
      <c r="Y81" s="797" t="str">
        <f>VLOOKUP($B81,$B$1:$N81,I$1+1,FALSE)</f>
        <v/>
      </c>
      <c r="Z81" s="797" t="str">
        <f>VLOOKUP($B81,$B$1:$N81,J$1+1,FALSE)</f>
        <v/>
      </c>
      <c r="AA81" s="797" t="str">
        <f>VLOOKUP($B81,$B$1:$N81,K$1+1,FALSE)</f>
        <v/>
      </c>
      <c r="AB81" s="797" t="str">
        <f>VLOOKUP($B81,$B$1:$N81,L$1+1,FALSE)</f>
        <v/>
      </c>
      <c r="AC81" s="797" t="str">
        <f>VLOOKUP($B81,$B$1:$N81,M$1+1,FALSE)</f>
        <v/>
      </c>
      <c r="AD81" s="1027" t="str">
        <f>VLOOKUP($B81,$B$1:$N81,N$1+1,FALSE)</f>
        <v/>
      </c>
      <c r="AE81" s="799" t="str">
        <f t="shared" si="43"/>
        <v/>
      </c>
      <c r="AF81" s="1124" t="str">
        <f>IF(SUM(S81:AD81)&gt;0.005,SUM(S81:AD81)/COUNTIF(S$61:AD$61,"&lt;-0.005"),"")</f>
        <v/>
      </c>
      <c r="AG81" s="1125"/>
      <c r="AH81" s="1026" t="str">
        <f t="shared" ref="AH81:AH92" si="48">IF($B180&lt;&gt;"",$B180,"")</f>
        <v/>
      </c>
      <c r="AI81" s="800" t="str">
        <f>VLOOKUP($B180,$B$180:$N180,C$1+1,FALSE)</f>
        <v/>
      </c>
      <c r="AJ81" s="801" t="str">
        <f>VLOOKUP($B180,$B$180:$N180,D$1+1,FALSE)</f>
        <v/>
      </c>
      <c r="AK81" s="801" t="str">
        <f>VLOOKUP($B180,$B$180:$N180,E$1+1,FALSE)</f>
        <v/>
      </c>
      <c r="AL81" s="801" t="str">
        <f>VLOOKUP($B180,$B$180:$N180,F$1+1,FALSE)</f>
        <v/>
      </c>
      <c r="AM81" s="801" t="str">
        <f>VLOOKUP($B180,$B$180:$N180,G$1+1,FALSE)</f>
        <v/>
      </c>
      <c r="AN81" s="801" t="str">
        <f>VLOOKUP($B180,$B$180:$N180,H$1+1,FALSE)</f>
        <v/>
      </c>
      <c r="AO81" s="801" t="str">
        <f>VLOOKUP($B180,$B$180:$N180,I$1+1,FALSE)</f>
        <v/>
      </c>
      <c r="AP81" s="801" t="str">
        <f>VLOOKUP($B180,$B$180:$N180,J$1+1,FALSE)</f>
        <v/>
      </c>
      <c r="AQ81" s="801" t="str">
        <f>VLOOKUP($B180,$B$180:$N180,K$1+1,FALSE)</f>
        <v/>
      </c>
      <c r="AR81" s="801" t="str">
        <f>VLOOKUP($B180,$B$180:$N180,L$1+1,FALSE)</f>
        <v/>
      </c>
      <c r="AS81" s="801" t="str">
        <f>VLOOKUP($B180,$B$180:$N180,M$1+1,FALSE)</f>
        <v/>
      </c>
      <c r="AT81" s="1030" t="str">
        <f>VLOOKUP($B180,$B$180:$N180,N$1+1,FALSE)</f>
        <v/>
      </c>
      <c r="AU81" s="803" t="str">
        <f t="shared" ref="AU81:AU89" si="49">IF(O180&gt;0.001,O180,"")</f>
        <v/>
      </c>
      <c r="AV81" s="1126" t="str">
        <f t="shared" ref="AV81:AV92" si="50">IF(P81&gt;0.005,P81,"")</f>
        <v/>
      </c>
      <c r="AW81" s="1127"/>
      <c r="AX81" s="1128" t="str">
        <f t="shared" ref="AX81:AX92" si="51">IF($B180&lt;&gt;"",$B180,"")</f>
        <v/>
      </c>
      <c r="AY81" s="1129" t="str">
        <f t="shared" si="36"/>
        <v/>
      </c>
      <c r="AZ81" s="1130" t="str">
        <f t="shared" si="37"/>
        <v/>
      </c>
      <c r="BA81" s="773"/>
      <c r="BB81" s="1131" t="str">
        <f>IF(PROJECTIONS!G81&gt;0.005,PROJECTIONS!G81,"")</f>
        <v/>
      </c>
      <c r="BC81" s="1132" t="str">
        <f t="shared" si="38"/>
        <v/>
      </c>
      <c r="BD81" s="1133" t="str">
        <f t="shared" si="39"/>
        <v/>
      </c>
      <c r="BE81" s="1134" t="str">
        <f t="shared" si="40"/>
        <v/>
      </c>
      <c r="BF81" s="1021"/>
      <c r="BG81" s="1131" t="str">
        <f>IF(PROJECTIONS!L81&gt;0.005,PROJECTIONS!L81,"")</f>
        <v/>
      </c>
      <c r="BH81" s="1133" t="str">
        <f t="shared" si="45"/>
        <v/>
      </c>
      <c r="BI81" s="1133" t="str">
        <f t="shared" si="44"/>
        <v/>
      </c>
      <c r="BJ81" s="1134" t="str">
        <f t="shared" si="46"/>
        <v/>
      </c>
      <c r="BK81" s="1021"/>
      <c r="BL81" s="1135" t="str">
        <f t="shared" ref="BL81:BL89" si="52">IF(AND(BB81&lt;&gt;"",BG81&lt;&gt;""),BB81-BG81,"")</f>
        <v/>
      </c>
      <c r="BM81" s="1136" t="str">
        <f t="shared" ref="BM81:BM89" si="53">IF(AND(BB81&lt;&gt;"",BG81&lt;&gt;""),BB81/BG81,"")</f>
        <v/>
      </c>
      <c r="BN81" s="1137"/>
      <c r="BO81" s="1122"/>
      <c r="BP81" s="1026" t="str">
        <f>IF(SETUP!$B$66&lt;&gt;"",SETUP!$B$66,"")</f>
        <v/>
      </c>
      <c r="BQ81" s="1715" t="str">
        <f>VLOOKUP($B81,$R$180:$AF191,C$1+1,FALSE)</f>
        <v/>
      </c>
      <c r="BR81" s="1716" t="str">
        <f>VLOOKUP($B81,$R$180:$AF191,D$1+1,FALSE)</f>
        <v/>
      </c>
      <c r="BS81" s="1716" t="str">
        <f>VLOOKUP($B81,$R$180:$AF191,E$1+1,FALSE)</f>
        <v/>
      </c>
      <c r="BT81" s="1716" t="str">
        <f>VLOOKUP($B81,$R$180:$AF191,F$1+1,FALSE)</f>
        <v/>
      </c>
      <c r="BU81" s="1716" t="str">
        <f>VLOOKUP($B81,$R$180:$AF191,G$1+1,FALSE)</f>
        <v/>
      </c>
      <c r="BV81" s="1716" t="str">
        <f>VLOOKUP($B81,$R$180:$AF191,H$1+1,FALSE)</f>
        <v/>
      </c>
      <c r="BW81" s="1716" t="str">
        <f>VLOOKUP($B81,$R$180:$AF191,I$1+1,FALSE)</f>
        <v/>
      </c>
      <c r="BX81" s="1716" t="str">
        <f>VLOOKUP($B81,$R$180:$AF191,J$1+1,FALSE)</f>
        <v/>
      </c>
      <c r="BY81" s="1716" t="str">
        <f>VLOOKUP($B81,$R$180:$AF191,K$1+1,FALSE)</f>
        <v/>
      </c>
      <c r="BZ81" s="1716" t="str">
        <f>VLOOKUP($B81,$R$180:$AF191,L$1+1,FALSE)</f>
        <v/>
      </c>
      <c r="CA81" s="1716" t="str">
        <f>VLOOKUP($B81,$R$180:$AF191,M$1+1,FALSE)</f>
        <v/>
      </c>
      <c r="CB81" s="1764" t="str">
        <f>VLOOKUP($B81,$R$180:$AF191,N$1+1,FALSE)</f>
        <v/>
      </c>
      <c r="CC81" s="1718" t="str">
        <f>VLOOKUP($B81,$R$180:$AF191,O$1+1,FALSE)</f>
        <v/>
      </c>
      <c r="CD81" s="1803" t="str">
        <f>VLOOKUP($B81,$R$180:$AF191,P$1+1,FALSE)</f>
        <v/>
      </c>
      <c r="CE81" s="777"/>
      <c r="CF81" s="777"/>
      <c r="CG81" s="777"/>
      <c r="CH81" s="777"/>
      <c r="CI81" s="777"/>
      <c r="CJ81" s="777"/>
      <c r="CK81" s="777"/>
      <c r="CL81" s="777"/>
      <c r="CM81" s="777"/>
      <c r="CN81" s="777"/>
      <c r="CO81" s="777"/>
      <c r="CP81" s="777"/>
      <c r="CQ81" s="777"/>
      <c r="CR81" s="777"/>
      <c r="CS81" s="777"/>
      <c r="CT81" s="777"/>
      <c r="CU81" s="777"/>
      <c r="CV81" s="777"/>
      <c r="CW81" s="777"/>
      <c r="CX81" s="777"/>
      <c r="CY81" s="777"/>
      <c r="CZ81" s="777"/>
      <c r="DA81" s="777"/>
      <c r="DB81" s="777"/>
      <c r="DC81" s="777"/>
      <c r="DD81" s="777"/>
      <c r="DE81" s="777"/>
      <c r="DF81" s="777"/>
      <c r="DG81" s="777"/>
      <c r="DH81" s="777"/>
      <c r="DI81" s="777"/>
      <c r="DJ81" s="777"/>
      <c r="DK81" s="777"/>
      <c r="DL81" s="777"/>
      <c r="DM81" s="777"/>
      <c r="DN81" s="777"/>
      <c r="DO81" s="777"/>
      <c r="DP81" s="777"/>
      <c r="DQ81" s="777"/>
      <c r="DR81" s="777"/>
      <c r="DS81" s="777"/>
      <c r="DT81" s="777"/>
      <c r="DU81" s="777"/>
      <c r="DV81" s="777"/>
      <c r="DW81" s="777"/>
      <c r="DX81" s="777"/>
      <c r="DY81" s="777"/>
      <c r="DZ81" s="777"/>
      <c r="EA81" s="777"/>
    </row>
    <row r="82" spans="1:131" s="1153" customFormat="1" ht="15.75" customHeight="1">
      <c r="A82" s="1122"/>
      <c r="B82" s="1138" t="str">
        <f>IF(SETUP!$B$67&lt;&gt;"",SETUP!$B$67,"")</f>
        <v/>
      </c>
      <c r="C82" s="1139" t="str">
        <f>IF(JAN!$K$76&gt;0,JAN!$K$76,"")</f>
        <v/>
      </c>
      <c r="D82" s="1140" t="str">
        <f>IF(FEB!$K$76&gt;0,FEB!$K$76,"")</f>
        <v/>
      </c>
      <c r="E82" s="1140" t="str">
        <f>IF(MAR!$K$76&gt;0,MAR!$K$76,"")</f>
        <v/>
      </c>
      <c r="F82" s="1140" t="str">
        <f>IF(APR!$K$76&gt;0,APR!$K$76,"")</f>
        <v/>
      </c>
      <c r="G82" s="1140" t="str">
        <f>IF(MAY!$K$76&gt;0,MAY!$K$76,"")</f>
        <v/>
      </c>
      <c r="H82" s="1140" t="str">
        <f>IF(JUN!$K$76&gt;0,JUN!$K$76,"")</f>
        <v/>
      </c>
      <c r="I82" s="1140" t="str">
        <f>IF(JUL!$K$76&gt;0,JUL!$K$76,"")</f>
        <v/>
      </c>
      <c r="J82" s="1140" t="str">
        <f>IF(AUG!$K$76&gt;0,AUG!$K$76,"")</f>
        <v/>
      </c>
      <c r="K82" s="1140" t="str">
        <f>IF(SEP!$K$76&gt;0,SEP!$K$76,"")</f>
        <v/>
      </c>
      <c r="L82" s="1140" t="str">
        <f>IF(OCT!$K$76&gt;0,OCT!$K$76,"")</f>
        <v/>
      </c>
      <c r="M82" s="1140" t="str">
        <f>IF(NOV!$K$76&gt;0,NOV!$K$76,"")</f>
        <v/>
      </c>
      <c r="N82" s="1141" t="str">
        <f>IF(DEC!$K$76&gt;0,DEC!$K$76,"")</f>
        <v/>
      </c>
      <c r="O82" s="1142" t="str">
        <f t="shared" si="47"/>
        <v/>
      </c>
      <c r="P82" s="1143" t="str">
        <f>IF(SUM(C$82:N$82)&gt;0,O82/(SUM(JAN!$L$76,FEB!$L$76,MAR!$L$76,APR!$L$76,MAY!$L$76,JUN!$L$76,JUL!$L$76,AUG!$L$76,SEP!$L$76,OCT!$L$76,NOV!$L$76,DEC!$L$76)),"")</f>
        <v/>
      </c>
      <c r="Q82" s="1122"/>
      <c r="R82" s="1138" t="str">
        <f t="shared" si="35"/>
        <v/>
      </c>
      <c r="S82" s="1139" t="str">
        <f>VLOOKUP($B82,$B$1:$N82,C$1+1,FALSE)</f>
        <v/>
      </c>
      <c r="T82" s="1140" t="str">
        <f>VLOOKUP($B82,$B$1:$N82,D$1+1,FALSE)</f>
        <v/>
      </c>
      <c r="U82" s="1140" t="str">
        <f>VLOOKUP($B82,$B$1:$N82,E$1+1,FALSE)</f>
        <v/>
      </c>
      <c r="V82" s="1140" t="str">
        <f>VLOOKUP($B82,$B$1:$N82,F$1+1,FALSE)</f>
        <v/>
      </c>
      <c r="W82" s="1140" t="str">
        <f>VLOOKUP($B82,$B$1:$N82,G$1+1,FALSE)</f>
        <v/>
      </c>
      <c r="X82" s="1140" t="str">
        <f>VLOOKUP($B82,$B$1:$N82,H$1+1,FALSE)</f>
        <v/>
      </c>
      <c r="Y82" s="1140" t="str">
        <f>VLOOKUP($B82,$B$1:$N82,I$1+1,FALSE)</f>
        <v/>
      </c>
      <c r="Z82" s="1140" t="str">
        <f>VLOOKUP($B82,$B$1:$N82,J$1+1,FALSE)</f>
        <v/>
      </c>
      <c r="AA82" s="1140" t="str">
        <f>VLOOKUP($B82,$B$1:$N82,K$1+1,FALSE)</f>
        <v/>
      </c>
      <c r="AB82" s="1140" t="str">
        <f>VLOOKUP($B82,$B$1:$N82,L$1+1,FALSE)</f>
        <v/>
      </c>
      <c r="AC82" s="1140" t="str">
        <f>VLOOKUP($B82,$B$1:$N82,M$1+1,FALSE)</f>
        <v/>
      </c>
      <c r="AD82" s="1141" t="str">
        <f>VLOOKUP($B82,$B$1:$N82,N$1+1,FALSE)</f>
        <v/>
      </c>
      <c r="AE82" s="1142" t="str">
        <f t="shared" si="43"/>
        <v/>
      </c>
      <c r="AF82" s="1124" t="str">
        <f t="shared" ref="AF82:AF88" si="54">IF(SUM(S82:AD82)&gt;0.005,SUM(S82:AD82)/COUNTIF(S$61:AD$61,"&lt;-0.005"),"")</f>
        <v/>
      </c>
      <c r="AG82" s="1125"/>
      <c r="AH82" s="1138" t="str">
        <f t="shared" si="48"/>
        <v/>
      </c>
      <c r="AI82" s="1144" t="str">
        <f>VLOOKUP($B181,$B$180:$N181,C$1+1,FALSE)</f>
        <v/>
      </c>
      <c r="AJ82" s="1145" t="str">
        <f>VLOOKUP($B181,$B$180:$N181,D$1+1,FALSE)</f>
        <v/>
      </c>
      <c r="AK82" s="1145" t="str">
        <f>VLOOKUP($B181,$B$180:$N181,E$1+1,FALSE)</f>
        <v/>
      </c>
      <c r="AL82" s="1145" t="str">
        <f>VLOOKUP($B181,$B$180:$N181,F$1+1,FALSE)</f>
        <v/>
      </c>
      <c r="AM82" s="1145" t="str">
        <f>VLOOKUP($B181,$B$180:$N181,G$1+1,FALSE)</f>
        <v/>
      </c>
      <c r="AN82" s="1145" t="str">
        <f>VLOOKUP($B181,$B$180:$N181,H$1+1,FALSE)</f>
        <v/>
      </c>
      <c r="AO82" s="1145" t="str">
        <f>VLOOKUP($B181,$B$180:$N181,I$1+1,FALSE)</f>
        <v/>
      </c>
      <c r="AP82" s="1145" t="str">
        <f>VLOOKUP($B181,$B$180:$N181,J$1+1,FALSE)</f>
        <v/>
      </c>
      <c r="AQ82" s="1145" t="str">
        <f>VLOOKUP($B181,$B$180:$N181,K$1+1,FALSE)</f>
        <v/>
      </c>
      <c r="AR82" s="1145" t="str">
        <f>VLOOKUP($B181,$B$180:$N181,L$1+1,FALSE)</f>
        <v/>
      </c>
      <c r="AS82" s="1145" t="str">
        <f>VLOOKUP($B181,$B$180:$N181,M$1+1,FALSE)</f>
        <v/>
      </c>
      <c r="AT82" s="1146" t="str">
        <f>VLOOKUP($B181,$B$180:$N181,N$1+1,FALSE)</f>
        <v/>
      </c>
      <c r="AU82" s="1147" t="str">
        <f t="shared" si="49"/>
        <v/>
      </c>
      <c r="AV82" s="1126" t="str">
        <f t="shared" si="50"/>
        <v/>
      </c>
      <c r="AW82" s="1125"/>
      <c r="AX82" s="1138" t="str">
        <f t="shared" si="51"/>
        <v/>
      </c>
      <c r="AY82" s="1139" t="str">
        <f t="shared" si="36"/>
        <v/>
      </c>
      <c r="AZ82" s="1148" t="str">
        <f t="shared" si="37"/>
        <v/>
      </c>
      <c r="BA82" s="773"/>
      <c r="BB82" s="1149" t="str">
        <f>IF(PROJECTIONS!G82&gt;0.005,PROJECTIONS!G82,"")</f>
        <v/>
      </c>
      <c r="BC82" s="1145" t="str">
        <f t="shared" si="38"/>
        <v/>
      </c>
      <c r="BD82" s="1140" t="str">
        <f t="shared" si="39"/>
        <v/>
      </c>
      <c r="BE82" s="1150" t="str">
        <f t="shared" si="40"/>
        <v/>
      </c>
      <c r="BF82" s="1021"/>
      <c r="BG82" s="1149" t="str">
        <f>IF(PROJECTIONS!L82&gt;0.005,PROJECTIONS!L82,"")</f>
        <v/>
      </c>
      <c r="BH82" s="1140" t="str">
        <f t="shared" si="45"/>
        <v/>
      </c>
      <c r="BI82" s="1140" t="str">
        <f t="shared" si="44"/>
        <v/>
      </c>
      <c r="BJ82" s="1150" t="str">
        <f t="shared" si="46"/>
        <v/>
      </c>
      <c r="BK82" s="1021"/>
      <c r="BL82" s="1151" t="str">
        <f t="shared" si="52"/>
        <v/>
      </c>
      <c r="BM82" s="1146" t="str">
        <f t="shared" si="53"/>
        <v/>
      </c>
      <c r="BN82" s="1152"/>
      <c r="BO82" s="1122"/>
      <c r="BP82" s="1138" t="str">
        <f>IF(SETUP!$B$67&lt;&gt;"",SETUP!$B$67,"")</f>
        <v/>
      </c>
      <c r="BQ82" s="1778" t="str">
        <f>VLOOKUP($B82,$R$180:$AF192,C$1+1,FALSE)</f>
        <v/>
      </c>
      <c r="BR82" s="1779" t="str">
        <f>VLOOKUP($B82,$R$180:$AF192,D$1+1,FALSE)</f>
        <v/>
      </c>
      <c r="BS82" s="1779" t="str">
        <f>VLOOKUP($B82,$R$180:$AF192,E$1+1,FALSE)</f>
        <v/>
      </c>
      <c r="BT82" s="1779" t="str">
        <f>VLOOKUP($B82,$R$180:$AF192,F$1+1,FALSE)</f>
        <v/>
      </c>
      <c r="BU82" s="1779" t="str">
        <f>VLOOKUP($B82,$R$180:$AF192,G$1+1,FALSE)</f>
        <v/>
      </c>
      <c r="BV82" s="1779" t="str">
        <f>VLOOKUP($B82,$R$180:$AF192,H$1+1,FALSE)</f>
        <v/>
      </c>
      <c r="BW82" s="1779" t="str">
        <f>VLOOKUP($B82,$R$180:$AF192,I$1+1,FALSE)</f>
        <v/>
      </c>
      <c r="BX82" s="1779" t="str">
        <f>VLOOKUP($B82,$R$180:$AF192,J$1+1,FALSE)</f>
        <v/>
      </c>
      <c r="BY82" s="1779" t="str">
        <f>VLOOKUP($B82,$R$180:$AF192,K$1+1,FALSE)</f>
        <v/>
      </c>
      <c r="BZ82" s="1779" t="str">
        <f>VLOOKUP($B82,$R$180:$AF192,L$1+1,FALSE)</f>
        <v/>
      </c>
      <c r="CA82" s="1779" t="str">
        <f>VLOOKUP($B82,$R$180:$AF192,M$1+1,FALSE)</f>
        <v/>
      </c>
      <c r="CB82" s="1780" t="str">
        <f>VLOOKUP($B82,$R$180:$AF192,N$1+1,FALSE)</f>
        <v/>
      </c>
      <c r="CC82" s="1781" t="str">
        <f>VLOOKUP($B82,$R$180:$AF192,O$1+1,FALSE)</f>
        <v/>
      </c>
      <c r="CD82" s="1803" t="str">
        <f>VLOOKUP($B82,$R$180:$AF192,P$1+1,FALSE)</f>
        <v/>
      </c>
      <c r="CE82" s="777"/>
      <c r="CF82" s="777"/>
      <c r="CG82" s="777"/>
      <c r="CH82" s="777"/>
      <c r="CI82" s="777"/>
      <c r="CJ82" s="777"/>
      <c r="CK82" s="777"/>
      <c r="CL82" s="777"/>
      <c r="CM82" s="777"/>
      <c r="CN82" s="777"/>
      <c r="CO82" s="777"/>
      <c r="CP82" s="777"/>
      <c r="CQ82" s="777"/>
      <c r="CR82" s="777"/>
      <c r="CS82" s="777"/>
      <c r="CT82" s="777"/>
      <c r="CU82" s="777"/>
      <c r="CV82" s="777"/>
      <c r="CW82" s="777"/>
      <c r="CX82" s="777"/>
      <c r="CY82" s="777"/>
      <c r="CZ82" s="777"/>
      <c r="DA82" s="777"/>
      <c r="DB82" s="777"/>
      <c r="DC82" s="777"/>
      <c r="DD82" s="777"/>
      <c r="DE82" s="777"/>
      <c r="DF82" s="777"/>
      <c r="DG82" s="777"/>
      <c r="DH82" s="777"/>
      <c r="DI82" s="777"/>
      <c r="DJ82" s="777"/>
      <c r="DK82" s="777"/>
      <c r="DL82" s="777"/>
      <c r="DM82" s="777"/>
      <c r="DN82" s="777"/>
      <c r="DO82" s="777"/>
      <c r="DP82" s="777"/>
      <c r="DQ82" s="777"/>
      <c r="DR82" s="777"/>
      <c r="DS82" s="777"/>
      <c r="DT82" s="777"/>
      <c r="DU82" s="777"/>
      <c r="DV82" s="777"/>
      <c r="DW82" s="777"/>
      <c r="DX82" s="777"/>
      <c r="DY82" s="777"/>
      <c r="DZ82" s="777"/>
      <c r="EA82" s="777"/>
    </row>
    <row r="83" spans="1:131" s="808" customFormat="1" ht="15.75" customHeight="1">
      <c r="A83" s="1122"/>
      <c r="B83" s="1026" t="str">
        <f>IF(SETUP!$B$68&lt;&gt;"",SETUP!$B$68,"")</f>
        <v/>
      </c>
      <c r="C83" s="767" t="str">
        <f>IF(JAN!$K$77&gt;0,JAN!$K$77,"")</f>
        <v/>
      </c>
      <c r="D83" s="797" t="str">
        <f>IF(FEB!$K$77&gt;0,FEB!$K$77,"")</f>
        <v/>
      </c>
      <c r="E83" s="797" t="str">
        <f>IF(MAR!$K$77&gt;0,MAR!$K$77,"")</f>
        <v/>
      </c>
      <c r="F83" s="797" t="str">
        <f>IF(APR!$K$77&gt;0,APR!$K$77,"")</f>
        <v/>
      </c>
      <c r="G83" s="797" t="str">
        <f>IF(MAY!$K$77&gt;0,MAY!$K$77,"")</f>
        <v/>
      </c>
      <c r="H83" s="797" t="str">
        <f>IF(JUN!$K$77&gt;0,JUN!$K$77,"")</f>
        <v/>
      </c>
      <c r="I83" s="797" t="str">
        <f>IF(JUL!$K$77&gt;0,JUL!$K$77,"")</f>
        <v/>
      </c>
      <c r="J83" s="797" t="str">
        <f>IF(AUG!$K$77&gt;0,AUG!$K$77,"")</f>
        <v/>
      </c>
      <c r="K83" s="797" t="str">
        <f>IF(SEP!$K$77&gt;0,SEP!$K$77,"")</f>
        <v/>
      </c>
      <c r="L83" s="797" t="str">
        <f>IF(OCT!$K$77&gt;0,OCT!$K$77,"")</f>
        <v/>
      </c>
      <c r="M83" s="797" t="str">
        <f>IF(NOV!$K$77&gt;0,NOV!$K$77,"")</f>
        <v/>
      </c>
      <c r="N83" s="1027" t="str">
        <f>IF(DEC!$K$77&gt;0,DEC!$K$77,"")</f>
        <v/>
      </c>
      <c r="O83" s="799" t="str">
        <f t="shared" si="47"/>
        <v/>
      </c>
      <c r="P83" s="1143" t="str">
        <f>IF(SUM(C$83:N$83)&gt;0,O83/(SUM(JAN!$L$77,FEB!$L$77,MAR!$L$77,APR!$L$77,MAY!$L$77,JUN!$L$77,JUL!$L$77,AUG!$L$77,SEP!$L$77,OCT!$L$77,NOV!$L$77,DEC!$L$77)),"")</f>
        <v/>
      </c>
      <c r="Q83" s="1122"/>
      <c r="R83" s="1026" t="str">
        <f t="shared" si="35"/>
        <v/>
      </c>
      <c r="S83" s="767" t="str">
        <f>VLOOKUP($B83,$B$1:$N83,C$1+1,FALSE)</f>
        <v/>
      </c>
      <c r="T83" s="797" t="str">
        <f>VLOOKUP($B83,$B$1:$N83,D$1+1,FALSE)</f>
        <v/>
      </c>
      <c r="U83" s="797" t="str">
        <f>VLOOKUP($B83,$B$1:$N83,E$1+1,FALSE)</f>
        <v/>
      </c>
      <c r="V83" s="797" t="str">
        <f>VLOOKUP($B83,$B$1:$N83,F$1+1,FALSE)</f>
        <v/>
      </c>
      <c r="W83" s="797" t="str">
        <f>VLOOKUP($B83,$B$1:$N83,G$1+1,FALSE)</f>
        <v/>
      </c>
      <c r="X83" s="797" t="str">
        <f>VLOOKUP($B83,$B$1:$N83,H$1+1,FALSE)</f>
        <v/>
      </c>
      <c r="Y83" s="797" t="str">
        <f>VLOOKUP($B83,$B$1:$N83,I$1+1,FALSE)</f>
        <v/>
      </c>
      <c r="Z83" s="797" t="str">
        <f>VLOOKUP($B83,$B$1:$N83,J$1+1,FALSE)</f>
        <v/>
      </c>
      <c r="AA83" s="797" t="str">
        <f>VLOOKUP($B83,$B$1:$N83,K$1+1,FALSE)</f>
        <v/>
      </c>
      <c r="AB83" s="797" t="str">
        <f>VLOOKUP($B83,$B$1:$N83,L$1+1,FALSE)</f>
        <v/>
      </c>
      <c r="AC83" s="797" t="str">
        <f>VLOOKUP($B83,$B$1:$N83,M$1+1,FALSE)</f>
        <v/>
      </c>
      <c r="AD83" s="1027" t="str">
        <f>VLOOKUP($B83,$B$1:$N83,N$1+1,FALSE)</f>
        <v/>
      </c>
      <c r="AE83" s="799" t="str">
        <f t="shared" si="43"/>
        <v/>
      </c>
      <c r="AF83" s="1124" t="str">
        <f t="shared" si="54"/>
        <v/>
      </c>
      <c r="AG83" s="1125"/>
      <c r="AH83" s="1026" t="str">
        <f t="shared" si="48"/>
        <v/>
      </c>
      <c r="AI83" s="800" t="str">
        <f>VLOOKUP($B182,$B$180:$N182,C$1+1,FALSE)</f>
        <v/>
      </c>
      <c r="AJ83" s="801" t="str">
        <f>VLOOKUP($B182,$B$180:$N182,D$1+1,FALSE)</f>
        <v/>
      </c>
      <c r="AK83" s="801" t="str">
        <f>VLOOKUP($B182,$B$180:$N182,E$1+1,FALSE)</f>
        <v/>
      </c>
      <c r="AL83" s="801" t="str">
        <f>VLOOKUP($B182,$B$180:$N182,F$1+1,FALSE)</f>
        <v/>
      </c>
      <c r="AM83" s="801" t="str">
        <f>VLOOKUP($B182,$B$180:$N182,G$1+1,FALSE)</f>
        <v/>
      </c>
      <c r="AN83" s="801" t="str">
        <f>VLOOKUP($B182,$B$180:$N182,H$1+1,FALSE)</f>
        <v/>
      </c>
      <c r="AO83" s="801" t="str">
        <f>VLOOKUP($B182,$B$180:$N182,I$1+1,FALSE)</f>
        <v/>
      </c>
      <c r="AP83" s="801" t="str">
        <f>VLOOKUP($B182,$B$180:$N182,J$1+1,FALSE)</f>
        <v/>
      </c>
      <c r="AQ83" s="801" t="str">
        <f>VLOOKUP($B182,$B$180:$N182,K$1+1,FALSE)</f>
        <v/>
      </c>
      <c r="AR83" s="801" t="str">
        <f>VLOOKUP($B182,$B$180:$N182,L$1+1,FALSE)</f>
        <v/>
      </c>
      <c r="AS83" s="801" t="str">
        <f>VLOOKUP($B182,$B$180:$N182,M$1+1,FALSE)</f>
        <v/>
      </c>
      <c r="AT83" s="1030" t="str">
        <f>VLOOKUP($B182,$B$180:$N182,N$1+1,FALSE)</f>
        <v/>
      </c>
      <c r="AU83" s="803" t="str">
        <f t="shared" si="49"/>
        <v/>
      </c>
      <c r="AV83" s="1126" t="str">
        <f t="shared" si="50"/>
        <v/>
      </c>
      <c r="AW83" s="1125"/>
      <c r="AX83" s="1026" t="str">
        <f t="shared" si="51"/>
        <v/>
      </c>
      <c r="AY83" s="767" t="str">
        <f t="shared" si="36"/>
        <v/>
      </c>
      <c r="AZ83" s="804" t="str">
        <f t="shared" si="37"/>
        <v/>
      </c>
      <c r="BA83" s="773"/>
      <c r="BB83" s="805" t="str">
        <f>IF(PROJECTIONS!G83&gt;0.005,PROJECTIONS!G83,"")</f>
        <v/>
      </c>
      <c r="BC83" s="801" t="str">
        <f t="shared" si="38"/>
        <v/>
      </c>
      <c r="BD83" s="797" t="str">
        <f t="shared" si="39"/>
        <v/>
      </c>
      <c r="BE83" s="806" t="str">
        <f t="shared" si="40"/>
        <v/>
      </c>
      <c r="BF83" s="1021"/>
      <c r="BG83" s="805" t="str">
        <f>IF(PROJECTIONS!L83&gt;0.005,PROJECTIONS!L83,"")</f>
        <v/>
      </c>
      <c r="BH83" s="797" t="str">
        <f t="shared" si="45"/>
        <v/>
      </c>
      <c r="BI83" s="797" t="str">
        <f t="shared" si="44"/>
        <v/>
      </c>
      <c r="BJ83" s="806" t="str">
        <f t="shared" si="46"/>
        <v/>
      </c>
      <c r="BK83" s="1021"/>
      <c r="BL83" s="1033" t="str">
        <f t="shared" si="52"/>
        <v/>
      </c>
      <c r="BM83" s="1030" t="str">
        <f t="shared" si="53"/>
        <v/>
      </c>
      <c r="BN83" s="1034"/>
      <c r="BO83" s="1122"/>
      <c r="BP83" s="1026" t="str">
        <f>IF(SETUP!$B$68&lt;&gt;"",SETUP!$B$68,"")</f>
        <v/>
      </c>
      <c r="BQ83" s="1715" t="str">
        <f>VLOOKUP($B83,$R$180:$AF193,C$1+1,FALSE)</f>
        <v/>
      </c>
      <c r="BR83" s="1716" t="str">
        <f>VLOOKUP($B83,$R$180:$AF193,D$1+1,FALSE)</f>
        <v/>
      </c>
      <c r="BS83" s="1716" t="str">
        <f>VLOOKUP($B83,$R$180:$AF193,E$1+1,FALSE)</f>
        <v/>
      </c>
      <c r="BT83" s="1716" t="str">
        <f>VLOOKUP($B83,$R$180:$AF193,F$1+1,FALSE)</f>
        <v/>
      </c>
      <c r="BU83" s="1716" t="str">
        <f>VLOOKUP($B83,$R$180:$AF193,G$1+1,FALSE)</f>
        <v/>
      </c>
      <c r="BV83" s="1716" t="str">
        <f>VLOOKUP($B83,$R$180:$AF193,H$1+1,FALSE)</f>
        <v/>
      </c>
      <c r="BW83" s="1716" t="str">
        <f>VLOOKUP($B83,$R$180:$AF193,I$1+1,FALSE)</f>
        <v/>
      </c>
      <c r="BX83" s="1716" t="str">
        <f>VLOOKUP($B83,$R$180:$AF193,J$1+1,FALSE)</f>
        <v/>
      </c>
      <c r="BY83" s="1716" t="str">
        <f>VLOOKUP($B83,$R$180:$AF193,K$1+1,FALSE)</f>
        <v/>
      </c>
      <c r="BZ83" s="1716" t="str">
        <f>VLOOKUP($B83,$R$180:$AF193,L$1+1,FALSE)</f>
        <v/>
      </c>
      <c r="CA83" s="1716" t="str">
        <f>VLOOKUP($B83,$R$180:$AF193,M$1+1,FALSE)</f>
        <v/>
      </c>
      <c r="CB83" s="1764" t="str">
        <f>VLOOKUP($B83,$R$180:$AF193,N$1+1,FALSE)</f>
        <v/>
      </c>
      <c r="CC83" s="1718" t="str">
        <f>VLOOKUP($B83,$R$180:$AF193,O$1+1,FALSE)</f>
        <v/>
      </c>
      <c r="CD83" s="1803" t="str">
        <f>VLOOKUP($B83,$R$180:$AF193,P$1+1,FALSE)</f>
        <v/>
      </c>
      <c r="CE83" s="777"/>
      <c r="CF83" s="777"/>
      <c r="CG83" s="777"/>
      <c r="CH83" s="777"/>
      <c r="CI83" s="777"/>
      <c r="CJ83" s="777"/>
      <c r="CK83" s="777"/>
      <c r="CL83" s="777"/>
      <c r="CM83" s="777"/>
      <c r="CN83" s="777"/>
      <c r="CO83" s="777"/>
      <c r="CP83" s="777"/>
      <c r="CQ83" s="777"/>
      <c r="CR83" s="777"/>
      <c r="CS83" s="777"/>
      <c r="CT83" s="777"/>
      <c r="CU83" s="777"/>
      <c r="CV83" s="777"/>
      <c r="CW83" s="777"/>
      <c r="CX83" s="777"/>
      <c r="CY83" s="777"/>
      <c r="CZ83" s="777"/>
      <c r="DA83" s="777"/>
      <c r="DB83" s="777"/>
      <c r="DC83" s="777"/>
      <c r="DD83" s="777"/>
      <c r="DE83" s="777"/>
      <c r="DF83" s="777"/>
      <c r="DG83" s="777"/>
      <c r="DH83" s="777"/>
      <c r="DI83" s="777"/>
      <c r="DJ83" s="777"/>
      <c r="DK83" s="777"/>
      <c r="DL83" s="777"/>
      <c r="DM83" s="777"/>
      <c r="DN83" s="777"/>
      <c r="DO83" s="777"/>
      <c r="DP83" s="777"/>
      <c r="DQ83" s="777"/>
      <c r="DR83" s="777"/>
      <c r="DS83" s="777"/>
      <c r="DT83" s="777"/>
      <c r="DU83" s="777"/>
      <c r="DV83" s="777"/>
      <c r="DW83" s="777"/>
      <c r="DX83" s="777"/>
      <c r="DY83" s="777"/>
      <c r="DZ83" s="777"/>
      <c r="EA83" s="777"/>
    </row>
    <row r="84" spans="1:131" s="1153" customFormat="1" ht="15.75" customHeight="1">
      <c r="A84" s="1122"/>
      <c r="B84" s="1138" t="str">
        <f>IF(SETUP!$B$69&lt;&gt;"",SETUP!$B$69,"")</f>
        <v/>
      </c>
      <c r="C84" s="1139" t="str">
        <f>IF(JAN!$K$78&gt;0,JAN!$K$78,"")</f>
        <v/>
      </c>
      <c r="D84" s="1140" t="str">
        <f>IF(FEB!$K$78&gt;0,FEB!$K$78,"")</f>
        <v/>
      </c>
      <c r="E84" s="1140" t="str">
        <f>IF(MAR!$K$78&gt;0,MAR!$K$78,"")</f>
        <v/>
      </c>
      <c r="F84" s="1140" t="str">
        <f>IF(APR!$K$78&gt;0,APR!$K$78,"")</f>
        <v/>
      </c>
      <c r="G84" s="1140" t="str">
        <f>IF(MAY!$K$78&gt;0,MAY!$K$78,"")</f>
        <v/>
      </c>
      <c r="H84" s="1140" t="str">
        <f>IF(JUN!$K$78&gt;0,JUN!$K$78,"")</f>
        <v/>
      </c>
      <c r="I84" s="1140" t="str">
        <f>IF(JUL!$K$78&gt;0,JUL!$K$78,"")</f>
        <v/>
      </c>
      <c r="J84" s="1140" t="str">
        <f>IF(AUG!$K$78&gt;0,AUG!$K$78,"")</f>
        <v/>
      </c>
      <c r="K84" s="1140" t="str">
        <f>IF(SEP!$K$78&gt;0,SEP!$K$78,"")</f>
        <v/>
      </c>
      <c r="L84" s="1140" t="str">
        <f>IF(OCT!$K$78&gt;0,OCT!$K$78,"")</f>
        <v/>
      </c>
      <c r="M84" s="1140" t="str">
        <f>IF(NOV!$K$78&gt;0,NOV!$K$78,"")</f>
        <v/>
      </c>
      <c r="N84" s="1141" t="str">
        <f>IF(DEC!$K$78&gt;0,DEC!$K$78,"")</f>
        <v/>
      </c>
      <c r="O84" s="1142" t="str">
        <f t="shared" si="47"/>
        <v/>
      </c>
      <c r="P84" s="1143" t="str">
        <f>IF(SUM(C$84:N$84)&gt;0,O84/(SUM(JAN!$L$78,FEB!$L$78,MAR!$L$78,APR!$L$78,MAY!$L$78,JUN!$L$78,JUL!$L$78,AUG!$L$78,SEP!$L$78,OCT!$L$78,NOV!$L$78,DEC!$L$78)),"")</f>
        <v/>
      </c>
      <c r="Q84" s="1122"/>
      <c r="R84" s="1138" t="str">
        <f t="shared" si="35"/>
        <v/>
      </c>
      <c r="S84" s="1139" t="str">
        <f>VLOOKUP($B84,$B$1:$N84,C$1+1,FALSE)</f>
        <v/>
      </c>
      <c r="T84" s="1140" t="str">
        <f>VLOOKUP($B84,$B$1:$N84,D$1+1,FALSE)</f>
        <v/>
      </c>
      <c r="U84" s="1140" t="str">
        <f>VLOOKUP($B84,$B$1:$N84,E$1+1,FALSE)</f>
        <v/>
      </c>
      <c r="V84" s="1140" t="str">
        <f>VLOOKUP($B84,$B$1:$N84,F$1+1,FALSE)</f>
        <v/>
      </c>
      <c r="W84" s="1140" t="str">
        <f>VLOOKUP($B84,$B$1:$N84,G$1+1,FALSE)</f>
        <v/>
      </c>
      <c r="X84" s="1140" t="str">
        <f>VLOOKUP($B84,$B$1:$N84,H$1+1,FALSE)</f>
        <v/>
      </c>
      <c r="Y84" s="1140" t="str">
        <f>VLOOKUP($B84,$B$1:$N84,I$1+1,FALSE)</f>
        <v/>
      </c>
      <c r="Z84" s="1140" t="str">
        <f>VLOOKUP($B84,$B$1:$N84,J$1+1,FALSE)</f>
        <v/>
      </c>
      <c r="AA84" s="1140" t="str">
        <f>VLOOKUP($B84,$B$1:$N84,K$1+1,FALSE)</f>
        <v/>
      </c>
      <c r="AB84" s="1140" t="str">
        <f>VLOOKUP($B84,$B$1:$N84,L$1+1,FALSE)</f>
        <v/>
      </c>
      <c r="AC84" s="1140" t="str">
        <f>VLOOKUP($B84,$B$1:$N84,M$1+1,FALSE)</f>
        <v/>
      </c>
      <c r="AD84" s="1141" t="str">
        <f>VLOOKUP($B84,$B$1:$N84,N$1+1,FALSE)</f>
        <v/>
      </c>
      <c r="AE84" s="1142" t="str">
        <f t="shared" si="43"/>
        <v/>
      </c>
      <c r="AF84" s="1124" t="str">
        <f t="shared" si="54"/>
        <v/>
      </c>
      <c r="AG84" s="1125"/>
      <c r="AH84" s="1138" t="str">
        <f t="shared" si="48"/>
        <v/>
      </c>
      <c r="AI84" s="1144" t="str">
        <f>VLOOKUP($B183,$B$180:$N183,C$1+1,FALSE)</f>
        <v/>
      </c>
      <c r="AJ84" s="1145" t="str">
        <f>VLOOKUP($B183,$B$180:$N183,D$1+1,FALSE)</f>
        <v/>
      </c>
      <c r="AK84" s="1145" t="str">
        <f>VLOOKUP($B183,$B$180:$N183,E$1+1,FALSE)</f>
        <v/>
      </c>
      <c r="AL84" s="1145" t="str">
        <f>VLOOKUP($B183,$B$180:$N183,F$1+1,FALSE)</f>
        <v/>
      </c>
      <c r="AM84" s="1145" t="str">
        <f>VLOOKUP($B183,$B$180:$N183,G$1+1,FALSE)</f>
        <v/>
      </c>
      <c r="AN84" s="1145" t="str">
        <f>VLOOKUP($B183,$B$180:$N183,H$1+1,FALSE)</f>
        <v/>
      </c>
      <c r="AO84" s="1145" t="str">
        <f>VLOOKUP($B183,$B$180:$N183,I$1+1,FALSE)</f>
        <v/>
      </c>
      <c r="AP84" s="1145" t="str">
        <f>VLOOKUP($B183,$B$180:$N183,J$1+1,FALSE)</f>
        <v/>
      </c>
      <c r="AQ84" s="1145" t="str">
        <f>VLOOKUP($B183,$B$180:$N183,K$1+1,FALSE)</f>
        <v/>
      </c>
      <c r="AR84" s="1145" t="str">
        <f>VLOOKUP($B183,$B$180:$N183,L$1+1,FALSE)</f>
        <v/>
      </c>
      <c r="AS84" s="1145" t="str">
        <f>VLOOKUP($B183,$B$180:$N183,M$1+1,FALSE)</f>
        <v/>
      </c>
      <c r="AT84" s="1146" t="str">
        <f>VLOOKUP($B183,$B$180:$N183,N$1+1,FALSE)</f>
        <v/>
      </c>
      <c r="AU84" s="1147" t="str">
        <f t="shared" si="49"/>
        <v/>
      </c>
      <c r="AV84" s="1126" t="str">
        <f t="shared" si="50"/>
        <v/>
      </c>
      <c r="AW84" s="1125"/>
      <c r="AX84" s="1138" t="str">
        <f t="shared" si="51"/>
        <v/>
      </c>
      <c r="AY84" s="1139" t="str">
        <f t="shared" si="36"/>
        <v/>
      </c>
      <c r="AZ84" s="1148" t="str">
        <f t="shared" si="37"/>
        <v/>
      </c>
      <c r="BA84" s="773"/>
      <c r="BB84" s="1149" t="str">
        <f>IF(PROJECTIONS!G84&gt;0.005,PROJECTIONS!G84,"")</f>
        <v/>
      </c>
      <c r="BC84" s="1145" t="str">
        <f t="shared" si="38"/>
        <v/>
      </c>
      <c r="BD84" s="1140" t="str">
        <f t="shared" si="39"/>
        <v/>
      </c>
      <c r="BE84" s="1150" t="str">
        <f t="shared" si="40"/>
        <v/>
      </c>
      <c r="BF84" s="1021"/>
      <c r="BG84" s="1149" t="str">
        <f>IF(PROJECTIONS!L84&gt;0.005,PROJECTIONS!L84,"")</f>
        <v/>
      </c>
      <c r="BH84" s="1140" t="str">
        <f t="shared" si="45"/>
        <v/>
      </c>
      <c r="BI84" s="1140" t="str">
        <f t="shared" si="44"/>
        <v/>
      </c>
      <c r="BJ84" s="1150" t="str">
        <f t="shared" si="46"/>
        <v/>
      </c>
      <c r="BK84" s="1021"/>
      <c r="BL84" s="1151" t="str">
        <f t="shared" si="52"/>
        <v/>
      </c>
      <c r="BM84" s="1146" t="str">
        <f t="shared" si="53"/>
        <v/>
      </c>
      <c r="BN84" s="1152"/>
      <c r="BO84" s="1122"/>
      <c r="BP84" s="1138" t="str">
        <f>IF(SETUP!$B$69&lt;&gt;"",SETUP!$B$69,"")</f>
        <v/>
      </c>
      <c r="BQ84" s="1778" t="str">
        <f>VLOOKUP($B84,$R$180:$AF194,C$1+1,FALSE)</f>
        <v/>
      </c>
      <c r="BR84" s="1779" t="str">
        <f>VLOOKUP($B84,$R$180:$AF194,D$1+1,FALSE)</f>
        <v/>
      </c>
      <c r="BS84" s="1779" t="str">
        <f>VLOOKUP($B84,$R$180:$AF194,E$1+1,FALSE)</f>
        <v/>
      </c>
      <c r="BT84" s="1779" t="str">
        <f>VLOOKUP($B84,$R$180:$AF194,F$1+1,FALSE)</f>
        <v/>
      </c>
      <c r="BU84" s="1779" t="str">
        <f>VLOOKUP($B84,$R$180:$AF194,G$1+1,FALSE)</f>
        <v/>
      </c>
      <c r="BV84" s="1779" t="str">
        <f>VLOOKUP($B84,$R$180:$AF194,H$1+1,FALSE)</f>
        <v/>
      </c>
      <c r="BW84" s="1779" t="str">
        <f>VLOOKUP($B84,$R$180:$AF194,I$1+1,FALSE)</f>
        <v/>
      </c>
      <c r="BX84" s="1779" t="str">
        <f>VLOOKUP($B84,$R$180:$AF194,J$1+1,FALSE)</f>
        <v/>
      </c>
      <c r="BY84" s="1779" t="str">
        <f>VLOOKUP($B84,$R$180:$AF194,K$1+1,FALSE)</f>
        <v/>
      </c>
      <c r="BZ84" s="1779" t="str">
        <f>VLOOKUP($B84,$R$180:$AF194,L$1+1,FALSE)</f>
        <v/>
      </c>
      <c r="CA84" s="1779" t="str">
        <f>VLOOKUP($B84,$R$180:$AF194,M$1+1,FALSE)</f>
        <v/>
      </c>
      <c r="CB84" s="1780" t="str">
        <f>VLOOKUP($B84,$R$180:$AF194,N$1+1,FALSE)</f>
        <v/>
      </c>
      <c r="CC84" s="1781" t="str">
        <f>VLOOKUP($B84,$R$180:$AF194,O$1+1,FALSE)</f>
        <v/>
      </c>
      <c r="CD84" s="1803" t="str">
        <f>VLOOKUP($B84,$R$180:$AF194,P$1+1,FALSE)</f>
        <v/>
      </c>
      <c r="CE84" s="777"/>
      <c r="CF84" s="777"/>
      <c r="CG84" s="777"/>
      <c r="CH84" s="777"/>
      <c r="CI84" s="777"/>
      <c r="CJ84" s="777"/>
      <c r="CK84" s="777"/>
      <c r="CL84" s="777"/>
      <c r="CM84" s="777"/>
      <c r="CN84" s="777"/>
      <c r="CO84" s="777"/>
      <c r="CP84" s="777"/>
      <c r="CQ84" s="777"/>
      <c r="CR84" s="777"/>
      <c r="CS84" s="777"/>
      <c r="CT84" s="777"/>
      <c r="CU84" s="777"/>
      <c r="CV84" s="777"/>
      <c r="CW84" s="777"/>
      <c r="CX84" s="777"/>
      <c r="CY84" s="777"/>
      <c r="CZ84" s="777"/>
      <c r="DA84" s="777"/>
      <c r="DB84" s="777"/>
      <c r="DC84" s="777"/>
      <c r="DD84" s="777"/>
      <c r="DE84" s="777"/>
      <c r="DF84" s="777"/>
      <c r="DG84" s="777"/>
      <c r="DH84" s="777"/>
      <c r="DI84" s="777"/>
      <c r="DJ84" s="777"/>
      <c r="DK84" s="777"/>
      <c r="DL84" s="777"/>
      <c r="DM84" s="777"/>
      <c r="DN84" s="777"/>
      <c r="DO84" s="777"/>
      <c r="DP84" s="777"/>
      <c r="DQ84" s="777"/>
      <c r="DR84" s="777"/>
      <c r="DS84" s="777"/>
      <c r="DT84" s="777"/>
      <c r="DU84" s="777"/>
      <c r="DV84" s="777"/>
      <c r="DW84" s="777"/>
      <c r="DX84" s="777"/>
      <c r="DY84" s="777"/>
      <c r="DZ84" s="777"/>
      <c r="EA84" s="777"/>
    </row>
    <row r="85" spans="1:131" s="808" customFormat="1" ht="15.75" customHeight="1">
      <c r="A85" s="1122"/>
      <c r="B85" s="1026" t="str">
        <f>IF(SETUP!$B$70&lt;&gt;"",SETUP!$B$70,"")</f>
        <v/>
      </c>
      <c r="C85" s="767" t="str">
        <f>IF(JAN!$K$79&gt;0,JAN!$K$79,"")</f>
        <v/>
      </c>
      <c r="D85" s="797" t="str">
        <f>IF(FEB!$K$79&gt;0,FEB!$K$79,"")</f>
        <v/>
      </c>
      <c r="E85" s="797" t="str">
        <f>IF(MAR!$K$79&gt;0,MAR!$K$79,"")</f>
        <v/>
      </c>
      <c r="F85" s="797" t="str">
        <f>IF(APR!$K$79&gt;0,APR!$K$79,"")</f>
        <v/>
      </c>
      <c r="G85" s="797" t="str">
        <f>IF(MAY!$K$79&gt;0,MAY!$K$79,"")</f>
        <v/>
      </c>
      <c r="H85" s="797" t="str">
        <f>IF(JUN!$K$79&gt;0,JUN!$K$79,"")</f>
        <v/>
      </c>
      <c r="I85" s="797" t="str">
        <f>IF(JUL!$K$79&gt;0,JUL!$K$79,"")</f>
        <v/>
      </c>
      <c r="J85" s="797" t="str">
        <f>IF(AUG!$K$79&gt;0,AUG!$K$79,"")</f>
        <v/>
      </c>
      <c r="K85" s="797" t="str">
        <f>IF(SEP!$K$79&gt;0,SEP!$K$79,"")</f>
        <v/>
      </c>
      <c r="L85" s="797" t="str">
        <f>IF(OCT!$K$79&gt;0,OCT!$K$79,"")</f>
        <v/>
      </c>
      <c r="M85" s="797" t="str">
        <f>IF(NOV!$K$79&gt;0,NOV!$K$79,"")</f>
        <v/>
      </c>
      <c r="N85" s="1027" t="str">
        <f>IF(DEC!$K$79&gt;0,DEC!$K$79,"")</f>
        <v/>
      </c>
      <c r="O85" s="799" t="str">
        <f t="shared" si="47"/>
        <v/>
      </c>
      <c r="P85" s="1143" t="str">
        <f>IF(SUM(C$85:N$85)&gt;0,O85/(SUM(JAN!$L$79,FEB!$L$79,MAR!$L$79,APR!$L$79,MAY!$L$79,JUN!$L$79,JUL!$L$79,AUG!$L$79,SEP!$L$79,OCT!$L$79,NOV!$L$79,DEC!$L$79)),"")</f>
        <v/>
      </c>
      <c r="Q85" s="1122"/>
      <c r="R85" s="1026" t="str">
        <f t="shared" si="35"/>
        <v/>
      </c>
      <c r="S85" s="767" t="str">
        <f>VLOOKUP($B85,$B$1:$N85,C$1+1,FALSE)</f>
        <v/>
      </c>
      <c r="T85" s="797" t="str">
        <f>VLOOKUP($B85,$B$1:$N85,D$1+1,FALSE)</f>
        <v/>
      </c>
      <c r="U85" s="797" t="str">
        <f>VLOOKUP($B85,$B$1:$N85,E$1+1,FALSE)</f>
        <v/>
      </c>
      <c r="V85" s="797" t="str">
        <f>VLOOKUP($B85,$B$1:$N85,F$1+1,FALSE)</f>
        <v/>
      </c>
      <c r="W85" s="797" t="str">
        <f>VLOOKUP($B85,$B$1:$N85,G$1+1,FALSE)</f>
        <v/>
      </c>
      <c r="X85" s="797" t="str">
        <f>VLOOKUP($B85,$B$1:$N85,H$1+1,FALSE)</f>
        <v/>
      </c>
      <c r="Y85" s="797" t="str">
        <f>VLOOKUP($B85,$B$1:$N85,I$1+1,FALSE)</f>
        <v/>
      </c>
      <c r="Z85" s="797" t="str">
        <f>VLOOKUP($B85,$B$1:$N85,J$1+1,FALSE)</f>
        <v/>
      </c>
      <c r="AA85" s="797" t="str">
        <f>VLOOKUP($B85,$B$1:$N85,K$1+1,FALSE)</f>
        <v/>
      </c>
      <c r="AB85" s="797" t="str">
        <f>VLOOKUP($B85,$B$1:$N85,L$1+1,FALSE)</f>
        <v/>
      </c>
      <c r="AC85" s="797" t="str">
        <f>VLOOKUP($B85,$B$1:$N85,M$1+1,FALSE)</f>
        <v/>
      </c>
      <c r="AD85" s="1027" t="str">
        <f>VLOOKUP($B85,$B$1:$N85,N$1+1,FALSE)</f>
        <v/>
      </c>
      <c r="AE85" s="799" t="str">
        <f t="shared" si="43"/>
        <v/>
      </c>
      <c r="AF85" s="1124" t="str">
        <f t="shared" si="54"/>
        <v/>
      </c>
      <c r="AG85" s="1125"/>
      <c r="AH85" s="1026" t="str">
        <f t="shared" si="48"/>
        <v/>
      </c>
      <c r="AI85" s="800" t="str">
        <f>VLOOKUP($B184,$B$180:$N184,C$1+1,FALSE)</f>
        <v/>
      </c>
      <c r="AJ85" s="801" t="str">
        <f>VLOOKUP($B184,$B$180:$N184,D$1+1,FALSE)</f>
        <v/>
      </c>
      <c r="AK85" s="801" t="str">
        <f>VLOOKUP($B184,$B$180:$N184,E$1+1,FALSE)</f>
        <v/>
      </c>
      <c r="AL85" s="801" t="str">
        <f>VLOOKUP($B184,$B$180:$N184,F$1+1,FALSE)</f>
        <v/>
      </c>
      <c r="AM85" s="801" t="str">
        <f>VLOOKUP($B184,$B$180:$N184,G$1+1,FALSE)</f>
        <v/>
      </c>
      <c r="AN85" s="801" t="str">
        <f>VLOOKUP($B184,$B$180:$N184,H$1+1,FALSE)</f>
        <v/>
      </c>
      <c r="AO85" s="801" t="str">
        <f>VLOOKUP($B184,$B$180:$N184,I$1+1,FALSE)</f>
        <v/>
      </c>
      <c r="AP85" s="801" t="str">
        <f>VLOOKUP($B184,$B$180:$N184,J$1+1,FALSE)</f>
        <v/>
      </c>
      <c r="AQ85" s="801" t="str">
        <f>VLOOKUP($B184,$B$180:$N184,K$1+1,FALSE)</f>
        <v/>
      </c>
      <c r="AR85" s="801" t="str">
        <f>VLOOKUP($B184,$B$180:$N184,L$1+1,FALSE)</f>
        <v/>
      </c>
      <c r="AS85" s="801" t="str">
        <f>VLOOKUP($B184,$B$180:$N184,M$1+1,FALSE)</f>
        <v/>
      </c>
      <c r="AT85" s="1030" t="str">
        <f>VLOOKUP($B184,$B$180:$N184,N$1+1,FALSE)</f>
        <v/>
      </c>
      <c r="AU85" s="803" t="str">
        <f t="shared" si="49"/>
        <v/>
      </c>
      <c r="AV85" s="1126" t="str">
        <f t="shared" si="50"/>
        <v/>
      </c>
      <c r="AW85" s="1125"/>
      <c r="AX85" s="1026" t="str">
        <f t="shared" si="51"/>
        <v/>
      </c>
      <c r="AY85" s="767" t="str">
        <f t="shared" si="36"/>
        <v/>
      </c>
      <c r="AZ85" s="804" t="str">
        <f t="shared" si="37"/>
        <v/>
      </c>
      <c r="BA85" s="773"/>
      <c r="BB85" s="805" t="str">
        <f>IF(PROJECTIONS!G85&gt;0.005,PROJECTIONS!G85,"")</f>
        <v/>
      </c>
      <c r="BC85" s="801" t="str">
        <f t="shared" si="38"/>
        <v/>
      </c>
      <c r="BD85" s="797" t="str">
        <f t="shared" si="39"/>
        <v/>
      </c>
      <c r="BE85" s="806" t="str">
        <f t="shared" si="40"/>
        <v/>
      </c>
      <c r="BF85" s="1021"/>
      <c r="BG85" s="805" t="str">
        <f>IF(PROJECTIONS!L85&gt;0.005,PROJECTIONS!L85,"")</f>
        <v/>
      </c>
      <c r="BH85" s="797" t="str">
        <f t="shared" si="45"/>
        <v/>
      </c>
      <c r="BI85" s="797" t="str">
        <f t="shared" si="44"/>
        <v/>
      </c>
      <c r="BJ85" s="806" t="str">
        <f t="shared" si="46"/>
        <v/>
      </c>
      <c r="BK85" s="1021"/>
      <c r="BL85" s="1033" t="str">
        <f t="shared" si="52"/>
        <v/>
      </c>
      <c r="BM85" s="1030" t="str">
        <f t="shared" si="53"/>
        <v/>
      </c>
      <c r="BN85" s="1034"/>
      <c r="BO85" s="1122"/>
      <c r="BP85" s="1026" t="str">
        <f>IF(SETUP!$B$70&lt;&gt;"",SETUP!$B$70,"")</f>
        <v/>
      </c>
      <c r="BQ85" s="1715" t="str">
        <f>VLOOKUP($B85,$R$180:$AF195,C$1+1,FALSE)</f>
        <v/>
      </c>
      <c r="BR85" s="1716" t="str">
        <f>VLOOKUP($B85,$R$180:$AF195,D$1+1,FALSE)</f>
        <v/>
      </c>
      <c r="BS85" s="1716" t="str">
        <f>VLOOKUP($B85,$R$180:$AF195,E$1+1,FALSE)</f>
        <v/>
      </c>
      <c r="BT85" s="1716" t="str">
        <f>VLOOKUP($B85,$R$180:$AF195,F$1+1,FALSE)</f>
        <v/>
      </c>
      <c r="BU85" s="1716" t="str">
        <f>VLOOKUP($B85,$R$180:$AF195,G$1+1,FALSE)</f>
        <v/>
      </c>
      <c r="BV85" s="1716" t="str">
        <f>VLOOKUP($B85,$R$180:$AF195,H$1+1,FALSE)</f>
        <v/>
      </c>
      <c r="BW85" s="1716" t="str">
        <f>VLOOKUP($B85,$R$180:$AF195,I$1+1,FALSE)</f>
        <v/>
      </c>
      <c r="BX85" s="1716" t="str">
        <f>VLOOKUP($B85,$R$180:$AF195,J$1+1,FALSE)</f>
        <v/>
      </c>
      <c r="BY85" s="1716" t="str">
        <f>VLOOKUP($B85,$R$180:$AF195,K$1+1,FALSE)</f>
        <v/>
      </c>
      <c r="BZ85" s="1716" t="str">
        <f>VLOOKUP($B85,$R$180:$AF195,L$1+1,FALSE)</f>
        <v/>
      </c>
      <c r="CA85" s="1716" t="str">
        <f>VLOOKUP($B85,$R$180:$AF195,M$1+1,FALSE)</f>
        <v/>
      </c>
      <c r="CB85" s="1764" t="str">
        <f>VLOOKUP($B85,$R$180:$AF195,N$1+1,FALSE)</f>
        <v/>
      </c>
      <c r="CC85" s="1718" t="str">
        <f>VLOOKUP($B85,$R$180:$AF195,O$1+1,FALSE)</f>
        <v/>
      </c>
      <c r="CD85" s="1803" t="str">
        <f>VLOOKUP($B85,$R$180:$AF195,P$1+1,FALSE)</f>
        <v/>
      </c>
      <c r="CE85" s="777"/>
      <c r="CF85" s="777"/>
      <c r="CG85" s="777"/>
      <c r="CH85" s="777"/>
      <c r="CI85" s="777"/>
      <c r="CJ85" s="777"/>
      <c r="CK85" s="777"/>
      <c r="CL85" s="777"/>
      <c r="CM85" s="777"/>
      <c r="CN85" s="777"/>
      <c r="CO85" s="777"/>
      <c r="CP85" s="777"/>
      <c r="CQ85" s="777"/>
      <c r="CR85" s="777"/>
      <c r="CS85" s="777"/>
      <c r="CT85" s="777"/>
      <c r="CU85" s="777"/>
      <c r="CV85" s="777"/>
      <c r="CW85" s="777"/>
      <c r="CX85" s="777"/>
      <c r="CY85" s="777"/>
      <c r="CZ85" s="777"/>
      <c r="DA85" s="777"/>
      <c r="DB85" s="777"/>
      <c r="DC85" s="777"/>
      <c r="DD85" s="777"/>
      <c r="DE85" s="777"/>
      <c r="DF85" s="777"/>
      <c r="DG85" s="777"/>
      <c r="DH85" s="777"/>
      <c r="DI85" s="777"/>
      <c r="DJ85" s="777"/>
      <c r="DK85" s="777"/>
      <c r="DL85" s="777"/>
      <c r="DM85" s="777"/>
      <c r="DN85" s="777"/>
      <c r="DO85" s="777"/>
      <c r="DP85" s="777"/>
      <c r="DQ85" s="777"/>
      <c r="DR85" s="777"/>
      <c r="DS85" s="777"/>
      <c r="DT85" s="777"/>
      <c r="DU85" s="777"/>
      <c r="DV85" s="777"/>
      <c r="DW85" s="777"/>
      <c r="DX85" s="777"/>
      <c r="DY85" s="777"/>
      <c r="DZ85" s="777"/>
      <c r="EA85" s="777"/>
    </row>
    <row r="86" spans="1:131" s="1153" customFormat="1" ht="15.75" customHeight="1">
      <c r="A86" s="1122"/>
      <c r="B86" s="1138" t="str">
        <f>IF(SETUP!$B$71&lt;&gt;"",SETUP!$B$71,"")</f>
        <v/>
      </c>
      <c r="C86" s="1139" t="str">
        <f>IF(JAN!$K$80&gt;0,JAN!$K$80,"")</f>
        <v/>
      </c>
      <c r="D86" s="1140" t="str">
        <f>IF(FEB!$K$80&gt;0,FEB!$K$80,"")</f>
        <v/>
      </c>
      <c r="E86" s="1140" t="str">
        <f>IF(MAR!$K$80&gt;0,MAR!$K$80,"")</f>
        <v/>
      </c>
      <c r="F86" s="1140" t="str">
        <f>IF(APR!$K$80&gt;0,APR!$K$80,"")</f>
        <v/>
      </c>
      <c r="G86" s="1140" t="str">
        <f>IF(MAY!$K$80&gt;0,MAY!$K$80,"")</f>
        <v/>
      </c>
      <c r="H86" s="1140" t="str">
        <f>IF(JUN!$K$80&gt;0,JUN!$K$80,"")</f>
        <v/>
      </c>
      <c r="I86" s="1140" t="str">
        <f>IF(JUL!$K$80&gt;0,JUL!$K$80,"")</f>
        <v/>
      </c>
      <c r="J86" s="1140" t="str">
        <f>IF(AUG!$K$80&gt;0,AUG!$K$80,"")</f>
        <v/>
      </c>
      <c r="K86" s="1140" t="str">
        <f>IF(SEP!$K$80&gt;0,SEP!$K$80,"")</f>
        <v/>
      </c>
      <c r="L86" s="1140" t="str">
        <f>IF(OCT!$K$80&gt;0,OCT!$K$80,"")</f>
        <v/>
      </c>
      <c r="M86" s="1140" t="str">
        <f>IF(NOV!$K$80&gt;0,NOV!$K$80,"")</f>
        <v/>
      </c>
      <c r="N86" s="1141" t="str">
        <f>IF(DEC!$K$80&gt;0,DEC!$K$80,"")</f>
        <v/>
      </c>
      <c r="O86" s="1142" t="str">
        <f t="shared" si="47"/>
        <v/>
      </c>
      <c r="P86" s="1143" t="str">
        <f>IF(SUM(C$86:N$86)&gt;0,O86/(SUM(JAN!$L$80,FEB!$L$80,MAR!$L$80,APR!$L$80,MAY!$L$80,JUN!$L$80,JUL!$L$80,AUG!$L$80,SEP!$L$80,OCT!$L$80,NOV!$L$80,DEC!$L$80)),"")</f>
        <v/>
      </c>
      <c r="Q86" s="1122"/>
      <c r="R86" s="1138" t="str">
        <f t="shared" si="35"/>
        <v/>
      </c>
      <c r="S86" s="1139" t="str">
        <f>VLOOKUP($B86,$B$1:$N86,C$1+1,FALSE)</f>
        <v/>
      </c>
      <c r="T86" s="1140" t="str">
        <f>VLOOKUP($B86,$B$1:$N86,D$1+1,FALSE)</f>
        <v/>
      </c>
      <c r="U86" s="1140" t="str">
        <f>VLOOKUP($B86,$B$1:$N86,E$1+1,FALSE)</f>
        <v/>
      </c>
      <c r="V86" s="1140" t="str">
        <f>VLOOKUP($B86,$B$1:$N86,F$1+1,FALSE)</f>
        <v/>
      </c>
      <c r="W86" s="1140" t="str">
        <f>VLOOKUP($B86,$B$1:$N86,G$1+1,FALSE)</f>
        <v/>
      </c>
      <c r="X86" s="1140" t="str">
        <f>VLOOKUP($B86,$B$1:$N86,H$1+1,FALSE)</f>
        <v/>
      </c>
      <c r="Y86" s="1140" t="str">
        <f>VLOOKUP($B86,$B$1:$N86,I$1+1,FALSE)</f>
        <v/>
      </c>
      <c r="Z86" s="1140" t="str">
        <f>VLOOKUP($B86,$B$1:$N86,J$1+1,FALSE)</f>
        <v/>
      </c>
      <c r="AA86" s="1140" t="str">
        <f>VLOOKUP($B86,$B$1:$N86,K$1+1,FALSE)</f>
        <v/>
      </c>
      <c r="AB86" s="1140" t="str">
        <f>VLOOKUP($B86,$B$1:$N86,L$1+1,FALSE)</f>
        <v/>
      </c>
      <c r="AC86" s="1140" t="str">
        <f>VLOOKUP($B86,$B$1:$N86,M$1+1,FALSE)</f>
        <v/>
      </c>
      <c r="AD86" s="1141" t="str">
        <f>VLOOKUP($B86,$B$1:$N86,N$1+1,FALSE)</f>
        <v/>
      </c>
      <c r="AE86" s="1142" t="str">
        <f t="shared" si="43"/>
        <v/>
      </c>
      <c r="AF86" s="1124" t="str">
        <f t="shared" si="54"/>
        <v/>
      </c>
      <c r="AG86" s="1125"/>
      <c r="AH86" s="1138" t="str">
        <f t="shared" si="48"/>
        <v/>
      </c>
      <c r="AI86" s="1144" t="str">
        <f>VLOOKUP($B185,$B$180:$N185,C$1+1,FALSE)</f>
        <v/>
      </c>
      <c r="AJ86" s="1145" t="str">
        <f>VLOOKUP($B185,$B$180:$N185,D$1+1,FALSE)</f>
        <v/>
      </c>
      <c r="AK86" s="1145" t="str">
        <f>VLOOKUP($B185,$B$180:$N185,E$1+1,FALSE)</f>
        <v/>
      </c>
      <c r="AL86" s="1145" t="str">
        <f>VLOOKUP($B185,$B$180:$N185,F$1+1,FALSE)</f>
        <v/>
      </c>
      <c r="AM86" s="1145" t="str">
        <f>VLOOKUP($B185,$B$180:$N185,G$1+1,FALSE)</f>
        <v/>
      </c>
      <c r="AN86" s="1145" t="str">
        <f>VLOOKUP($B185,$B$180:$N185,H$1+1,FALSE)</f>
        <v/>
      </c>
      <c r="AO86" s="1145" t="str">
        <f>VLOOKUP($B185,$B$180:$N185,I$1+1,FALSE)</f>
        <v/>
      </c>
      <c r="AP86" s="1145" t="str">
        <f>VLOOKUP($B185,$B$180:$N185,J$1+1,FALSE)</f>
        <v/>
      </c>
      <c r="AQ86" s="1145" t="str">
        <f>VLOOKUP($B185,$B$180:$N185,K$1+1,FALSE)</f>
        <v/>
      </c>
      <c r="AR86" s="1145" t="str">
        <f>VLOOKUP($B185,$B$180:$N185,L$1+1,FALSE)</f>
        <v/>
      </c>
      <c r="AS86" s="1145" t="str">
        <f>VLOOKUP($B185,$B$180:$N185,M$1+1,FALSE)</f>
        <v/>
      </c>
      <c r="AT86" s="1146" t="str">
        <f>VLOOKUP($B185,$B$180:$N185,N$1+1,FALSE)</f>
        <v/>
      </c>
      <c r="AU86" s="1147" t="str">
        <f t="shared" si="49"/>
        <v/>
      </c>
      <c r="AV86" s="1126" t="str">
        <f t="shared" si="50"/>
        <v/>
      </c>
      <c r="AW86" s="1125"/>
      <c r="AX86" s="1138" t="str">
        <f t="shared" si="51"/>
        <v/>
      </c>
      <c r="AY86" s="1139" t="str">
        <f t="shared" si="36"/>
        <v/>
      </c>
      <c r="AZ86" s="1148" t="str">
        <f t="shared" si="37"/>
        <v/>
      </c>
      <c r="BA86" s="773"/>
      <c r="BB86" s="1149" t="str">
        <f>IF(PROJECTIONS!G86&gt;0.005,PROJECTIONS!G86,"")</f>
        <v/>
      </c>
      <c r="BC86" s="1145" t="str">
        <f t="shared" si="38"/>
        <v/>
      </c>
      <c r="BD86" s="1140" t="str">
        <f t="shared" si="39"/>
        <v/>
      </c>
      <c r="BE86" s="1150" t="str">
        <f t="shared" si="40"/>
        <v/>
      </c>
      <c r="BF86" s="1021"/>
      <c r="BG86" s="1149" t="str">
        <f>IF(PROJECTIONS!L86&gt;0.005,PROJECTIONS!L86,"")</f>
        <v/>
      </c>
      <c r="BH86" s="1140" t="str">
        <f t="shared" si="45"/>
        <v/>
      </c>
      <c r="BI86" s="1140" t="str">
        <f t="shared" si="44"/>
        <v/>
      </c>
      <c r="BJ86" s="1150" t="str">
        <f t="shared" si="46"/>
        <v/>
      </c>
      <c r="BK86" s="1021"/>
      <c r="BL86" s="1151" t="str">
        <f t="shared" si="52"/>
        <v/>
      </c>
      <c r="BM86" s="1146" t="str">
        <f t="shared" si="53"/>
        <v/>
      </c>
      <c r="BN86" s="1152"/>
      <c r="BO86" s="1122"/>
      <c r="BP86" s="1138" t="str">
        <f>IF(SETUP!$B$71&lt;&gt;"",SETUP!$B$71,"")</f>
        <v/>
      </c>
      <c r="BQ86" s="1778" t="str">
        <f>VLOOKUP($B86,$R$180:$AF196,C$1+1,FALSE)</f>
        <v/>
      </c>
      <c r="BR86" s="1779" t="str">
        <f>VLOOKUP($B86,$R$180:$AF196,D$1+1,FALSE)</f>
        <v/>
      </c>
      <c r="BS86" s="1779" t="str">
        <f>VLOOKUP($B86,$R$180:$AF196,E$1+1,FALSE)</f>
        <v/>
      </c>
      <c r="BT86" s="1779" t="str">
        <f>VLOOKUP($B86,$R$180:$AF196,F$1+1,FALSE)</f>
        <v/>
      </c>
      <c r="BU86" s="1779" t="str">
        <f>VLOOKUP($B86,$R$180:$AF196,G$1+1,FALSE)</f>
        <v/>
      </c>
      <c r="BV86" s="1779" t="str">
        <f>VLOOKUP($B86,$R$180:$AF196,H$1+1,FALSE)</f>
        <v/>
      </c>
      <c r="BW86" s="1779" t="str">
        <f>VLOOKUP($B86,$R$180:$AF196,I$1+1,FALSE)</f>
        <v/>
      </c>
      <c r="BX86" s="1779" t="str">
        <f>VLOOKUP($B86,$R$180:$AF196,J$1+1,FALSE)</f>
        <v/>
      </c>
      <c r="BY86" s="1779" t="str">
        <f>VLOOKUP($B86,$R$180:$AF196,K$1+1,FALSE)</f>
        <v/>
      </c>
      <c r="BZ86" s="1779" t="str">
        <f>VLOOKUP($B86,$R$180:$AF196,L$1+1,FALSE)</f>
        <v/>
      </c>
      <c r="CA86" s="1779" t="str">
        <f>VLOOKUP($B86,$R$180:$AF196,M$1+1,FALSE)</f>
        <v/>
      </c>
      <c r="CB86" s="1780" t="str">
        <f>VLOOKUP($B86,$R$180:$AF196,N$1+1,FALSE)</f>
        <v/>
      </c>
      <c r="CC86" s="1781" t="str">
        <f>VLOOKUP($B86,$R$180:$AF196,O$1+1,FALSE)</f>
        <v/>
      </c>
      <c r="CD86" s="1803" t="str">
        <f>VLOOKUP($B86,$R$180:$AF196,P$1+1,FALSE)</f>
        <v/>
      </c>
      <c r="CE86" s="777"/>
      <c r="CF86" s="777"/>
      <c r="CG86" s="777"/>
      <c r="CH86" s="777"/>
      <c r="CI86" s="777"/>
      <c r="CJ86" s="777"/>
      <c r="CK86" s="777"/>
      <c r="CL86" s="777"/>
      <c r="CM86" s="777"/>
      <c r="CN86" s="777"/>
      <c r="CO86" s="777"/>
      <c r="CP86" s="777"/>
      <c r="CQ86" s="777"/>
      <c r="CR86" s="777"/>
      <c r="CS86" s="777"/>
      <c r="CT86" s="777"/>
      <c r="CU86" s="777"/>
      <c r="CV86" s="777"/>
      <c r="CW86" s="777"/>
      <c r="CX86" s="777"/>
      <c r="CY86" s="777"/>
      <c r="CZ86" s="777"/>
      <c r="DA86" s="777"/>
      <c r="DB86" s="777"/>
      <c r="DC86" s="777"/>
      <c r="DD86" s="777"/>
      <c r="DE86" s="777"/>
      <c r="DF86" s="777"/>
      <c r="DG86" s="777"/>
      <c r="DH86" s="777"/>
      <c r="DI86" s="777"/>
      <c r="DJ86" s="777"/>
      <c r="DK86" s="777"/>
      <c r="DL86" s="777"/>
      <c r="DM86" s="777"/>
      <c r="DN86" s="777"/>
      <c r="DO86" s="777"/>
      <c r="DP86" s="777"/>
      <c r="DQ86" s="777"/>
      <c r="DR86" s="777"/>
      <c r="DS86" s="777"/>
      <c r="DT86" s="777"/>
      <c r="DU86" s="777"/>
      <c r="DV86" s="777"/>
      <c r="DW86" s="777"/>
      <c r="DX86" s="777"/>
      <c r="DY86" s="777"/>
      <c r="DZ86" s="777"/>
      <c r="EA86" s="777"/>
    </row>
    <row r="87" spans="1:131" s="808" customFormat="1" ht="15.75" customHeight="1">
      <c r="A87" s="1122"/>
      <c r="B87" s="1026" t="str">
        <f>IF(SETUP!$B$72&lt;&gt;"",SETUP!$B$72,"")</f>
        <v/>
      </c>
      <c r="C87" s="767" t="str">
        <f>IF(JAN!$K$81&gt;0,JAN!$K$81,"")</f>
        <v/>
      </c>
      <c r="D87" s="797" t="str">
        <f>IF(FEB!$K$81&gt;0,FEB!$K$81,"")</f>
        <v/>
      </c>
      <c r="E87" s="797" t="str">
        <f>IF(MAR!$K$81&gt;0,MAR!$K$81,"")</f>
        <v/>
      </c>
      <c r="F87" s="797" t="str">
        <f>IF(APR!$K$81&gt;0,APR!$K$81,"")</f>
        <v/>
      </c>
      <c r="G87" s="797" t="str">
        <f>IF(MAY!$K$81&gt;0,MAY!$K$81,"")</f>
        <v/>
      </c>
      <c r="H87" s="797" t="str">
        <f>IF(JUN!$K$81&gt;0,JUN!$K$81,"")</f>
        <v/>
      </c>
      <c r="I87" s="797" t="str">
        <f>IF(JUL!$K$81&gt;0,JUL!$K$81,"")</f>
        <v/>
      </c>
      <c r="J87" s="797" t="str">
        <f>IF(AUG!$K$81&gt;0,AUG!$K$81,"")</f>
        <v/>
      </c>
      <c r="K87" s="797" t="str">
        <f>IF(SEP!$K$81&gt;0,SEP!$K$81,"")</f>
        <v/>
      </c>
      <c r="L87" s="797" t="str">
        <f>IF(OCT!$K$81&gt;0,OCT!$K$81,"")</f>
        <v/>
      </c>
      <c r="M87" s="797" t="str">
        <f>IF(NOV!$K$81&gt;0,NOV!$K$81,"")</f>
        <v/>
      </c>
      <c r="N87" s="1027" t="str">
        <f>IF(DEC!$K$81&gt;0,DEC!$K$81,"")</f>
        <v/>
      </c>
      <c r="O87" s="799" t="str">
        <f t="shared" si="47"/>
        <v/>
      </c>
      <c r="P87" s="1143" t="str">
        <f>IF(SUM(C$87:N$87)&gt;0,O87/(SUM(JAN!$L$81,FEB!$L$81,MAR!$L$81,APR!$L$81,MAY!$L$81,JUN!$L$81,JUL!$L$81,AUG!$L$81,SEP!$L$81,OCT!$L$81,NOV!$L$81,DEC!$L$81)),"")</f>
        <v/>
      </c>
      <c r="Q87" s="1122"/>
      <c r="R87" s="1026" t="str">
        <f t="shared" si="35"/>
        <v/>
      </c>
      <c r="S87" s="767" t="str">
        <f>VLOOKUP($B87,$B$1:$N87,C$1+1,FALSE)</f>
        <v/>
      </c>
      <c r="T87" s="797" t="str">
        <f>VLOOKUP($B87,$B$1:$N87,D$1+1,FALSE)</f>
        <v/>
      </c>
      <c r="U87" s="797" t="str">
        <f>VLOOKUP($B87,$B$1:$N87,E$1+1,FALSE)</f>
        <v/>
      </c>
      <c r="V87" s="797" t="str">
        <f>VLOOKUP($B87,$B$1:$N87,F$1+1,FALSE)</f>
        <v/>
      </c>
      <c r="W87" s="797" t="str">
        <f>VLOOKUP($B87,$B$1:$N87,G$1+1,FALSE)</f>
        <v/>
      </c>
      <c r="X87" s="797" t="str">
        <f>VLOOKUP($B87,$B$1:$N87,H$1+1,FALSE)</f>
        <v/>
      </c>
      <c r="Y87" s="797" t="str">
        <f>VLOOKUP($B87,$B$1:$N87,I$1+1,FALSE)</f>
        <v/>
      </c>
      <c r="Z87" s="797" t="str">
        <f>VLOOKUP($B87,$B$1:$N87,J$1+1,FALSE)</f>
        <v/>
      </c>
      <c r="AA87" s="797" t="str">
        <f>VLOOKUP($B87,$B$1:$N87,K$1+1,FALSE)</f>
        <v/>
      </c>
      <c r="AB87" s="797" t="str">
        <f>VLOOKUP($B87,$B$1:$N87,L$1+1,FALSE)</f>
        <v/>
      </c>
      <c r="AC87" s="797" t="str">
        <f>VLOOKUP($B87,$B$1:$N87,M$1+1,FALSE)</f>
        <v/>
      </c>
      <c r="AD87" s="1027" t="str">
        <f>VLOOKUP($B87,$B$1:$N87,N$1+1,FALSE)</f>
        <v/>
      </c>
      <c r="AE87" s="799" t="str">
        <f t="shared" si="43"/>
        <v/>
      </c>
      <c r="AF87" s="1124" t="str">
        <f t="shared" si="54"/>
        <v/>
      </c>
      <c r="AG87" s="1125"/>
      <c r="AH87" s="1026" t="str">
        <f t="shared" si="48"/>
        <v/>
      </c>
      <c r="AI87" s="800" t="str">
        <f>VLOOKUP($B186,$B$180:$N186,C$1+1,FALSE)</f>
        <v/>
      </c>
      <c r="AJ87" s="801" t="str">
        <f>VLOOKUP($B186,$B$180:$N186,D$1+1,FALSE)</f>
        <v/>
      </c>
      <c r="AK87" s="801" t="str">
        <f>VLOOKUP($B186,$B$180:$N186,E$1+1,FALSE)</f>
        <v/>
      </c>
      <c r="AL87" s="801" t="str">
        <f>VLOOKUP($B186,$B$180:$N186,F$1+1,FALSE)</f>
        <v/>
      </c>
      <c r="AM87" s="801" t="str">
        <f>VLOOKUP($B186,$B$180:$N186,G$1+1,FALSE)</f>
        <v/>
      </c>
      <c r="AN87" s="801" t="str">
        <f>VLOOKUP($B186,$B$180:$N186,H$1+1,FALSE)</f>
        <v/>
      </c>
      <c r="AO87" s="801" t="str">
        <f>VLOOKUP($B186,$B$180:$N186,I$1+1,FALSE)</f>
        <v/>
      </c>
      <c r="AP87" s="801" t="str">
        <f>VLOOKUP($B186,$B$180:$N186,J$1+1,FALSE)</f>
        <v/>
      </c>
      <c r="AQ87" s="801" t="str">
        <f>VLOOKUP($B186,$B$180:$N186,K$1+1,FALSE)</f>
        <v/>
      </c>
      <c r="AR87" s="801" t="str">
        <f>VLOOKUP($B186,$B$180:$N186,L$1+1,FALSE)</f>
        <v/>
      </c>
      <c r="AS87" s="801" t="str">
        <f>VLOOKUP($B186,$B$180:$N186,M$1+1,FALSE)</f>
        <v/>
      </c>
      <c r="AT87" s="1030" t="str">
        <f>VLOOKUP($B186,$B$180:$N186,N$1+1,FALSE)</f>
        <v/>
      </c>
      <c r="AU87" s="803" t="str">
        <f t="shared" si="49"/>
        <v/>
      </c>
      <c r="AV87" s="1126" t="str">
        <f t="shared" si="50"/>
        <v/>
      </c>
      <c r="AW87" s="1125"/>
      <c r="AX87" s="1026" t="str">
        <f t="shared" si="51"/>
        <v/>
      </c>
      <c r="AY87" s="767" t="str">
        <f t="shared" si="36"/>
        <v/>
      </c>
      <c r="AZ87" s="804" t="str">
        <f t="shared" si="37"/>
        <v/>
      </c>
      <c r="BA87" s="773"/>
      <c r="BB87" s="805" t="str">
        <f>IF(PROJECTIONS!G87&gt;0.005,PROJECTIONS!G87,"")</f>
        <v/>
      </c>
      <c r="BC87" s="801" t="str">
        <f t="shared" si="38"/>
        <v/>
      </c>
      <c r="BD87" s="797" t="str">
        <f t="shared" si="39"/>
        <v/>
      </c>
      <c r="BE87" s="806" t="str">
        <f t="shared" si="40"/>
        <v/>
      </c>
      <c r="BF87" s="1021"/>
      <c r="BG87" s="805" t="str">
        <f>IF(PROJECTIONS!L87&gt;0.005,PROJECTIONS!L87,"")</f>
        <v/>
      </c>
      <c r="BH87" s="797" t="str">
        <f t="shared" si="45"/>
        <v/>
      </c>
      <c r="BI87" s="797" t="str">
        <f t="shared" si="44"/>
        <v/>
      </c>
      <c r="BJ87" s="806" t="str">
        <f t="shared" si="46"/>
        <v/>
      </c>
      <c r="BK87" s="1021"/>
      <c r="BL87" s="1033" t="str">
        <f t="shared" si="52"/>
        <v/>
      </c>
      <c r="BM87" s="1030" t="str">
        <f t="shared" si="53"/>
        <v/>
      </c>
      <c r="BN87" s="1034"/>
      <c r="BO87" s="1122"/>
      <c r="BP87" s="1026" t="str">
        <f>IF(SETUP!$B$72&lt;&gt;"",SETUP!$B$72,"")</f>
        <v/>
      </c>
      <c r="BQ87" s="1715" t="str">
        <f>VLOOKUP($B87,$R$180:$AF197,C$1+1,FALSE)</f>
        <v/>
      </c>
      <c r="BR87" s="1716" t="str">
        <f>VLOOKUP($B87,$R$180:$AF197,D$1+1,FALSE)</f>
        <v/>
      </c>
      <c r="BS87" s="1716" t="str">
        <f>VLOOKUP($B87,$R$180:$AF197,E$1+1,FALSE)</f>
        <v/>
      </c>
      <c r="BT87" s="1716" t="str">
        <f>VLOOKUP($B87,$R$180:$AF197,F$1+1,FALSE)</f>
        <v/>
      </c>
      <c r="BU87" s="1716" t="str">
        <f>VLOOKUP($B87,$R$180:$AF197,G$1+1,FALSE)</f>
        <v/>
      </c>
      <c r="BV87" s="1716" t="str">
        <f>VLOOKUP($B87,$R$180:$AF197,H$1+1,FALSE)</f>
        <v/>
      </c>
      <c r="BW87" s="1716" t="str">
        <f>VLOOKUP($B87,$R$180:$AF197,I$1+1,FALSE)</f>
        <v/>
      </c>
      <c r="BX87" s="1716" t="str">
        <f>VLOOKUP($B87,$R$180:$AF197,J$1+1,FALSE)</f>
        <v/>
      </c>
      <c r="BY87" s="1716" t="str">
        <f>VLOOKUP($B87,$R$180:$AF197,K$1+1,FALSE)</f>
        <v/>
      </c>
      <c r="BZ87" s="1716" t="str">
        <f>VLOOKUP($B87,$R$180:$AF197,L$1+1,FALSE)</f>
        <v/>
      </c>
      <c r="CA87" s="1716" t="str">
        <f>VLOOKUP($B87,$R$180:$AF197,M$1+1,FALSE)</f>
        <v/>
      </c>
      <c r="CB87" s="1764" t="str">
        <f>VLOOKUP($B87,$R$180:$AF197,N$1+1,FALSE)</f>
        <v/>
      </c>
      <c r="CC87" s="1718" t="str">
        <f>VLOOKUP($B87,$R$180:$AF197,O$1+1,FALSE)</f>
        <v/>
      </c>
      <c r="CD87" s="1803" t="str">
        <f>VLOOKUP($B87,$R$180:$AF197,P$1+1,FALSE)</f>
        <v/>
      </c>
      <c r="CE87" s="777"/>
      <c r="CF87" s="777"/>
      <c r="CG87" s="777"/>
      <c r="CH87" s="777"/>
      <c r="CI87" s="777"/>
      <c r="CJ87" s="777"/>
      <c r="CK87" s="777"/>
      <c r="CL87" s="777"/>
      <c r="CM87" s="777"/>
      <c r="CN87" s="777"/>
      <c r="CO87" s="777"/>
      <c r="CP87" s="777"/>
      <c r="CQ87" s="777"/>
      <c r="CR87" s="777"/>
      <c r="CS87" s="777"/>
      <c r="CT87" s="777"/>
      <c r="CU87" s="777"/>
      <c r="CV87" s="777"/>
      <c r="CW87" s="777"/>
      <c r="CX87" s="777"/>
      <c r="CY87" s="777"/>
      <c r="CZ87" s="777"/>
      <c r="DA87" s="777"/>
      <c r="DB87" s="777"/>
      <c r="DC87" s="777"/>
      <c r="DD87" s="777"/>
      <c r="DE87" s="777"/>
      <c r="DF87" s="777"/>
      <c r="DG87" s="777"/>
      <c r="DH87" s="777"/>
      <c r="DI87" s="777"/>
      <c r="DJ87" s="777"/>
      <c r="DK87" s="777"/>
      <c r="DL87" s="777"/>
      <c r="DM87" s="777"/>
      <c r="DN87" s="777"/>
      <c r="DO87" s="777"/>
      <c r="DP87" s="777"/>
      <c r="DQ87" s="777"/>
      <c r="DR87" s="777"/>
      <c r="DS87" s="777"/>
      <c r="DT87" s="777"/>
      <c r="DU87" s="777"/>
      <c r="DV87" s="777"/>
      <c r="DW87" s="777"/>
      <c r="DX87" s="777"/>
      <c r="DY87" s="777"/>
      <c r="DZ87" s="777"/>
      <c r="EA87" s="777"/>
    </row>
    <row r="88" spans="1:131" s="1154" customFormat="1" ht="15.75" customHeight="1">
      <c r="A88" s="1122"/>
      <c r="B88" s="1138" t="str">
        <f>IF(SETUP!$B$73&lt;&gt;"",SETUP!$B$73,"")</f>
        <v/>
      </c>
      <c r="C88" s="1139" t="str">
        <f>IF(JAN!$K$82&gt;0,JAN!$K$82,"")</f>
        <v/>
      </c>
      <c r="D88" s="1140" t="str">
        <f>IF(FEB!$K$82&gt;0,FEB!$K$82,"")</f>
        <v/>
      </c>
      <c r="E88" s="1140" t="str">
        <f>IF(MAR!$K$82&gt;0,MAR!$K$82,"")</f>
        <v/>
      </c>
      <c r="F88" s="1140" t="str">
        <f>IF(APR!$K$82&gt;0,APR!$K$82,"")</f>
        <v/>
      </c>
      <c r="G88" s="1140" t="str">
        <f>IF(MAY!$K$82&gt;0,MAY!$K$82,"")</f>
        <v/>
      </c>
      <c r="H88" s="1140" t="str">
        <f>IF(JUN!$K$82&gt;0,JUN!$K$82,"")</f>
        <v/>
      </c>
      <c r="I88" s="1140" t="str">
        <f>IF(JUL!$K$82&gt;0,JUL!$K$82,"")</f>
        <v/>
      </c>
      <c r="J88" s="1140" t="str">
        <f>IF(AUG!$K$82&gt;0,AUG!$K$82,"")</f>
        <v/>
      </c>
      <c r="K88" s="1140" t="str">
        <f>IF(SEP!$K$82&gt;0,SEP!$K$82,"")</f>
        <v/>
      </c>
      <c r="L88" s="1140" t="str">
        <f>IF(OCT!$K$82&gt;0,OCT!$K$82,"")</f>
        <v/>
      </c>
      <c r="M88" s="1140" t="str">
        <f>IF(NOV!$K$82&gt;0,NOV!$K$82,"")</f>
        <v/>
      </c>
      <c r="N88" s="1141" t="str">
        <f>IF(DEC!$K$82&gt;0,DEC!$K$82,"")</f>
        <v/>
      </c>
      <c r="O88" s="1142" t="str">
        <f t="shared" si="47"/>
        <v/>
      </c>
      <c r="P88" s="1143" t="str">
        <f>IF(SUM(C$88:N$88)&gt;0,O88/(SUM(JAN!$L$82,FEB!$L$82,MAR!$L$82,APR!$L$82,MAY!$L$82,JUN!$L$82,JUL!$L$82,AUG!$L$82,SEP!$L$82,OCT!$L$82,NOV!$L$82,DEC!$L$82)),"")</f>
        <v/>
      </c>
      <c r="Q88" s="1122"/>
      <c r="R88" s="1138" t="str">
        <f>IF($B88&lt;&gt;"",$B88,"")</f>
        <v/>
      </c>
      <c r="S88" s="1139" t="str">
        <f>VLOOKUP($B88,$B$1:$N88,C$1+1,FALSE)</f>
        <v/>
      </c>
      <c r="T88" s="1140" t="str">
        <f>VLOOKUP($B88,$B$1:$N88,D$1+1,FALSE)</f>
        <v/>
      </c>
      <c r="U88" s="1140" t="str">
        <f>VLOOKUP($B88,$B$1:$N88,E$1+1,FALSE)</f>
        <v/>
      </c>
      <c r="V88" s="1140" t="str">
        <f>VLOOKUP($B88,$B$1:$N88,F$1+1,FALSE)</f>
        <v/>
      </c>
      <c r="W88" s="1140" t="str">
        <f>VLOOKUP($B88,$B$1:$N88,G$1+1,FALSE)</f>
        <v/>
      </c>
      <c r="X88" s="1140" t="str">
        <f>VLOOKUP($B88,$B$1:$N88,H$1+1,FALSE)</f>
        <v/>
      </c>
      <c r="Y88" s="1140" t="str">
        <f>VLOOKUP($B88,$B$1:$N88,I$1+1,FALSE)</f>
        <v/>
      </c>
      <c r="Z88" s="1140" t="str">
        <f>VLOOKUP($B88,$B$1:$N88,J$1+1,FALSE)</f>
        <v/>
      </c>
      <c r="AA88" s="1140" t="str">
        <f>VLOOKUP($B88,$B$1:$N88,K$1+1,FALSE)</f>
        <v/>
      </c>
      <c r="AB88" s="1140" t="str">
        <f>VLOOKUP($B88,$B$1:$N88,L$1+1,FALSE)</f>
        <v/>
      </c>
      <c r="AC88" s="1140" t="str">
        <f>VLOOKUP($B88,$B$1:$N88,M$1+1,FALSE)</f>
        <v/>
      </c>
      <c r="AD88" s="1141" t="str">
        <f>VLOOKUP($B88,$B$1:$N88,N$1+1,FALSE)</f>
        <v/>
      </c>
      <c r="AE88" s="1142" t="str">
        <f t="shared" si="43"/>
        <v/>
      </c>
      <c r="AF88" s="1124" t="str">
        <f t="shared" si="54"/>
        <v/>
      </c>
      <c r="AG88" s="1125"/>
      <c r="AH88" s="1138" t="str">
        <f t="shared" si="48"/>
        <v/>
      </c>
      <c r="AI88" s="1144" t="str">
        <f>VLOOKUP($B187,$B$180:$N187,C$1+1,FALSE)</f>
        <v/>
      </c>
      <c r="AJ88" s="1145" t="str">
        <f>VLOOKUP($B187,$B$180:$N187,D$1+1,FALSE)</f>
        <v/>
      </c>
      <c r="AK88" s="1145" t="str">
        <f>VLOOKUP($B187,$B$180:$N187,E$1+1,FALSE)</f>
        <v/>
      </c>
      <c r="AL88" s="1145" t="str">
        <f>VLOOKUP($B187,$B$180:$N187,F$1+1,FALSE)</f>
        <v/>
      </c>
      <c r="AM88" s="1145" t="str">
        <f>VLOOKUP($B187,$B$180:$N187,G$1+1,FALSE)</f>
        <v/>
      </c>
      <c r="AN88" s="1145" t="str">
        <f>VLOOKUP($B187,$B$180:$N187,H$1+1,FALSE)</f>
        <v/>
      </c>
      <c r="AO88" s="1145" t="str">
        <f>VLOOKUP($B187,$B$180:$N187,I$1+1,FALSE)</f>
        <v/>
      </c>
      <c r="AP88" s="1145" t="str">
        <f>VLOOKUP($B187,$B$180:$N187,J$1+1,FALSE)</f>
        <v/>
      </c>
      <c r="AQ88" s="1145" t="str">
        <f>VLOOKUP($B187,$B$180:$N187,K$1+1,FALSE)</f>
        <v/>
      </c>
      <c r="AR88" s="1145" t="str">
        <f>VLOOKUP($B187,$B$180:$N187,L$1+1,FALSE)</f>
        <v/>
      </c>
      <c r="AS88" s="1145" t="str">
        <f>VLOOKUP($B187,$B$180:$N187,M$1+1,FALSE)</f>
        <v/>
      </c>
      <c r="AT88" s="1146" t="str">
        <f>VLOOKUP($B187,$B$180:$N187,N$1+1,FALSE)</f>
        <v/>
      </c>
      <c r="AU88" s="1147" t="str">
        <f t="shared" si="49"/>
        <v/>
      </c>
      <c r="AV88" s="1126" t="str">
        <f t="shared" si="50"/>
        <v/>
      </c>
      <c r="AW88" s="1125"/>
      <c r="AX88" s="1138" t="str">
        <f t="shared" si="51"/>
        <v/>
      </c>
      <c r="AY88" s="1139" t="str">
        <f t="shared" si="36"/>
        <v/>
      </c>
      <c r="AZ88" s="1148" t="str">
        <f t="shared" si="37"/>
        <v/>
      </c>
      <c r="BA88" s="773"/>
      <c r="BB88" s="1149" t="str">
        <f>IF(PROJECTIONS!G88&gt;0.005,PROJECTIONS!G88,"")</f>
        <v/>
      </c>
      <c r="BC88" s="1145" t="str">
        <f t="shared" si="38"/>
        <v/>
      </c>
      <c r="BD88" s="1140" t="str">
        <f>IF(BB88&lt;&gt;"",IF(ISERROR(SUM(BB88,-$AZ88)),"",BB88-$AZ88),"")</f>
        <v/>
      </c>
      <c r="BE88" s="1150" t="str">
        <f t="shared" si="40"/>
        <v/>
      </c>
      <c r="BF88" s="1021"/>
      <c r="BG88" s="1149" t="str">
        <f>IF(PROJECTIONS!L88&gt;0.005,PROJECTIONS!L88,"")</f>
        <v/>
      </c>
      <c r="BH88" s="1140" t="str">
        <f t="shared" si="45"/>
        <v/>
      </c>
      <c r="BI88" s="1140" t="str">
        <f t="shared" si="44"/>
        <v/>
      </c>
      <c r="BJ88" s="1150" t="str">
        <f t="shared" si="46"/>
        <v/>
      </c>
      <c r="BK88" s="1021"/>
      <c r="BL88" s="1151" t="str">
        <f t="shared" si="52"/>
        <v/>
      </c>
      <c r="BM88" s="1146" t="str">
        <f t="shared" si="53"/>
        <v/>
      </c>
      <c r="BN88" s="1152"/>
      <c r="BO88" s="1122"/>
      <c r="BP88" s="1138" t="str">
        <f>IF(SETUP!$B$73&lt;&gt;"",SETUP!$B$73,"")</f>
        <v/>
      </c>
      <c r="BQ88" s="1778" t="str">
        <f>VLOOKUP($B88,$R$180:$AF198,C$1+1,FALSE)</f>
        <v/>
      </c>
      <c r="BR88" s="1779" t="str">
        <f>VLOOKUP($B88,$R$180:$AF198,D$1+1,FALSE)</f>
        <v/>
      </c>
      <c r="BS88" s="1779" t="str">
        <f>VLOOKUP($B88,$R$180:$AF198,E$1+1,FALSE)</f>
        <v/>
      </c>
      <c r="BT88" s="1779" t="str">
        <f>VLOOKUP($B88,$R$180:$AF198,F$1+1,FALSE)</f>
        <v/>
      </c>
      <c r="BU88" s="1779" t="str">
        <f>VLOOKUP($B88,$R$180:$AF198,G$1+1,FALSE)</f>
        <v/>
      </c>
      <c r="BV88" s="1779" t="str">
        <f>VLOOKUP($B88,$R$180:$AF198,H$1+1,FALSE)</f>
        <v/>
      </c>
      <c r="BW88" s="1779" t="str">
        <f>VLOOKUP($B88,$R$180:$AF198,I$1+1,FALSE)</f>
        <v/>
      </c>
      <c r="BX88" s="1779" t="str">
        <f>VLOOKUP($B88,$R$180:$AF198,J$1+1,FALSE)</f>
        <v/>
      </c>
      <c r="BY88" s="1779" t="str">
        <f>VLOOKUP($B88,$R$180:$AF198,K$1+1,FALSE)</f>
        <v/>
      </c>
      <c r="BZ88" s="1779" t="str">
        <f>VLOOKUP($B88,$R$180:$AF198,L$1+1,FALSE)</f>
        <v/>
      </c>
      <c r="CA88" s="1779" t="str">
        <f>VLOOKUP($B88,$R$180:$AF198,M$1+1,FALSE)</f>
        <v/>
      </c>
      <c r="CB88" s="1780" t="str">
        <f>VLOOKUP($B88,$R$180:$AF198,N$1+1,FALSE)</f>
        <v/>
      </c>
      <c r="CC88" s="1781" t="str">
        <f>VLOOKUP($B88,$R$180:$AF198,O$1+1,FALSE)</f>
        <v/>
      </c>
      <c r="CD88" s="1803" t="str">
        <f>VLOOKUP($B88,$R$180:$AF198,P$1+1,FALSE)</f>
        <v/>
      </c>
      <c r="CE88" s="809"/>
      <c r="CF88" s="809"/>
      <c r="CG88" s="809"/>
      <c r="CH88" s="809"/>
      <c r="CI88" s="809"/>
      <c r="CJ88" s="809"/>
      <c r="CK88" s="809"/>
      <c r="CL88" s="809"/>
      <c r="CM88" s="809"/>
      <c r="CN88" s="809"/>
      <c r="CO88" s="809"/>
      <c r="CP88" s="809"/>
      <c r="CQ88" s="809"/>
      <c r="CR88" s="809"/>
      <c r="CS88" s="809"/>
      <c r="CT88" s="809"/>
      <c r="CU88" s="809"/>
      <c r="CV88" s="809"/>
      <c r="CW88" s="809"/>
      <c r="CX88" s="809"/>
      <c r="CY88" s="809"/>
      <c r="CZ88" s="809"/>
      <c r="DA88" s="809"/>
      <c r="DB88" s="809"/>
      <c r="DC88" s="809"/>
      <c r="DD88" s="809"/>
      <c r="DE88" s="809"/>
      <c r="DF88" s="809"/>
      <c r="DG88" s="809"/>
      <c r="DH88" s="809"/>
      <c r="DI88" s="809"/>
      <c r="DJ88" s="809"/>
      <c r="DK88" s="809"/>
      <c r="DL88" s="809"/>
      <c r="DM88" s="809"/>
      <c r="DN88" s="809"/>
      <c r="DO88" s="809"/>
      <c r="DP88" s="809"/>
      <c r="DQ88" s="809"/>
      <c r="DR88" s="809"/>
      <c r="DS88" s="809"/>
      <c r="DT88" s="809"/>
      <c r="DU88" s="809"/>
      <c r="DV88" s="809"/>
      <c r="DW88" s="809"/>
      <c r="DX88" s="809"/>
      <c r="DY88" s="809"/>
      <c r="DZ88" s="809"/>
      <c r="EA88" s="809"/>
    </row>
    <row r="89" spans="1:131" s="944" customFormat="1" ht="15.75" customHeight="1" thickBot="1">
      <c r="A89" s="1155"/>
      <c r="B89" s="1156" t="s">
        <v>53</v>
      </c>
      <c r="C89" s="1157" t="str">
        <f>IF(JAN!$K$86&gt;0,JAN!$K$86,"")</f>
        <v/>
      </c>
      <c r="D89" s="1158" t="str">
        <f>IF(FEB!$K$86&gt;0,FEB!$K$86,"")</f>
        <v/>
      </c>
      <c r="E89" s="1158" t="str">
        <f>IF(MAR!$K$86&gt;0,MAR!$K$86,"")</f>
        <v/>
      </c>
      <c r="F89" s="1158" t="str">
        <f>IF(APR!$K$86&gt;0,APR!$K$86,"")</f>
        <v/>
      </c>
      <c r="G89" s="1158" t="str">
        <f>IF(MAY!$K$86&gt;0,MAY!$K$86,"")</f>
        <v/>
      </c>
      <c r="H89" s="1158" t="str">
        <f>IF(JUN!$K$86&gt;0,JUN!$K$86,"")</f>
        <v/>
      </c>
      <c r="I89" s="1158" t="str">
        <f>IF(JUL!$K$86&gt;0,JUL!$K$86,"")</f>
        <v/>
      </c>
      <c r="J89" s="1158" t="str">
        <f>IF(AUG!$K$86&gt;0,AUG!$K$86,"")</f>
        <v/>
      </c>
      <c r="K89" s="1158" t="str">
        <f>IF(SEP!$K$86&gt;0,SEP!$K$86,"")</f>
        <v/>
      </c>
      <c r="L89" s="1158" t="str">
        <f>IF(OCT!$K$86&gt;0,OCT!$K$86,"")</f>
        <v/>
      </c>
      <c r="M89" s="1158" t="str">
        <f>IF(NOV!$K$86&gt;0,NOV!$K$86,"")</f>
        <v/>
      </c>
      <c r="N89" s="1159" t="str">
        <f>IF(DEC!$K$86&gt;0,DEC!$K$86,"")</f>
        <v/>
      </c>
      <c r="O89" s="1160"/>
      <c r="P89" s="1161" t="str">
        <f>IF(SUM(C$89:N$89)&gt;0,O89/(SUM(JAN!$L$86,FEB!$L$86,MAR!$L$86,APR!$L$86,MAY!$L$86,JUN!$L$86,JUL!$L$86,AUG!$L$86,SEP!$L$86,OCT!$L$86,NOV!$L$86,DEC!$L$86)),"")</f>
        <v/>
      </c>
      <c r="Q89" s="1155"/>
      <c r="R89" s="1156" t="str">
        <f t="shared" si="35"/>
        <v>Unclassified Payment Method</v>
      </c>
      <c r="S89" s="1157" t="str">
        <f>VLOOKUP($B89,$B$1:$N89,C$1+1,FALSE)</f>
        <v>Unclassified Payment Method</v>
      </c>
      <c r="T89" s="1158" t="str">
        <f>VLOOKUP($B89,$B$1:$N89,D$1+1,FALSE)</f>
        <v/>
      </c>
      <c r="U89" s="1158" t="str">
        <f>VLOOKUP($B89,$B$1:$N89,E$1+1,FALSE)</f>
        <v/>
      </c>
      <c r="V89" s="1158" t="str">
        <f>VLOOKUP($B89,$B$1:$N89,F$1+1,FALSE)</f>
        <v/>
      </c>
      <c r="W89" s="1158" t="str">
        <f>VLOOKUP($B89,$B$1:$N89,G$1+1,FALSE)</f>
        <v/>
      </c>
      <c r="X89" s="1158" t="str">
        <f>VLOOKUP($B89,$B$1:$N89,H$1+1,FALSE)</f>
        <v/>
      </c>
      <c r="Y89" s="1158" t="str">
        <f>VLOOKUP($B89,$B$1:$N89,I$1+1,FALSE)</f>
        <v/>
      </c>
      <c r="Z89" s="1158" t="str">
        <f>VLOOKUP($B89,$B$1:$N89,J$1+1,FALSE)</f>
        <v/>
      </c>
      <c r="AA89" s="1158" t="str">
        <f>VLOOKUP($B89,$B$1:$N89,K$1+1,FALSE)</f>
        <v/>
      </c>
      <c r="AB89" s="1158" t="str">
        <f>VLOOKUP($B89,$B$1:$N89,L$1+1,FALSE)</f>
        <v/>
      </c>
      <c r="AC89" s="1158" t="str">
        <f>VLOOKUP($B89,$B$1:$N89,M$1+1,FALSE)</f>
        <v/>
      </c>
      <c r="AD89" s="1159" t="str">
        <f>VLOOKUP($B89,$B$1:$N89,N$1+1,FALSE)</f>
        <v/>
      </c>
      <c r="AE89" s="1160" t="str">
        <f t="shared" si="43"/>
        <v/>
      </c>
      <c r="AF89" s="1162" t="str">
        <f>IF(SUM(S89:AD89)&gt;0.005,SUM(S89:AD89)/COUNTIF(S$61:AD$61,"&lt;-0.005"),"")</f>
        <v/>
      </c>
      <c r="AG89" s="1163"/>
      <c r="AH89" s="1156" t="str">
        <f t="shared" si="48"/>
        <v>Unclassified Payment Method</v>
      </c>
      <c r="AI89" s="1164" t="str">
        <f>VLOOKUP($B188,$B$180:$N188,C$1+1,FALSE)</f>
        <v>Unclassified Payment Method</v>
      </c>
      <c r="AJ89" s="1165" t="str">
        <f>VLOOKUP($B188,$B$180:$N188,D$1+1,FALSE)</f>
        <v/>
      </c>
      <c r="AK89" s="1165" t="str">
        <f>VLOOKUP($B188,$B$180:$N188,E$1+1,FALSE)</f>
        <v/>
      </c>
      <c r="AL89" s="1165" t="str">
        <f>VLOOKUP($B188,$B$180:$N188,F$1+1,FALSE)</f>
        <v/>
      </c>
      <c r="AM89" s="1165" t="str">
        <f>VLOOKUP($B188,$B$180:$N188,G$1+1,FALSE)</f>
        <v/>
      </c>
      <c r="AN89" s="1165" t="str">
        <f>VLOOKUP($B188,$B$180:$N188,H$1+1,FALSE)</f>
        <v/>
      </c>
      <c r="AO89" s="1165" t="str">
        <f>VLOOKUP($B188,$B$180:$N188,I$1+1,FALSE)</f>
        <v/>
      </c>
      <c r="AP89" s="1165" t="str">
        <f>VLOOKUP($B188,$B$180:$N188,J$1+1,FALSE)</f>
        <v/>
      </c>
      <c r="AQ89" s="1165" t="str">
        <f>VLOOKUP($B188,$B$180:$N188,K$1+1,FALSE)</f>
        <v/>
      </c>
      <c r="AR89" s="1165" t="str">
        <f>VLOOKUP($B188,$B$180:$N188,L$1+1,FALSE)</f>
        <v/>
      </c>
      <c r="AS89" s="1165" t="str">
        <f>VLOOKUP($B188,$B$180:$N188,M$1+1,FALSE)</f>
        <v/>
      </c>
      <c r="AT89" s="1166" t="str">
        <f>VLOOKUP($B188,$B$180:$N188,N$1+1,FALSE)</f>
        <v/>
      </c>
      <c r="AU89" s="1167" t="str">
        <f t="shared" si="49"/>
        <v/>
      </c>
      <c r="AV89" s="1168" t="str">
        <f t="shared" si="50"/>
        <v/>
      </c>
      <c r="AW89" s="1169"/>
      <c r="AX89" s="1156"/>
      <c r="AY89" s="1157"/>
      <c r="AZ89" s="1170"/>
      <c r="BA89" s="773"/>
      <c r="BB89" s="1171"/>
      <c r="BC89" s="1165"/>
      <c r="BD89" s="1158"/>
      <c r="BE89" s="1172"/>
      <c r="BF89" s="1021"/>
      <c r="BG89" s="1171"/>
      <c r="BH89" s="1158"/>
      <c r="BI89" s="1158"/>
      <c r="BJ89" s="1172"/>
      <c r="BK89" s="1021"/>
      <c r="BL89" s="1173" t="str">
        <f t="shared" si="52"/>
        <v/>
      </c>
      <c r="BM89" s="1166" t="str">
        <f t="shared" si="53"/>
        <v/>
      </c>
      <c r="BN89" s="1174"/>
      <c r="BO89" s="1155"/>
      <c r="BP89" s="1156" t="s">
        <v>53</v>
      </c>
      <c r="BQ89" s="1782" t="str">
        <f>VLOOKUP($B89,$R$180:$AF199,C$1+1,FALSE)</f>
        <v>Unclassified Payment Method</v>
      </c>
      <c r="BR89" s="1783" t="str">
        <f>VLOOKUP($B89,$R$180:$AF199,D$1+1,FALSE)</f>
        <v/>
      </c>
      <c r="BS89" s="1783" t="str">
        <f>VLOOKUP($B89,$R$180:$AF199,E$1+1,FALSE)</f>
        <v/>
      </c>
      <c r="BT89" s="1783" t="str">
        <f>VLOOKUP($B89,$R$180:$AF199,F$1+1,FALSE)</f>
        <v/>
      </c>
      <c r="BU89" s="1783" t="str">
        <f>VLOOKUP($B89,$R$180:$AF199,G$1+1,FALSE)</f>
        <v/>
      </c>
      <c r="BV89" s="1783" t="str">
        <f>VLOOKUP($B89,$R$180:$AF199,H$1+1,FALSE)</f>
        <v/>
      </c>
      <c r="BW89" s="1783" t="str">
        <f>VLOOKUP($B89,$R$180:$AF199,I$1+1,FALSE)</f>
        <v/>
      </c>
      <c r="BX89" s="1783" t="str">
        <f>VLOOKUP($B89,$R$180:$AF199,J$1+1,FALSE)</f>
        <v/>
      </c>
      <c r="BY89" s="1783" t="str">
        <f>VLOOKUP($B89,$R$180:$AF199,K$1+1,FALSE)</f>
        <v/>
      </c>
      <c r="BZ89" s="1783" t="str">
        <f>VLOOKUP($B89,$R$180:$AF199,L$1+1,FALSE)</f>
        <v/>
      </c>
      <c r="CA89" s="1783" t="str">
        <f>VLOOKUP($B89,$R$180:$AF199,M$1+1,FALSE)</f>
        <v/>
      </c>
      <c r="CB89" s="1784" t="str">
        <f>VLOOKUP($B89,$R$180:$AF199,N$1+1,FALSE)</f>
        <v/>
      </c>
      <c r="CC89" s="1785" t="str">
        <f>VLOOKUP($B89,$R$180:$AF199,O$1+1,FALSE)</f>
        <v/>
      </c>
      <c r="CD89" s="1804" t="str">
        <f>VLOOKUP($B89,$R$180:$AF199,P$1+1,FALSE)</f>
        <v/>
      </c>
      <c r="CE89" s="826"/>
      <c r="CF89" s="826"/>
      <c r="CG89" s="826"/>
      <c r="CH89" s="826"/>
      <c r="CI89" s="826"/>
      <c r="CJ89" s="826"/>
      <c r="CK89" s="826"/>
      <c r="CL89" s="826"/>
      <c r="CM89" s="826"/>
      <c r="CN89" s="826"/>
      <c r="CO89" s="826"/>
      <c r="CP89" s="826"/>
      <c r="CQ89" s="826"/>
      <c r="CR89" s="826"/>
      <c r="CS89" s="826"/>
      <c r="CT89" s="826"/>
      <c r="CU89" s="826"/>
      <c r="CV89" s="826"/>
      <c r="CW89" s="826"/>
      <c r="CX89" s="826"/>
      <c r="CY89" s="826"/>
      <c r="CZ89" s="826"/>
      <c r="DA89" s="826"/>
      <c r="DB89" s="826"/>
      <c r="DC89" s="826"/>
      <c r="DD89" s="826"/>
      <c r="DE89" s="826"/>
      <c r="DF89" s="826"/>
      <c r="DG89" s="826"/>
      <c r="DH89" s="826"/>
      <c r="DI89" s="826"/>
      <c r="DJ89" s="826"/>
      <c r="DK89" s="826"/>
      <c r="DL89" s="826"/>
      <c r="DM89" s="826"/>
      <c r="DN89" s="826"/>
      <c r="DO89" s="826"/>
      <c r="DP89" s="826"/>
      <c r="DQ89" s="826"/>
      <c r="DR89" s="826"/>
      <c r="DS89" s="826"/>
      <c r="DT89" s="826"/>
      <c r="DU89" s="826"/>
      <c r="DV89" s="826"/>
      <c r="DW89" s="826"/>
      <c r="DX89" s="826"/>
      <c r="DY89" s="826"/>
      <c r="DZ89" s="826"/>
      <c r="EA89" s="826"/>
    </row>
    <row r="90" spans="1:131" s="808" customFormat="1" ht="15.75" customHeight="1">
      <c r="A90" s="1175"/>
      <c r="B90" s="1176" t="str">
        <f>IF(SETUP!$B$74&lt;&gt;"",SETUP!$B$74,"")</f>
        <v/>
      </c>
      <c r="C90" s="1177" t="str">
        <f>IF(JAN!$K$83&gt;0,JAN!$K$83,"")</f>
        <v/>
      </c>
      <c r="D90" s="1178" t="str">
        <f>IF(FEB!$K$83&gt;0,FEB!$K$83,"")</f>
        <v/>
      </c>
      <c r="E90" s="1178" t="str">
        <f>IF(MAR!$K$83&gt;0,MAR!$K$83,"")</f>
        <v/>
      </c>
      <c r="F90" s="1178" t="str">
        <f>IF(APR!$K$83&gt;0,APR!$K$83,"")</f>
        <v/>
      </c>
      <c r="G90" s="1178" t="str">
        <f>IF(MAY!$K$83&gt;0,MAY!$K$83,"")</f>
        <v/>
      </c>
      <c r="H90" s="1178" t="str">
        <f>IF(JUN!$K$83&gt;0,JUN!$K$83,"")</f>
        <v/>
      </c>
      <c r="I90" s="1178" t="str">
        <f>IF(JUL!$K$83&gt;0,JUL!$K$83,"")</f>
        <v/>
      </c>
      <c r="J90" s="1178" t="str">
        <f>IF(AUG!$K$83&gt;0,AUG!$K$83,"")</f>
        <v/>
      </c>
      <c r="K90" s="1178" t="str">
        <f>IF(SEP!$K$83&gt;0,SEP!$K$83,"")</f>
        <v/>
      </c>
      <c r="L90" s="1178" t="str">
        <f>IF(OCT!$K$83&gt;0,OCT!$K$83,"")</f>
        <v/>
      </c>
      <c r="M90" s="1178" t="str">
        <f>IF(NOV!$K$83&gt;0,NOV!$K$83,"")</f>
        <v/>
      </c>
      <c r="N90" s="1179" t="str">
        <f>IF(DEC!$K$83&gt;0,DEC!$K$83,"")</f>
        <v/>
      </c>
      <c r="O90" s="1180" t="str">
        <f t="shared" si="47"/>
        <v/>
      </c>
      <c r="P90" s="1181" t="str">
        <f>IF(SUM(C$90:N$90)&gt;0,O90/(SUM(JAN!$L$83,FEB!$L$83,MAR!$L$83,APR!$L$83,MAY!$L$83,JUN!$L$83,JUL!$L$83,AUG!$L$83,SEP!$L$83,OCT!$L$83,NOV!$L$83,DEC!$L$83)),"")</f>
        <v/>
      </c>
      <c r="Q90" s="1175"/>
      <c r="R90" s="1176" t="str">
        <f t="shared" si="35"/>
        <v/>
      </c>
      <c r="S90" s="1177" t="str">
        <f>VLOOKUP($B90,$B$1:$N90,C$1+1,FALSE)</f>
        <v/>
      </c>
      <c r="T90" s="1178" t="str">
        <f>VLOOKUP($B90,$B$1:$N90,D$1+1,FALSE)</f>
        <v/>
      </c>
      <c r="U90" s="1178" t="str">
        <f>VLOOKUP($B90,$B$1:$N90,E$1+1,FALSE)</f>
        <v/>
      </c>
      <c r="V90" s="1178" t="str">
        <f>VLOOKUP($B90,$B$1:$N90,F$1+1,FALSE)</f>
        <v/>
      </c>
      <c r="W90" s="1178" t="str">
        <f>VLOOKUP($B90,$B$1:$N90,G$1+1,FALSE)</f>
        <v/>
      </c>
      <c r="X90" s="1178" t="str">
        <f>VLOOKUP($B90,$B$1:$N90,H$1+1,FALSE)</f>
        <v/>
      </c>
      <c r="Y90" s="1178" t="str">
        <f>VLOOKUP($B90,$B$1:$N90,I$1+1,FALSE)</f>
        <v/>
      </c>
      <c r="Z90" s="1178" t="str">
        <f>VLOOKUP($B90,$B$1:$N90,J$1+1,FALSE)</f>
        <v/>
      </c>
      <c r="AA90" s="1178" t="str">
        <f>VLOOKUP($B90,$B$1:$N90,K$1+1,FALSE)</f>
        <v/>
      </c>
      <c r="AB90" s="1178" t="str">
        <f>VLOOKUP($B90,$B$1:$N90,L$1+1,FALSE)</f>
        <v/>
      </c>
      <c r="AC90" s="1178" t="str">
        <f>VLOOKUP($B90,$B$1:$N90,M$1+1,FALSE)</f>
        <v/>
      </c>
      <c r="AD90" s="1179" t="str">
        <f>VLOOKUP($B90,$B$1:$N90,N$1+1,FALSE)</f>
        <v/>
      </c>
      <c r="AE90" s="1180" t="str">
        <f t="shared" si="43"/>
        <v/>
      </c>
      <c r="AF90" s="1182" t="str">
        <f>IF(SUM(S90:AD90)&gt;0.005,SUM(S90:AD90)/COUNTIF(S$61:AD$61,"&lt;-0.005"),"")</f>
        <v/>
      </c>
      <c r="AG90" s="1183"/>
      <c r="AH90" s="1176" t="str">
        <f t="shared" si="48"/>
        <v/>
      </c>
      <c r="AI90" s="1184" t="str">
        <f>VLOOKUP($B189,$B$180:$N189,C$1+1,FALSE)</f>
        <v/>
      </c>
      <c r="AJ90" s="1185" t="str">
        <f>VLOOKUP($B189,$B$180:$N189,D$1+1,FALSE)</f>
        <v/>
      </c>
      <c r="AK90" s="1185" t="str">
        <f>VLOOKUP($B189,$B$180:$N189,E$1+1,FALSE)</f>
        <v/>
      </c>
      <c r="AL90" s="1185" t="str">
        <f>VLOOKUP($B189,$B$180:$N189,F$1+1,FALSE)</f>
        <v/>
      </c>
      <c r="AM90" s="1185" t="str">
        <f>VLOOKUP($B189,$B$180:$N189,G$1+1,FALSE)</f>
        <v/>
      </c>
      <c r="AN90" s="1185" t="str">
        <f>VLOOKUP($B189,$B$180:$N189,H$1+1,FALSE)</f>
        <v/>
      </c>
      <c r="AO90" s="1185" t="str">
        <f>VLOOKUP($B189,$B$180:$N189,I$1+1,FALSE)</f>
        <v/>
      </c>
      <c r="AP90" s="1185" t="str">
        <f>VLOOKUP($B189,$B$180:$N189,J$1+1,FALSE)</f>
        <v/>
      </c>
      <c r="AQ90" s="1185" t="str">
        <f>VLOOKUP($B189,$B$180:$N189,K$1+1,FALSE)</f>
        <v/>
      </c>
      <c r="AR90" s="1185" t="str">
        <f>VLOOKUP($B189,$B$180:$N189,L$1+1,FALSE)</f>
        <v/>
      </c>
      <c r="AS90" s="1185" t="str">
        <f>VLOOKUP($B189,$B$180:$N189,M$1+1,FALSE)</f>
        <v/>
      </c>
      <c r="AT90" s="1186" t="str">
        <f>VLOOKUP($B189,$B$180:$N189,N$1+1,FALSE)</f>
        <v/>
      </c>
      <c r="AU90" s="1187" t="str">
        <f>IF(ISERROR(IF(O189&gt;0.001,O189,"")),"",O189)</f>
        <v/>
      </c>
      <c r="AV90" s="1188" t="str">
        <f t="shared" si="50"/>
        <v/>
      </c>
      <c r="AW90" s="1183"/>
      <c r="AX90" s="1176" t="str">
        <f t="shared" si="51"/>
        <v/>
      </c>
      <c r="AY90" s="1177" t="str">
        <f t="shared" si="36"/>
        <v/>
      </c>
      <c r="AZ90" s="1189" t="str">
        <f t="shared" si="37"/>
        <v/>
      </c>
      <c r="BA90" s="773"/>
      <c r="BB90" s="1190">
        <f>IF(SETUP!$G61&lt;&gt;"",SUMIF(X!$AX$81:$AX$89,SETUP!$H61,X!BB$81:BB$89),0)+IF(SETUP!$G62&lt;&gt;"",SUMIF(X!$AX$81:$AX$89,SETUP!$H62,X!BB$81:BB$89),0)+IF(SETUP!$G63&lt;&gt;"",SUMIF(X!$AX$81:$AX$89,SETUP!$H63,X!BB$81:BB$89),0)+IF(SETUP!$G64&lt;&gt;"",SUMIF(X!$AX$81:$AX$89,SETUP!$H64,X!BB$81:BB$89),0)+IF(SETUP!$G65&lt;&gt;"",SUMIF(X!$AX$81:$AX$89,SETUP!$H65,X!BB$81:BB$89),0)</f>
        <v>0</v>
      </c>
      <c r="BC90" s="1185" t="str">
        <f t="shared" si="38"/>
        <v/>
      </c>
      <c r="BD90" s="1178" t="str">
        <f t="shared" si="39"/>
        <v/>
      </c>
      <c r="BE90" s="1191" t="str">
        <f t="shared" si="40"/>
        <v/>
      </c>
      <c r="BF90" s="1021"/>
      <c r="BG90" s="1190">
        <f>IF(SETUP!$G61&lt;&gt;"",SUMIF(X!$AX$81:$AX$89,SETUP!$H61,X!BG$81:BG$89),0)+IF(SETUP!$G62&lt;&gt;"",SUMIF(X!$AX$81:$AX$89,SETUP!$H62,X!BG$81:BG$89),0)+IF(SETUP!$G63&lt;&gt;"",SUMIF(X!$AX$81:$AX$89,SETUP!$H63,X!BG$81:BG$89),0)+IF(SETUP!$G64&lt;&gt;"",SUMIF(X!$AX$81:$AX$89,SETUP!$H64,X!BG$81:BG$89),0)+IF(SETUP!$G65&lt;&gt;"",SUMIF(X!$AX$81:$AX$89,SETUP!$H65,X!BG$81:BG$89),0)</f>
        <v>0</v>
      </c>
      <c r="BH90" s="1178" t="str">
        <f t="shared" si="45"/>
        <v/>
      </c>
      <c r="BI90" s="1178" t="str">
        <f t="shared" si="44"/>
        <v/>
      </c>
      <c r="BJ90" s="1191" t="str">
        <f t="shared" si="46"/>
        <v/>
      </c>
      <c r="BK90" s="1021"/>
      <c r="BL90" s="1192" t="str">
        <f t="shared" si="41"/>
        <v/>
      </c>
      <c r="BM90" s="1186" t="str">
        <f t="shared" si="42"/>
        <v/>
      </c>
      <c r="BN90" s="1193"/>
      <c r="BO90" s="1175"/>
      <c r="BP90" s="1176" t="str">
        <f>IF(SETUP!$B$74&lt;&gt;"",SETUP!$B$74,"")</f>
        <v/>
      </c>
      <c r="BQ90" s="1786" t="str">
        <f>VLOOKUP($B90,$R$180:$AF200,C$1+1,FALSE)</f>
        <v/>
      </c>
      <c r="BR90" s="1787" t="str">
        <f>VLOOKUP($B90,$R$180:$AF200,D$1+1,FALSE)</f>
        <v/>
      </c>
      <c r="BS90" s="1787" t="str">
        <f>VLOOKUP($B90,$R$180:$AF200,E$1+1,FALSE)</f>
        <v/>
      </c>
      <c r="BT90" s="1787" t="str">
        <f>VLOOKUP($B90,$R$180:$AF200,F$1+1,FALSE)</f>
        <v/>
      </c>
      <c r="BU90" s="1787" t="str">
        <f>VLOOKUP($B90,$R$180:$AF200,G$1+1,FALSE)</f>
        <v/>
      </c>
      <c r="BV90" s="1787" t="str">
        <f>VLOOKUP($B90,$R$180:$AF200,H$1+1,FALSE)</f>
        <v/>
      </c>
      <c r="BW90" s="1787" t="str">
        <f>VLOOKUP($B90,$R$180:$AF200,I$1+1,FALSE)</f>
        <v/>
      </c>
      <c r="BX90" s="1787" t="str">
        <f>VLOOKUP($B90,$R$180:$AF200,J$1+1,FALSE)</f>
        <v/>
      </c>
      <c r="BY90" s="1787" t="str">
        <f>VLOOKUP($B90,$R$180:$AF200,K$1+1,FALSE)</f>
        <v/>
      </c>
      <c r="BZ90" s="1787" t="str">
        <f>VLOOKUP($B90,$R$180:$AF200,L$1+1,FALSE)</f>
        <v/>
      </c>
      <c r="CA90" s="1787" t="str">
        <f>VLOOKUP($B90,$R$180:$AF200,M$1+1,FALSE)</f>
        <v/>
      </c>
      <c r="CB90" s="1788" t="str">
        <f>VLOOKUP($B90,$R$180:$AF200,N$1+1,FALSE)</f>
        <v/>
      </c>
      <c r="CC90" s="1789" t="str">
        <f>VLOOKUP($B90,$R$180:$AF200,O$1+1,FALSE)</f>
        <v/>
      </c>
      <c r="CD90" s="1805" t="str">
        <f>VLOOKUP($B90,$R$180:$AF200,P$1+1,FALSE)</f>
        <v/>
      </c>
      <c r="CE90" s="777"/>
      <c r="CF90" s="777"/>
      <c r="CG90" s="777"/>
      <c r="CH90" s="777"/>
      <c r="CI90" s="777"/>
      <c r="CJ90" s="777"/>
      <c r="CK90" s="777"/>
      <c r="CL90" s="777"/>
      <c r="CM90" s="777"/>
      <c r="CN90" s="777"/>
      <c r="CO90" s="777"/>
      <c r="CP90" s="777"/>
      <c r="CQ90" s="777"/>
      <c r="CR90" s="777"/>
      <c r="CS90" s="777"/>
      <c r="CT90" s="777"/>
      <c r="CU90" s="777"/>
      <c r="CV90" s="777"/>
      <c r="CW90" s="777"/>
      <c r="CX90" s="777"/>
      <c r="CY90" s="777"/>
      <c r="CZ90" s="777"/>
      <c r="DA90" s="777"/>
      <c r="DB90" s="777"/>
      <c r="DC90" s="777"/>
      <c r="DD90" s="777"/>
      <c r="DE90" s="777"/>
      <c r="DF90" s="777"/>
      <c r="DG90" s="777"/>
      <c r="DH90" s="777"/>
      <c r="DI90" s="777"/>
      <c r="DJ90" s="777"/>
      <c r="DK90" s="777"/>
      <c r="DL90" s="777"/>
      <c r="DM90" s="777"/>
      <c r="DN90" s="777"/>
      <c r="DO90" s="777"/>
      <c r="DP90" s="777"/>
      <c r="DQ90" s="777"/>
      <c r="DR90" s="777"/>
      <c r="DS90" s="777"/>
      <c r="DT90" s="777"/>
      <c r="DU90" s="777"/>
      <c r="DV90" s="777"/>
      <c r="DW90" s="777"/>
      <c r="DX90" s="777"/>
      <c r="DY90" s="777"/>
      <c r="DZ90" s="777"/>
      <c r="EA90" s="777"/>
    </row>
    <row r="91" spans="1:131" s="1153" customFormat="1" ht="15.75" customHeight="1">
      <c r="A91" s="1194"/>
      <c r="B91" s="1026" t="str">
        <f>IF(SETUP!$B$75&lt;&gt;"",SETUP!$B$75,"")</f>
        <v/>
      </c>
      <c r="C91" s="767" t="str">
        <f>IF(JAN!$K$84&gt;0,JAN!$K$84,"")</f>
        <v/>
      </c>
      <c r="D91" s="797" t="str">
        <f>IF(FEB!$K$84&gt;0,FEB!$K$84,"")</f>
        <v/>
      </c>
      <c r="E91" s="797" t="str">
        <f>IF(MAR!$K$84&gt;0,MAR!$K$84,"")</f>
        <v/>
      </c>
      <c r="F91" s="797" t="str">
        <f>IF(APR!$K$84&gt;0,APR!$K$84,"")</f>
        <v/>
      </c>
      <c r="G91" s="797" t="str">
        <f>IF(MAY!$K$84&gt;0,MAY!$K$84,"")</f>
        <v/>
      </c>
      <c r="H91" s="797" t="str">
        <f>IF(JUN!$K$84&gt;0,JUN!$K$84,"")</f>
        <v/>
      </c>
      <c r="I91" s="797" t="str">
        <f>IF(JUL!$K$84&gt;0,JUL!$K$84,"")</f>
        <v/>
      </c>
      <c r="J91" s="797" t="str">
        <f>IF(AUG!$K$84&gt;0,AUG!$K$84,"")</f>
        <v/>
      </c>
      <c r="K91" s="797" t="str">
        <f>IF(SEP!$K$84&gt;0,SEP!$K$84,"")</f>
        <v/>
      </c>
      <c r="L91" s="797" t="str">
        <f>IF(OCT!$K$84&gt;0,OCT!$K$84,"")</f>
        <v/>
      </c>
      <c r="M91" s="797" t="str">
        <f>IF(NOV!$K$84&gt;0,NOV!$K$84,"")</f>
        <v/>
      </c>
      <c r="N91" s="1027" t="str">
        <f>IF(DEC!$K$84&gt;0,DEC!$K$84,"")</f>
        <v/>
      </c>
      <c r="O91" s="799" t="str">
        <f t="shared" si="47"/>
        <v/>
      </c>
      <c r="P91" s="1195" t="str">
        <f>IF(SUM(C$91:N$91)&gt;0,O91/(SUM(JAN!$L$84,FEB!$L$84,MAR!$L$84,APR!$L$84,MAY!$L$84,JUN!$L$84,JUL!$L$84,AUG!$L$84,SEP!$L$84,OCT!$L$84,NOV!$L$84,DEC!$L$84)),"")</f>
        <v/>
      </c>
      <c r="Q91" s="1194"/>
      <c r="R91" s="1026" t="str">
        <f t="shared" si="35"/>
        <v/>
      </c>
      <c r="S91" s="767" t="str">
        <f>VLOOKUP($B91,$B$1:$N91,C$1+1,FALSE)</f>
        <v/>
      </c>
      <c r="T91" s="797" t="str">
        <f>VLOOKUP($B91,$B$1:$N91,D$1+1,FALSE)</f>
        <v/>
      </c>
      <c r="U91" s="797" t="str">
        <f>VLOOKUP($B91,$B$1:$N91,E$1+1,FALSE)</f>
        <v/>
      </c>
      <c r="V91" s="797" t="str">
        <f>VLOOKUP($B91,$B$1:$N91,F$1+1,FALSE)</f>
        <v/>
      </c>
      <c r="W91" s="797" t="str">
        <f>VLOOKUP($B91,$B$1:$N91,G$1+1,FALSE)</f>
        <v/>
      </c>
      <c r="X91" s="797" t="str">
        <f>VLOOKUP($B91,$B$1:$N91,H$1+1,FALSE)</f>
        <v/>
      </c>
      <c r="Y91" s="797" t="str">
        <f>VLOOKUP($B91,$B$1:$N91,I$1+1,FALSE)</f>
        <v/>
      </c>
      <c r="Z91" s="797" t="str">
        <f>VLOOKUP($B91,$B$1:$N91,J$1+1,FALSE)</f>
        <v/>
      </c>
      <c r="AA91" s="797" t="str">
        <f>VLOOKUP($B91,$B$1:$N91,K$1+1,FALSE)</f>
        <v/>
      </c>
      <c r="AB91" s="797" t="str">
        <f>VLOOKUP($B91,$B$1:$N91,L$1+1,FALSE)</f>
        <v/>
      </c>
      <c r="AC91" s="797" t="str">
        <f>VLOOKUP($B91,$B$1:$N91,M$1+1,FALSE)</f>
        <v/>
      </c>
      <c r="AD91" s="1027" t="str">
        <f>VLOOKUP($B91,$B$1:$N91,N$1+1,FALSE)</f>
        <v/>
      </c>
      <c r="AE91" s="799" t="str">
        <f t="shared" si="43"/>
        <v/>
      </c>
      <c r="AF91" s="1196" t="str">
        <f>IF(SUM(S91:AD91)&gt;0.005,SUM(S91:AD91)/COUNTIF(S$61:AD$61,"&lt;-0.005"),"")</f>
        <v/>
      </c>
      <c r="AG91" s="1197"/>
      <c r="AH91" s="1026" t="str">
        <f t="shared" si="48"/>
        <v/>
      </c>
      <c r="AI91" s="800" t="str">
        <f>VLOOKUP($B190,$B$180:$N190,C$1+1,FALSE)</f>
        <v/>
      </c>
      <c r="AJ91" s="801" t="str">
        <f>VLOOKUP($B190,$B$180:$N190,D$1+1,FALSE)</f>
        <v/>
      </c>
      <c r="AK91" s="801" t="str">
        <f>VLOOKUP($B190,$B$180:$N190,E$1+1,FALSE)</f>
        <v/>
      </c>
      <c r="AL91" s="801" t="str">
        <f>VLOOKUP($B190,$B$180:$N190,F$1+1,FALSE)</f>
        <v/>
      </c>
      <c r="AM91" s="801" t="str">
        <f>VLOOKUP($B190,$B$180:$N190,G$1+1,FALSE)</f>
        <v/>
      </c>
      <c r="AN91" s="801" t="str">
        <f>VLOOKUP($B190,$B$180:$N190,H$1+1,FALSE)</f>
        <v/>
      </c>
      <c r="AO91" s="801" t="str">
        <f>VLOOKUP($B190,$B$180:$N190,I$1+1,FALSE)</f>
        <v/>
      </c>
      <c r="AP91" s="801" t="str">
        <f>VLOOKUP($B190,$B$180:$N190,J$1+1,FALSE)</f>
        <v/>
      </c>
      <c r="AQ91" s="801" t="str">
        <f>VLOOKUP($B190,$B$180:$N190,K$1+1,FALSE)</f>
        <v/>
      </c>
      <c r="AR91" s="801" t="str">
        <f>VLOOKUP($B190,$B$180:$N190,L$1+1,FALSE)</f>
        <v/>
      </c>
      <c r="AS91" s="801" t="str">
        <f>VLOOKUP($B190,$B$180:$N190,M$1+1,FALSE)</f>
        <v/>
      </c>
      <c r="AT91" s="1030" t="str">
        <f>VLOOKUP($B190,$B$180:$N190,N$1+1,FALSE)</f>
        <v/>
      </c>
      <c r="AU91" s="803" t="str">
        <f>IF(ISERROR(IF(O190&gt;0.001,O190,"")),"",O190)</f>
        <v/>
      </c>
      <c r="AV91" s="1198" t="str">
        <f t="shared" si="50"/>
        <v/>
      </c>
      <c r="AW91" s="1197"/>
      <c r="AX91" s="1026" t="str">
        <f t="shared" si="51"/>
        <v/>
      </c>
      <c r="AY91" s="767" t="str">
        <f t="shared" si="36"/>
        <v/>
      </c>
      <c r="AZ91" s="804" t="str">
        <f t="shared" si="37"/>
        <v/>
      </c>
      <c r="BA91" s="773"/>
      <c r="BB91" s="805">
        <f>IF(SETUP!$G68&lt;&gt;"",SUMIF(X!$AX$81:$AX$89,SETUP!$H68,X!BB$81:BB$89),0)+IF(SETUP!$G69&lt;&gt;"",SUMIF(X!$AX$81:$AX$89,SETUP!$H69,X!BB$81:BB$89),0)+IF(SETUP!$G70&lt;&gt;"",SUMIF(X!$AX$81:$AX$89,SETUP!$H70,X!BB$81:BB$89),0)+IF(SETUP!$G71&lt;&gt;"",SUMIF(X!$AX$81:$AX$89,SETUP!$H71,X!BB$81:BB$89),0)+IF(SETUP!$G72&lt;&gt;"",SUMIF(X!$AX$81:$AX$89,SETUP!$H72,X!BB$81:BB$89),0)</f>
        <v>0</v>
      </c>
      <c r="BC91" s="801" t="str">
        <f t="shared" si="38"/>
        <v/>
      </c>
      <c r="BD91" s="797" t="str">
        <f t="shared" si="39"/>
        <v/>
      </c>
      <c r="BE91" s="806" t="str">
        <f t="shared" si="40"/>
        <v/>
      </c>
      <c r="BF91" s="1021"/>
      <c r="BG91" s="805">
        <f>IF(SETUP!$G68&lt;&gt;"",SUMIF(X!$AX$81:$AX$89,SETUP!$H68,X!BG$81:BG$89),0)+IF(SETUP!$G69&lt;&gt;"",SUMIF(X!$AX$81:$AX$89,SETUP!$H69,X!BG$81:BG$89),0)+IF(SETUP!$G70&lt;&gt;"",SUMIF(X!$AX$81:$AX$89,SETUP!$H70,X!BG$81:BG$89),0)+IF(SETUP!$G71&lt;&gt;"",SUMIF(X!$AX$81:$AX$89,SETUP!$H71,X!BG$81:BG$89),0)+IF(SETUP!$G72&lt;&gt;"",SUMIF(X!$AX$81:$AX$89,SETUP!$H72,X!BG$81:BG$89),0)</f>
        <v>0</v>
      </c>
      <c r="BH91" s="797" t="str">
        <f t="shared" si="45"/>
        <v/>
      </c>
      <c r="BI91" s="797" t="str">
        <f t="shared" si="44"/>
        <v/>
      </c>
      <c r="BJ91" s="806" t="str">
        <f t="shared" si="46"/>
        <v/>
      </c>
      <c r="BK91" s="1021"/>
      <c r="BL91" s="1033" t="str">
        <f t="shared" si="41"/>
        <v/>
      </c>
      <c r="BM91" s="1030" t="str">
        <f t="shared" si="42"/>
        <v/>
      </c>
      <c r="BN91" s="1034"/>
      <c r="BO91" s="1194"/>
      <c r="BP91" s="1026" t="str">
        <f>IF(SETUP!$B$75&lt;&gt;"",SETUP!$B$75,"")</f>
        <v/>
      </c>
      <c r="BQ91" s="1715" t="str">
        <f>VLOOKUP($B91,$R$180:$AF201,C$1+1,FALSE)</f>
        <v/>
      </c>
      <c r="BR91" s="1716" t="str">
        <f>VLOOKUP($B91,$R$180:$AF201,D$1+1,FALSE)</f>
        <v/>
      </c>
      <c r="BS91" s="1716" t="str">
        <f>VLOOKUP($B91,$R$180:$AF201,E$1+1,FALSE)</f>
        <v/>
      </c>
      <c r="BT91" s="1716" t="str">
        <f>VLOOKUP($B91,$R$180:$AF201,F$1+1,FALSE)</f>
        <v/>
      </c>
      <c r="BU91" s="1716" t="str">
        <f>VLOOKUP($B91,$R$180:$AF201,G$1+1,FALSE)</f>
        <v/>
      </c>
      <c r="BV91" s="1716" t="str">
        <f>VLOOKUP($B91,$R$180:$AF201,H$1+1,FALSE)</f>
        <v/>
      </c>
      <c r="BW91" s="1716" t="str">
        <f>VLOOKUP($B91,$R$180:$AF201,I$1+1,FALSE)</f>
        <v/>
      </c>
      <c r="BX91" s="1716" t="str">
        <f>VLOOKUP($B91,$R$180:$AF201,J$1+1,FALSE)</f>
        <v/>
      </c>
      <c r="BY91" s="1716" t="str">
        <f>VLOOKUP($B91,$R$180:$AF201,K$1+1,FALSE)</f>
        <v/>
      </c>
      <c r="BZ91" s="1716" t="str">
        <f>VLOOKUP($B91,$R$180:$AF201,L$1+1,FALSE)</f>
        <v/>
      </c>
      <c r="CA91" s="1716" t="str">
        <f>VLOOKUP($B91,$R$180:$AF201,M$1+1,FALSE)</f>
        <v/>
      </c>
      <c r="CB91" s="1764" t="str">
        <f>VLOOKUP($B91,$R$180:$AF201,N$1+1,FALSE)</f>
        <v/>
      </c>
      <c r="CC91" s="1718" t="str">
        <f>VLOOKUP($B91,$R$180:$AF201,O$1+1,FALSE)</f>
        <v/>
      </c>
      <c r="CD91" s="1806" t="str">
        <f>VLOOKUP($B91,$R$180:$AF201,P$1+1,FALSE)</f>
        <v/>
      </c>
      <c r="CE91" s="777"/>
      <c r="CF91" s="777"/>
      <c r="CG91" s="777"/>
      <c r="CH91" s="777"/>
      <c r="CI91" s="777"/>
      <c r="CJ91" s="777"/>
      <c r="CK91" s="777"/>
      <c r="CL91" s="777"/>
      <c r="CM91" s="777"/>
      <c r="CN91" s="777"/>
      <c r="CO91" s="777"/>
      <c r="CP91" s="777"/>
      <c r="CQ91" s="777"/>
      <c r="CR91" s="777"/>
      <c r="CS91" s="777"/>
      <c r="CT91" s="777"/>
      <c r="CU91" s="777"/>
      <c r="CV91" s="777"/>
      <c r="CW91" s="777"/>
      <c r="CX91" s="777"/>
      <c r="CY91" s="777"/>
      <c r="CZ91" s="777"/>
      <c r="DA91" s="777"/>
      <c r="DB91" s="777"/>
      <c r="DC91" s="777"/>
      <c r="DD91" s="777"/>
      <c r="DE91" s="777"/>
      <c r="DF91" s="777"/>
      <c r="DG91" s="777"/>
      <c r="DH91" s="777"/>
      <c r="DI91" s="777"/>
      <c r="DJ91" s="777"/>
      <c r="DK91" s="777"/>
      <c r="DL91" s="777"/>
      <c r="DM91" s="777"/>
      <c r="DN91" s="777"/>
      <c r="DO91" s="777"/>
      <c r="DP91" s="777"/>
      <c r="DQ91" s="777"/>
      <c r="DR91" s="777"/>
      <c r="DS91" s="777"/>
      <c r="DT91" s="777"/>
      <c r="DU91" s="777"/>
      <c r="DV91" s="777"/>
      <c r="DW91" s="777"/>
      <c r="DX91" s="777"/>
      <c r="DY91" s="777"/>
      <c r="DZ91" s="777"/>
      <c r="EA91" s="777"/>
    </row>
    <row r="92" spans="1:131" s="1218" customFormat="1" ht="15.75" customHeight="1" thickBot="1">
      <c r="A92" s="1199"/>
      <c r="B92" s="1200" t="str">
        <f>IF(SETUP!$B$76&lt;&gt;"",SETUP!$B$76,"")</f>
        <v/>
      </c>
      <c r="C92" s="1201" t="str">
        <f>IF(JAN!$K$85&gt;0,JAN!$K$85,"")</f>
        <v/>
      </c>
      <c r="D92" s="1202" t="str">
        <f>IF(FEB!$K$85&gt;0,FEB!$K$85,"")</f>
        <v/>
      </c>
      <c r="E92" s="1202" t="str">
        <f>IF(MAR!$K$85&gt;0,MAR!$K$85,"")</f>
        <v/>
      </c>
      <c r="F92" s="1202" t="str">
        <f>IF(APR!$K$85&gt;0,APR!$K$85,"")</f>
        <v/>
      </c>
      <c r="G92" s="1202" t="str">
        <f>IF(MAY!$K$85&gt;0,MAY!$K$85,"")</f>
        <v/>
      </c>
      <c r="H92" s="1202" t="str">
        <f>IF(JUN!$K$85&gt;0,JUN!$K$85,"")</f>
        <v/>
      </c>
      <c r="I92" s="1202" t="str">
        <f>IF(JUL!$K$85&gt;0,JUL!$K$85,"")</f>
        <v/>
      </c>
      <c r="J92" s="1202" t="str">
        <f>IF(AUG!$K$85&gt;0,AUG!$K$85,"")</f>
        <v/>
      </c>
      <c r="K92" s="1202" t="str">
        <f>IF(SEP!$K$85&gt;0,SEP!$K$85,"")</f>
        <v/>
      </c>
      <c r="L92" s="1202" t="str">
        <f>IF(OCT!$K$85&gt;0,OCT!$K$85,"")</f>
        <v/>
      </c>
      <c r="M92" s="1202" t="str">
        <f>IF(NOV!$K$85&gt;0,NOV!$K$85,"")</f>
        <v/>
      </c>
      <c r="N92" s="1203" t="str">
        <f>IF(DEC!$K$85&gt;0,DEC!$K$85,"")</f>
        <v/>
      </c>
      <c r="O92" s="1204" t="str">
        <f t="shared" si="47"/>
        <v/>
      </c>
      <c r="P92" s="1205" t="str">
        <f>IF(SUM(C$92:N$92)&gt;0,O92/(SUM(JAN!$L$85,FEB!$L$85,MAR!$L$85,APR!$L$85,MAY!$L$85,JUN!$L$85,JUL!$L$85,AUG!$L$85,SEP!$L$85,OCT!$L$85,NOV!$L$85,DEC!$L$85)),"")</f>
        <v/>
      </c>
      <c r="Q92" s="1199"/>
      <c r="R92" s="1200" t="str">
        <f t="shared" si="35"/>
        <v/>
      </c>
      <c r="S92" s="1201" t="str">
        <f>VLOOKUP($B92,$B$1:$N92,C$1+1,FALSE)</f>
        <v/>
      </c>
      <c r="T92" s="1202" t="str">
        <f>VLOOKUP($B92,$B$1:$N92,D$1+1,FALSE)</f>
        <v/>
      </c>
      <c r="U92" s="1202" t="str">
        <f>VLOOKUP($B92,$B$1:$N92,E$1+1,FALSE)</f>
        <v/>
      </c>
      <c r="V92" s="1202" t="str">
        <f>VLOOKUP($B92,$B$1:$N92,F$1+1,FALSE)</f>
        <v/>
      </c>
      <c r="W92" s="1202" t="str">
        <f>VLOOKUP($B92,$B$1:$N92,G$1+1,FALSE)</f>
        <v/>
      </c>
      <c r="X92" s="1202" t="str">
        <f>VLOOKUP($B92,$B$1:$N92,H$1+1,FALSE)</f>
        <v/>
      </c>
      <c r="Y92" s="1202" t="str">
        <f>VLOOKUP($B92,$B$1:$N92,I$1+1,FALSE)</f>
        <v/>
      </c>
      <c r="Z92" s="1202" t="str">
        <f>VLOOKUP($B92,$B$1:$N92,J$1+1,FALSE)</f>
        <v/>
      </c>
      <c r="AA92" s="1202" t="str">
        <f>VLOOKUP($B92,$B$1:$N92,K$1+1,FALSE)</f>
        <v/>
      </c>
      <c r="AB92" s="1202" t="str">
        <f>VLOOKUP($B92,$B$1:$N92,L$1+1,FALSE)</f>
        <v/>
      </c>
      <c r="AC92" s="1202" t="str">
        <f>VLOOKUP($B92,$B$1:$N92,M$1+1,FALSE)</f>
        <v/>
      </c>
      <c r="AD92" s="1203" t="str">
        <f>VLOOKUP($B92,$B$1:$N92,N$1+1,FALSE)</f>
        <v/>
      </c>
      <c r="AE92" s="1204" t="str">
        <f t="shared" si="43"/>
        <v/>
      </c>
      <c r="AF92" s="1206" t="str">
        <f>IF(SUM(S92:AD92)&gt;0.005,SUM(S92:AD92)/COUNTIF(S$61:AD$61,"&lt;-0.005"),"")</f>
        <v/>
      </c>
      <c r="AG92" s="1207"/>
      <c r="AH92" s="1200" t="str">
        <f t="shared" si="48"/>
        <v/>
      </c>
      <c r="AI92" s="1208" t="str">
        <f>VLOOKUP($B191,$B$180:$N191,C$1+1,FALSE)</f>
        <v/>
      </c>
      <c r="AJ92" s="1209" t="str">
        <f>VLOOKUP($B191,$B$180:$N191,D$1+1,FALSE)</f>
        <v/>
      </c>
      <c r="AK92" s="1209" t="str">
        <f>VLOOKUP($B191,$B$180:$N191,E$1+1,FALSE)</f>
        <v/>
      </c>
      <c r="AL92" s="1209" t="str">
        <f>VLOOKUP($B191,$B$180:$N191,F$1+1,FALSE)</f>
        <v/>
      </c>
      <c r="AM92" s="1209" t="str">
        <f>VLOOKUP($B191,$B$180:$N191,G$1+1,FALSE)</f>
        <v/>
      </c>
      <c r="AN92" s="1209" t="str">
        <f>VLOOKUP($B191,$B$180:$N191,H$1+1,FALSE)</f>
        <v/>
      </c>
      <c r="AO92" s="1209" t="str">
        <f>VLOOKUP($B191,$B$180:$N191,I$1+1,FALSE)</f>
        <v/>
      </c>
      <c r="AP92" s="1209" t="str">
        <f>VLOOKUP($B191,$B$180:$N191,J$1+1,FALSE)</f>
        <v/>
      </c>
      <c r="AQ92" s="1209" t="str">
        <f>VLOOKUP($B191,$B$180:$N191,K$1+1,FALSE)</f>
        <v/>
      </c>
      <c r="AR92" s="1209" t="str">
        <f>VLOOKUP($B191,$B$180:$N191,L$1+1,FALSE)</f>
        <v/>
      </c>
      <c r="AS92" s="1209" t="str">
        <f>VLOOKUP($B191,$B$180:$N191,M$1+1,FALSE)</f>
        <v/>
      </c>
      <c r="AT92" s="1210" t="str">
        <f>VLOOKUP($B191,$B$180:$N191,N$1+1,FALSE)</f>
        <v/>
      </c>
      <c r="AU92" s="1211" t="str">
        <f>IF(ISERROR(IF(O191&gt;0.001,O191,"")),"",O191)</f>
        <v/>
      </c>
      <c r="AV92" s="1212" t="str">
        <f t="shared" si="50"/>
        <v/>
      </c>
      <c r="AW92" s="1207"/>
      <c r="AX92" s="1200" t="str">
        <f t="shared" si="51"/>
        <v/>
      </c>
      <c r="AY92" s="1201" t="str">
        <f t="shared" si="36"/>
        <v/>
      </c>
      <c r="AZ92" s="1213" t="str">
        <f t="shared" si="37"/>
        <v/>
      </c>
      <c r="BA92" s="773"/>
      <c r="BB92" s="1214">
        <f>IF(SETUP!$G75&lt;&gt;"",SUMIF(X!$AX$81:$AX$89,SETUP!$H75,X!BB$81:BB$89),0)+IF(SETUP!$G76&lt;&gt;"",SUMIF(X!$AX$81:$AX$89,SETUP!$H76,X!BB$81:BB$89),0)+IF(SETUP!$G77&lt;&gt;"",SUMIF(X!$AX$81:$AX$89,SETUP!$H77,X!BB$81:BB$89),0)+IF(SETUP!$G78&lt;&gt;"",SUMIF(X!$AX$81:$AX$89,SETUP!$H78,X!BB$81:BB$89),0)+IF(SETUP!$G79&lt;&gt;"",SUMIF(X!$AX$81:$AX$89,SETUP!$H79,X!BB$81:BB$89),0)</f>
        <v>0</v>
      </c>
      <c r="BC92" s="1209" t="str">
        <f t="shared" si="38"/>
        <v/>
      </c>
      <c r="BD92" s="1202" t="str">
        <f t="shared" si="39"/>
        <v/>
      </c>
      <c r="BE92" s="1215" t="str">
        <f t="shared" si="40"/>
        <v/>
      </c>
      <c r="BF92" s="1021"/>
      <c r="BG92" s="1214">
        <f>IF(SETUP!$G75&lt;&gt;"",SUMIF(X!$AX$81:$AX$89,SETUP!$H75,X!BG$81:BG$89),0)+IF(SETUP!$G76&lt;&gt;"",SUMIF(X!$AX$81:$AX$89,SETUP!$H76,X!BG$81:BG$89),0)+IF(SETUP!$G77&lt;&gt;"",SUMIF(X!$AX$81:$AX$89,SETUP!$H77,X!BG$81:BG$89),0)+IF(SETUP!$G78&lt;&gt;"",SUMIF(X!$AX$81:$AX$89,SETUP!$H78,X!BG$81:BG$89),0)+IF(SETUP!$G79&lt;&gt;"",SUMIF(X!$AX$81:$AX$89,SETUP!$H79,X!BG$81:BG$89),0)</f>
        <v>0</v>
      </c>
      <c r="BH92" s="1202" t="str">
        <f t="shared" si="45"/>
        <v/>
      </c>
      <c r="BI92" s="1202" t="str">
        <f t="shared" si="44"/>
        <v/>
      </c>
      <c r="BJ92" s="1215" t="str">
        <f t="shared" si="46"/>
        <v/>
      </c>
      <c r="BK92" s="1021"/>
      <c r="BL92" s="1216" t="str">
        <f t="shared" si="41"/>
        <v/>
      </c>
      <c r="BM92" s="1210" t="str">
        <f t="shared" si="42"/>
        <v/>
      </c>
      <c r="BN92" s="1217"/>
      <c r="BO92" s="1199"/>
      <c r="BP92" s="1200" t="str">
        <f>IF(SETUP!$B$76&lt;&gt;"",SETUP!$B$76,"")</f>
        <v/>
      </c>
      <c r="BQ92" s="1790" t="str">
        <f>VLOOKUP($B92,$R$180:$AF202,C$1+1,FALSE)</f>
        <v/>
      </c>
      <c r="BR92" s="1791" t="str">
        <f>VLOOKUP($B92,$R$180:$AF202,D$1+1,FALSE)</f>
        <v/>
      </c>
      <c r="BS92" s="1791" t="str">
        <f>VLOOKUP($B92,$R$180:$AF202,E$1+1,FALSE)</f>
        <v/>
      </c>
      <c r="BT92" s="1791" t="str">
        <f>VLOOKUP($B92,$R$180:$AF202,F$1+1,FALSE)</f>
        <v/>
      </c>
      <c r="BU92" s="1791" t="str">
        <f>VLOOKUP($B92,$R$180:$AF202,G$1+1,FALSE)</f>
        <v/>
      </c>
      <c r="BV92" s="1791" t="str">
        <f>VLOOKUP($B92,$R$180:$AF202,H$1+1,FALSE)</f>
        <v/>
      </c>
      <c r="BW92" s="1791" t="str">
        <f>VLOOKUP($B92,$R$180:$AF202,I$1+1,FALSE)</f>
        <v/>
      </c>
      <c r="BX92" s="1791" t="str">
        <f>VLOOKUP($B92,$R$180:$AF202,J$1+1,FALSE)</f>
        <v/>
      </c>
      <c r="BY92" s="1791" t="str">
        <f>VLOOKUP($B92,$R$180:$AF202,K$1+1,FALSE)</f>
        <v/>
      </c>
      <c r="BZ92" s="1791" t="str">
        <f>VLOOKUP($B92,$R$180:$AF202,L$1+1,FALSE)</f>
        <v/>
      </c>
      <c r="CA92" s="1791" t="str">
        <f>VLOOKUP($B92,$R$180:$AF202,M$1+1,FALSE)</f>
        <v/>
      </c>
      <c r="CB92" s="1792" t="str">
        <f>VLOOKUP($B92,$R$180:$AF202,N$1+1,FALSE)</f>
        <v/>
      </c>
      <c r="CC92" s="1793" t="str">
        <f>VLOOKUP($B92,$R$180:$AF202,O$1+1,FALSE)</f>
        <v/>
      </c>
      <c r="CD92" s="1807" t="str">
        <f>VLOOKUP($B92,$R$180:$AF202,P$1+1,FALSE)</f>
        <v/>
      </c>
      <c r="CE92" s="881"/>
      <c r="CF92" s="881"/>
      <c r="CG92" s="881"/>
      <c r="CH92" s="881"/>
      <c r="CI92" s="881"/>
      <c r="CJ92" s="881"/>
      <c r="CK92" s="881"/>
      <c r="CL92" s="881"/>
      <c r="CM92" s="881"/>
      <c r="CN92" s="881"/>
      <c r="CO92" s="881"/>
      <c r="CP92" s="881"/>
      <c r="CQ92" s="881"/>
      <c r="CR92" s="881"/>
      <c r="CS92" s="881"/>
      <c r="CT92" s="881"/>
      <c r="CU92" s="881"/>
      <c r="CV92" s="881"/>
      <c r="CW92" s="881"/>
      <c r="CX92" s="881"/>
      <c r="CY92" s="881"/>
      <c r="CZ92" s="881"/>
      <c r="DA92" s="881"/>
      <c r="DB92" s="881"/>
      <c r="DC92" s="881"/>
      <c r="DD92" s="881"/>
      <c r="DE92" s="881"/>
      <c r="DF92" s="881"/>
      <c r="DG92" s="881"/>
      <c r="DH92" s="881"/>
      <c r="DI92" s="881"/>
      <c r="DJ92" s="881"/>
      <c r="DK92" s="881"/>
      <c r="DL92" s="881"/>
      <c r="DM92" s="881"/>
      <c r="DN92" s="881"/>
      <c r="DO92" s="881"/>
      <c r="DP92" s="881"/>
      <c r="DQ92" s="881"/>
      <c r="DR92" s="881"/>
      <c r="DS92" s="881"/>
      <c r="DT92" s="881"/>
      <c r="DU92" s="881"/>
      <c r="DV92" s="881"/>
      <c r="DW92" s="881"/>
      <c r="DX92" s="881"/>
      <c r="DY92" s="881"/>
      <c r="DZ92" s="881"/>
      <c r="EA92" s="881"/>
    </row>
    <row r="93" spans="1:131" s="808" customFormat="1" ht="19.5" customHeight="1" thickTop="1" thickBot="1">
      <c r="A93" s="810"/>
      <c r="B93" s="1219"/>
      <c r="P93" s="1000"/>
      <c r="Q93" s="1220"/>
      <c r="R93" s="1221" t="s">
        <v>15</v>
      </c>
      <c r="S93" s="1222" t="str">
        <f>S$2</f>
        <v>CATEGORY</v>
      </c>
      <c r="T93" s="1223" t="str">
        <f t="shared" ref="T93:AF93" si="55">T$2</f>
        <v>JAN</v>
      </c>
      <c r="U93" s="1223" t="str">
        <f t="shared" si="55"/>
        <v>FEB</v>
      </c>
      <c r="V93" s="1223" t="str">
        <f t="shared" si="55"/>
        <v>MAR</v>
      </c>
      <c r="W93" s="1223" t="str">
        <f t="shared" si="55"/>
        <v>APR</v>
      </c>
      <c r="X93" s="1223" t="str">
        <f t="shared" si="55"/>
        <v>MAY</v>
      </c>
      <c r="Y93" s="1223" t="str">
        <f t="shared" si="55"/>
        <v>JUN</v>
      </c>
      <c r="Z93" s="1223" t="str">
        <f t="shared" si="55"/>
        <v>JUL</v>
      </c>
      <c r="AA93" s="1223" t="str">
        <f t="shared" si="55"/>
        <v>AUG</v>
      </c>
      <c r="AB93" s="1223" t="str">
        <f t="shared" si="55"/>
        <v>SEP</v>
      </c>
      <c r="AC93" s="1223" t="str">
        <f t="shared" si="55"/>
        <v>OCT</v>
      </c>
      <c r="AD93" s="1224" t="str">
        <f t="shared" si="55"/>
        <v>NOV</v>
      </c>
      <c r="AE93" s="1225" t="str">
        <f t="shared" si="55"/>
        <v>YEAR</v>
      </c>
      <c r="AF93" s="1226" t="str">
        <f t="shared" si="55"/>
        <v>Per Month</v>
      </c>
      <c r="AG93" s="777"/>
      <c r="AH93" s="777"/>
      <c r="AI93" s="1227"/>
      <c r="AJ93" s="1227"/>
      <c r="AK93" s="1227"/>
      <c r="AL93" s="1227"/>
      <c r="AM93" s="1227"/>
      <c r="AN93" s="1227"/>
      <c r="AO93" s="1227"/>
      <c r="AP93" s="1227"/>
      <c r="AQ93" s="1227"/>
      <c r="AR93" s="1227"/>
      <c r="AS93" s="1227"/>
      <c r="AT93" s="1227"/>
      <c r="AU93" s="1227"/>
      <c r="AV93" s="1228"/>
      <c r="AW93" s="777"/>
      <c r="AX93" s="777"/>
      <c r="AY93" s="1228"/>
      <c r="AZ93" s="1228"/>
      <c r="BA93" s="1077"/>
      <c r="BB93" s="1228"/>
      <c r="BC93" s="777"/>
      <c r="BD93" s="1228"/>
      <c r="BE93" s="777"/>
      <c r="BF93" s="810"/>
      <c r="BG93" s="1228"/>
      <c r="BH93" s="1228"/>
      <c r="BI93" s="1228"/>
      <c r="BJ93" s="777"/>
      <c r="BK93" s="810"/>
      <c r="BL93" s="1229"/>
      <c r="BM93" s="777"/>
      <c r="BN93" s="777"/>
      <c r="BO93" s="777"/>
      <c r="BP93" s="777"/>
      <c r="BQ93" s="777"/>
      <c r="BR93" s="777"/>
      <c r="BS93" s="777"/>
      <c r="BT93" s="777"/>
      <c r="BU93" s="777"/>
      <c r="BV93" s="777"/>
      <c r="BW93" s="777"/>
      <c r="BX93" s="777"/>
      <c r="BY93" s="777"/>
      <c r="BZ93" s="777"/>
      <c r="CA93" s="777"/>
      <c r="CB93" s="777"/>
      <c r="CC93" s="777"/>
      <c r="CD93" s="777"/>
      <c r="CE93" s="777"/>
      <c r="CF93" s="777"/>
      <c r="CG93" s="777"/>
      <c r="CH93" s="777"/>
      <c r="CI93" s="777"/>
      <c r="CJ93" s="777"/>
      <c r="CK93" s="777"/>
      <c r="CL93" s="777"/>
      <c r="CM93" s="777"/>
      <c r="CN93" s="777"/>
      <c r="CO93" s="777"/>
      <c r="CP93" s="777"/>
      <c r="CQ93" s="777"/>
      <c r="CR93" s="777"/>
      <c r="CS93" s="777"/>
      <c r="CT93" s="777"/>
      <c r="CU93" s="777"/>
      <c r="CV93" s="777"/>
      <c r="CW93" s="777"/>
      <c r="CX93" s="777"/>
      <c r="CY93" s="777"/>
      <c r="CZ93" s="777"/>
      <c r="DA93" s="777"/>
      <c r="DB93" s="777"/>
      <c r="DC93" s="777"/>
      <c r="DD93" s="777"/>
      <c r="DE93" s="777"/>
      <c r="DF93" s="777"/>
      <c r="DG93" s="777"/>
      <c r="DH93" s="777"/>
      <c r="DI93" s="777"/>
      <c r="DJ93" s="777"/>
      <c r="DK93" s="777"/>
      <c r="DL93" s="777"/>
      <c r="DM93" s="777"/>
      <c r="DN93" s="777"/>
      <c r="DO93" s="777"/>
      <c r="DP93" s="777"/>
      <c r="DQ93" s="777"/>
      <c r="DR93" s="777"/>
      <c r="DS93" s="777"/>
      <c r="DT93" s="777"/>
      <c r="DU93" s="777"/>
      <c r="DV93" s="777"/>
      <c r="DW93" s="777"/>
      <c r="DX93" s="777"/>
      <c r="DY93" s="777"/>
      <c r="DZ93" s="777"/>
      <c r="EA93" s="777"/>
    </row>
    <row r="94" spans="1:131" s="808" customFormat="1" ht="15.75" customHeight="1" thickTop="1" thickBot="1">
      <c r="A94" s="810"/>
      <c r="B94" s="1219"/>
      <c r="P94" s="1000"/>
      <c r="Q94" s="810"/>
      <c r="R94" s="997"/>
      <c r="S94" s="1230"/>
      <c r="T94" s="1230"/>
      <c r="U94" s="1230"/>
      <c r="V94" s="1230"/>
      <c r="W94" s="1230"/>
      <c r="X94" s="1230"/>
      <c r="Y94" s="1230"/>
      <c r="Z94" s="1230"/>
      <c r="AA94" s="1230"/>
      <c r="AB94" s="1230"/>
      <c r="AC94" s="1230"/>
      <c r="AD94" s="1230"/>
      <c r="AE94" s="1230"/>
      <c r="AF94" s="1230"/>
      <c r="AG94" s="1314"/>
      <c r="AH94" s="1315" t="str">
        <f>IF($R197&lt;&gt;"",$R197,"")</f>
        <v/>
      </c>
      <c r="AI94" s="1316" t="str">
        <f>IF($R197&lt;&gt;"",VLOOKUP($R197,$R$170:$AF$174,$S$1,FALSE),"")</f>
        <v/>
      </c>
      <c r="AJ94" s="1316" t="str">
        <f>IF($R197&lt;&gt;"",VLOOKUP($R197,$R$170:$AF$174,$T$1,FALSE),"")</f>
        <v/>
      </c>
      <c r="AK94" s="1316" t="str">
        <f>IF($R197&lt;&gt;"",VLOOKUP($R197,$R$170:$AF$174,$U$1,FALSE),"")</f>
        <v/>
      </c>
      <c r="AL94" s="1316" t="str">
        <f>IF($R197&lt;&gt;"",VLOOKUP($R197,$R$170:$AF$174,$V$1,FALSE),"")</f>
        <v/>
      </c>
      <c r="AM94" s="1316" t="str">
        <f>IF($R197&lt;&gt;"",VLOOKUP($R197,$R$170:$AF$174,$W$1,FALSE),"")</f>
        <v/>
      </c>
      <c r="AN94" s="1316" t="str">
        <f>IF($R197&lt;&gt;"",VLOOKUP($R197,$R$170:$AF$174,$X$1,FALSE),"")</f>
        <v/>
      </c>
      <c r="AO94" s="1316" t="str">
        <f>IF($R197&lt;&gt;"",VLOOKUP($R197,$R$170:$AF$174,$Y$1,FALSE),"")</f>
        <v/>
      </c>
      <c r="AP94" s="1316" t="str">
        <f>IF($R197&lt;&gt;"",VLOOKUP($R197,$R$170:$AF$174,$Z$1,FALSE),"")</f>
        <v/>
      </c>
      <c r="AQ94" s="1316" t="str">
        <f>IF($R197&lt;&gt;"",VLOOKUP($R197,$R$170:$AF$174,$AA$1,FALSE),"")</f>
        <v/>
      </c>
      <c r="AR94" s="1316" t="str">
        <f>IF($R197&lt;&gt;"",VLOOKUP($R197,$R$170:$AF$174,$AB$1,FALSE),"")</f>
        <v/>
      </c>
      <c r="AS94" s="1316" t="str">
        <f>IF($R197&lt;&gt;"",VLOOKUP($R197,$R$170:$AF$174,$AC$1,FALSE),"")</f>
        <v/>
      </c>
      <c r="AT94" s="1317" t="str">
        <f>IF($R197&lt;&gt;"",VLOOKUP($R197,$R$170:$AF$174,$AD$1,FALSE),"")</f>
        <v/>
      </c>
      <c r="AU94" s="1318" t="str">
        <f>IF($R197&lt;&gt;"",VLOOKUP($R197,$R$170:$AF$174,$AE$1,FALSE),"")</f>
        <v/>
      </c>
      <c r="AV94" s="1319" t="str">
        <f>IF($R197&lt;&gt;"",VLOOKUP($R197,$R$170:$AF$174,$AF$1,FALSE),"")</f>
        <v/>
      </c>
      <c r="AW94" s="777"/>
      <c r="AX94" s="777"/>
      <c r="AY94" s="1228"/>
      <c r="AZ94" s="1228"/>
      <c r="BA94" s="1077"/>
      <c r="BB94" s="1228"/>
      <c r="BC94" s="777"/>
      <c r="BD94" s="1228"/>
      <c r="BE94" s="777"/>
      <c r="BF94" s="810"/>
      <c r="BG94" s="1228"/>
      <c r="BH94" s="1228"/>
      <c r="BI94" s="1228"/>
      <c r="BJ94" s="777"/>
      <c r="BK94" s="810"/>
      <c r="BL94" s="1229"/>
      <c r="BM94" s="777"/>
      <c r="BN94" s="777"/>
      <c r="BO94" s="777"/>
      <c r="BP94" s="777"/>
      <c r="BQ94" s="777"/>
      <c r="BR94" s="777"/>
      <c r="BS94" s="777"/>
      <c r="BT94" s="777"/>
      <c r="BU94" s="777"/>
      <c r="BV94" s="777"/>
      <c r="BW94" s="777"/>
      <c r="BX94" s="777"/>
      <c r="BY94" s="777"/>
      <c r="BZ94" s="777"/>
      <c r="CA94" s="777"/>
      <c r="CB94" s="777"/>
      <c r="CC94" s="777"/>
      <c r="CD94" s="777"/>
      <c r="CE94" s="777"/>
      <c r="CF94" s="777"/>
      <c r="CG94" s="777"/>
      <c r="CH94" s="777"/>
      <c r="CI94" s="777"/>
      <c r="CJ94" s="777"/>
      <c r="CK94" s="777"/>
      <c r="CL94" s="777"/>
      <c r="CM94" s="777"/>
      <c r="CN94" s="777"/>
      <c r="CO94" s="777"/>
      <c r="CP94" s="777"/>
      <c r="CQ94" s="777"/>
      <c r="CR94" s="777"/>
      <c r="CS94" s="777"/>
      <c r="CT94" s="777"/>
      <c r="CU94" s="777"/>
      <c r="CV94" s="777"/>
      <c r="CW94" s="777"/>
      <c r="CX94" s="777"/>
      <c r="CY94" s="777"/>
      <c r="CZ94" s="777"/>
      <c r="DA94" s="777"/>
      <c r="DB94" s="777"/>
      <c r="DC94" s="777"/>
      <c r="DD94" s="777"/>
      <c r="DE94" s="777"/>
      <c r="DF94" s="777"/>
      <c r="DG94" s="777"/>
      <c r="DH94" s="777"/>
      <c r="DI94" s="777"/>
      <c r="DJ94" s="777"/>
      <c r="DK94" s="777"/>
      <c r="DL94" s="777"/>
      <c r="DM94" s="777"/>
      <c r="DN94" s="777"/>
      <c r="DO94" s="777"/>
      <c r="DP94" s="777"/>
      <c r="DQ94" s="777"/>
      <c r="DR94" s="777"/>
      <c r="DS94" s="777"/>
      <c r="DT94" s="777"/>
      <c r="DU94" s="777"/>
      <c r="DV94" s="777"/>
      <c r="DW94" s="777"/>
      <c r="DX94" s="777"/>
      <c r="DY94" s="777"/>
      <c r="DZ94" s="777"/>
      <c r="EA94" s="777"/>
    </row>
    <row r="95" spans="1:131" s="808" customFormat="1" ht="15.75" customHeight="1">
      <c r="A95" s="810"/>
      <c r="B95" s="1219"/>
      <c r="P95" s="1000"/>
      <c r="Q95" s="810"/>
      <c r="R95" s="997"/>
      <c r="S95" s="1230"/>
      <c r="T95" s="1230"/>
      <c r="U95" s="1230"/>
      <c r="V95" s="1230"/>
      <c r="W95" s="1230"/>
      <c r="X95" s="1230"/>
      <c r="Y95" s="1230"/>
      <c r="Z95" s="1230"/>
      <c r="AA95" s="1230"/>
      <c r="AB95" s="1230"/>
      <c r="AC95" s="1230"/>
      <c r="AD95" s="1230"/>
      <c r="AE95" s="1230"/>
      <c r="AF95" s="1230"/>
      <c r="AG95" s="1332"/>
      <c r="AH95" s="1333" t="str">
        <f>IF($R198&lt;&gt;"",$R198,"")</f>
        <v/>
      </c>
      <c r="AI95" s="1334" t="str">
        <f>IF($R198&lt;&gt;"",VLOOKUP($R198,$R$107:$AF$152,$S$1,FALSE),"")</f>
        <v/>
      </c>
      <c r="AJ95" s="1334" t="str">
        <f>IF($R198&lt;&gt;"",VLOOKUP($R198,$R$107:$AF$152,$T$1,FALSE),"")</f>
        <v/>
      </c>
      <c r="AK95" s="1334" t="str">
        <f>IF($R198&lt;&gt;"",VLOOKUP($R198,$R$107:$AF$152,$U$1,FALSE),"")</f>
        <v/>
      </c>
      <c r="AL95" s="1334" t="str">
        <f>IF($R198&lt;&gt;"",VLOOKUP($R198,$R$107:$AF$152,$V$1,FALSE),"")</f>
        <v/>
      </c>
      <c r="AM95" s="1334" t="str">
        <f>IF($R198&lt;&gt;"",VLOOKUP($R198,$R$107:$AF$152,$W$1,FALSE),"")</f>
        <v/>
      </c>
      <c r="AN95" s="1334" t="str">
        <f>IF($R198&lt;&gt;"",VLOOKUP($R198,$R$107:$AF$152,$X$1,FALSE),"")</f>
        <v/>
      </c>
      <c r="AO95" s="1334" t="str">
        <f>IF($R198&lt;&gt;"",VLOOKUP($R198,$R$107:$AF$152,$Y$1,FALSE),"")</f>
        <v/>
      </c>
      <c r="AP95" s="1334" t="str">
        <f>IF($R198&lt;&gt;"",VLOOKUP($R198,$R$107:$AF$152,$Z$1,FALSE),"")</f>
        <v/>
      </c>
      <c r="AQ95" s="1334" t="str">
        <f>IF($R198&lt;&gt;"",VLOOKUP($R198,$R$107:$AF$152,$AA$1,FALSE),"")</f>
        <v/>
      </c>
      <c r="AR95" s="1334" t="str">
        <f>IF($R198&lt;&gt;"",VLOOKUP($R198,$R$107:$AF$152,$AB$1,FALSE),"")</f>
        <v/>
      </c>
      <c r="AS95" s="1334" t="str">
        <f>IF($R198&lt;&gt;"",VLOOKUP($R198,$R$107:$AF$152,$AC$1,FALSE),"")</f>
        <v/>
      </c>
      <c r="AT95" s="1335" t="str">
        <f>IF($R198&lt;&gt;"",VLOOKUP($R198,$R$107:$AF$152,$AD$1,FALSE),"")</f>
        <v/>
      </c>
      <c r="AU95" s="1336" t="str">
        <f>IF($R198&lt;&gt;"",VLOOKUP($R198,$R$107:$AF$152,$AE$1,FALSE),"")</f>
        <v/>
      </c>
      <c r="AV95" s="1337" t="str">
        <f>IF($R198&lt;&gt;"",VLOOKUP($R198,$R$107:$AF$152,$AF$1,FALSE),"")</f>
        <v/>
      </c>
      <c r="AW95" s="777"/>
      <c r="AX95" s="777"/>
      <c r="AY95" s="1228"/>
      <c r="AZ95" s="1228"/>
      <c r="BA95" s="1077"/>
      <c r="BB95" s="1228"/>
      <c r="BC95" s="777"/>
      <c r="BD95" s="1228"/>
      <c r="BE95" s="777"/>
      <c r="BF95" s="810"/>
      <c r="BG95" s="1228"/>
      <c r="BH95" s="1228"/>
      <c r="BI95" s="1228"/>
      <c r="BJ95" s="777"/>
      <c r="BK95" s="810"/>
      <c r="BL95" s="1229"/>
      <c r="BM95" s="777"/>
      <c r="BN95" s="777"/>
      <c r="BO95" s="777"/>
      <c r="BP95" s="777"/>
      <c r="BQ95" s="777"/>
      <c r="BR95" s="777"/>
      <c r="BS95" s="777"/>
      <c r="BT95" s="777"/>
      <c r="BU95" s="777"/>
      <c r="BV95" s="777"/>
      <c r="BW95" s="777"/>
      <c r="BX95" s="777"/>
      <c r="BY95" s="777"/>
      <c r="BZ95" s="777"/>
      <c r="CA95" s="777"/>
      <c r="CB95" s="777"/>
      <c r="CC95" s="777"/>
      <c r="CD95" s="777"/>
      <c r="CE95" s="777"/>
      <c r="CF95" s="777"/>
      <c r="CG95" s="777"/>
      <c r="CH95" s="777"/>
      <c r="CI95" s="777"/>
      <c r="CJ95" s="777"/>
      <c r="CK95" s="777"/>
      <c r="CL95" s="777"/>
      <c r="CM95" s="777"/>
      <c r="CN95" s="777"/>
      <c r="CO95" s="777"/>
      <c r="CP95" s="777"/>
      <c r="CQ95" s="777"/>
      <c r="CR95" s="777"/>
      <c r="CS95" s="777"/>
      <c r="CT95" s="777"/>
      <c r="CU95" s="777"/>
      <c r="CV95" s="777"/>
      <c r="CW95" s="777"/>
      <c r="CX95" s="777"/>
      <c r="CY95" s="777"/>
      <c r="CZ95" s="777"/>
      <c r="DA95" s="777"/>
      <c r="DB95" s="777"/>
      <c r="DC95" s="777"/>
      <c r="DD95" s="777"/>
      <c r="DE95" s="777"/>
      <c r="DF95" s="777"/>
      <c r="DG95" s="777"/>
      <c r="DH95" s="777"/>
      <c r="DI95" s="777"/>
      <c r="DJ95" s="777"/>
      <c r="DK95" s="777"/>
      <c r="DL95" s="777"/>
      <c r="DM95" s="777"/>
      <c r="DN95" s="777"/>
      <c r="DO95" s="777"/>
      <c r="DP95" s="777"/>
      <c r="DQ95" s="777"/>
      <c r="DR95" s="777"/>
      <c r="DS95" s="777"/>
      <c r="DT95" s="777"/>
      <c r="DU95" s="777"/>
      <c r="DV95" s="777"/>
      <c r="DW95" s="777"/>
      <c r="DX95" s="777"/>
      <c r="DY95" s="777"/>
      <c r="DZ95" s="777"/>
      <c r="EA95" s="777"/>
    </row>
    <row r="96" spans="1:131" s="808" customFormat="1" ht="15.75" customHeight="1">
      <c r="A96" s="810"/>
      <c r="B96" s="1219"/>
      <c r="P96" s="1000"/>
      <c r="Q96" s="810"/>
      <c r="R96" s="997"/>
      <c r="S96" s="1230"/>
      <c r="T96" s="1230"/>
      <c r="U96" s="1230"/>
      <c r="V96" s="1230"/>
      <c r="W96" s="1230"/>
      <c r="X96" s="1230"/>
      <c r="Y96" s="1230"/>
      <c r="Z96" s="1230"/>
      <c r="AA96" s="1230"/>
      <c r="AB96" s="1230"/>
      <c r="AC96" s="1230"/>
      <c r="AD96" s="1230"/>
      <c r="AE96" s="1230"/>
      <c r="AF96" s="1230"/>
      <c r="AG96" s="1349"/>
      <c r="AH96" s="1350" t="str">
        <f t="shared" ref="AH96:AH128" si="56">IF($R199&lt;&gt;"",$R199,"")</f>
        <v/>
      </c>
      <c r="AI96" s="848" t="str">
        <f>IF($R199&lt;&gt;"",VLOOKUP($R199,$R$107:$AF$152,$S$1,FALSE),"")</f>
        <v/>
      </c>
      <c r="AJ96" s="848" t="str">
        <f>IF($R199&lt;&gt;"",VLOOKUP($R199,$R$107:$AF$152,$T$1,FALSE),"")</f>
        <v/>
      </c>
      <c r="AK96" s="848" t="str">
        <f>IF($R199&lt;&gt;"",VLOOKUP($R199,$R$107:$AF$152,$U$1,FALSE),"")</f>
        <v/>
      </c>
      <c r="AL96" s="848" t="str">
        <f>IF($R199&lt;&gt;"",VLOOKUP($R199,$R$107:$AF$152,$V$1,FALSE),"")</f>
        <v/>
      </c>
      <c r="AM96" s="848" t="str">
        <f>IF($R199&lt;&gt;"",VLOOKUP($R199,$R$107:$AF$152,$W$1,FALSE),"")</f>
        <v/>
      </c>
      <c r="AN96" s="848" t="str">
        <f>IF($R199&lt;&gt;"",VLOOKUP($R199,$R$107:$AF$152,$X$1,FALSE),"")</f>
        <v/>
      </c>
      <c r="AO96" s="848" t="str">
        <f>IF($R199&lt;&gt;"",VLOOKUP($R199,$R$107:$AF$152,$Y$1,FALSE),"")</f>
        <v/>
      </c>
      <c r="AP96" s="848" t="str">
        <f>IF($R199&lt;&gt;"",VLOOKUP($R199,$R$107:$AF$152,$Z$1,FALSE),"")</f>
        <v/>
      </c>
      <c r="AQ96" s="848" t="str">
        <f>IF($R199&lt;&gt;"",VLOOKUP($R199,$R$107:$AF$152,$AA$1,FALSE),"")</f>
        <v/>
      </c>
      <c r="AR96" s="848" t="str">
        <f>IF($R199&lt;&gt;"",VLOOKUP($R199,$R$107:$AF$152,$AB$1,FALSE),"")</f>
        <v/>
      </c>
      <c r="AS96" s="848" t="str">
        <f>IF($R199&lt;&gt;"",VLOOKUP($R199,$R$107:$AF$152,$AC$1,FALSE),"")</f>
        <v/>
      </c>
      <c r="AT96" s="1351" t="str">
        <f>IF($R199&lt;&gt;"",VLOOKUP($R199,$R$107:$AF$152,$AD$1,FALSE),"")</f>
        <v/>
      </c>
      <c r="AU96" s="1352" t="str">
        <f>IF($R199&lt;&gt;"",VLOOKUP($R199,$R$107:$AF$152,$AE$1,FALSE),"")</f>
        <v/>
      </c>
      <c r="AV96" s="1337" t="str">
        <f>IF($R199&lt;&gt;"",VLOOKUP($R199,$R$107:$AF$152,$AF$1,FALSE),"")</f>
        <v/>
      </c>
      <c r="AW96" s="777"/>
      <c r="AX96" s="777"/>
      <c r="AY96" s="1228"/>
      <c r="AZ96" s="1228"/>
      <c r="BA96" s="1077"/>
      <c r="BB96" s="1228"/>
      <c r="BC96" s="777"/>
      <c r="BD96" s="1228"/>
      <c r="BE96" s="777"/>
      <c r="BF96" s="810"/>
      <c r="BG96" s="1228"/>
      <c r="BH96" s="1228"/>
      <c r="BI96" s="1228"/>
      <c r="BJ96" s="777"/>
      <c r="BK96" s="810"/>
      <c r="BL96" s="1229"/>
      <c r="BM96" s="777"/>
      <c r="BN96" s="777"/>
      <c r="BO96" s="777"/>
      <c r="BP96" s="777"/>
      <c r="BQ96" s="777"/>
      <c r="BR96" s="777"/>
      <c r="BS96" s="777"/>
      <c r="BT96" s="777"/>
      <c r="BU96" s="777"/>
      <c r="BV96" s="777"/>
      <c r="BW96" s="777"/>
      <c r="BX96" s="777"/>
      <c r="BY96" s="777"/>
      <c r="BZ96" s="777"/>
      <c r="CA96" s="777"/>
      <c r="CB96" s="777"/>
      <c r="CC96" s="777"/>
      <c r="CD96" s="777"/>
      <c r="CE96" s="777"/>
      <c r="CF96" s="777"/>
      <c r="CG96" s="777"/>
      <c r="CH96" s="777"/>
      <c r="CI96" s="777"/>
      <c r="CJ96" s="777"/>
      <c r="CK96" s="777"/>
      <c r="CL96" s="777"/>
      <c r="CM96" s="777"/>
      <c r="CN96" s="777"/>
      <c r="CO96" s="777"/>
      <c r="CP96" s="777"/>
      <c r="CQ96" s="777"/>
      <c r="CR96" s="777"/>
      <c r="CS96" s="777"/>
      <c r="CT96" s="777"/>
      <c r="CU96" s="777"/>
      <c r="CV96" s="777"/>
      <c r="CW96" s="777"/>
      <c r="CX96" s="777"/>
      <c r="CY96" s="777"/>
      <c r="CZ96" s="777"/>
      <c r="DA96" s="777"/>
      <c r="DB96" s="777"/>
      <c r="DC96" s="777"/>
      <c r="DD96" s="777"/>
      <c r="DE96" s="777"/>
      <c r="DF96" s="777"/>
      <c r="DG96" s="777"/>
      <c r="DH96" s="777"/>
      <c r="DI96" s="777"/>
      <c r="DJ96" s="777"/>
      <c r="DK96" s="777"/>
      <c r="DL96" s="777"/>
      <c r="DM96" s="777"/>
      <c r="DN96" s="777"/>
      <c r="DO96" s="777"/>
      <c r="DP96" s="777"/>
      <c r="DQ96" s="777"/>
      <c r="DR96" s="777"/>
      <c r="DS96" s="777"/>
      <c r="DT96" s="777"/>
      <c r="DU96" s="777"/>
      <c r="DV96" s="777"/>
      <c r="DW96" s="777"/>
      <c r="DX96" s="777"/>
      <c r="DY96" s="777"/>
      <c r="DZ96" s="777"/>
      <c r="EA96" s="777"/>
    </row>
    <row r="97" spans="1:131" s="808" customFormat="1" ht="15.75" customHeight="1">
      <c r="A97" s="810"/>
      <c r="B97" s="1219"/>
      <c r="P97" s="1000"/>
      <c r="Q97" s="810"/>
      <c r="R97" s="997"/>
      <c r="S97" s="1230"/>
      <c r="T97" s="1230"/>
      <c r="U97" s="1230"/>
      <c r="V97" s="1230"/>
      <c r="W97" s="1230"/>
      <c r="X97" s="1230"/>
      <c r="Y97" s="1230"/>
      <c r="Z97" s="1230"/>
      <c r="AA97" s="1230"/>
      <c r="AB97" s="1230"/>
      <c r="AC97" s="1230"/>
      <c r="AD97" s="1230"/>
      <c r="AE97" s="1230"/>
      <c r="AF97" s="1230"/>
      <c r="AG97" s="1349"/>
      <c r="AH97" s="1333" t="str">
        <f t="shared" si="56"/>
        <v/>
      </c>
      <c r="AI97" s="1334" t="str">
        <f>IF($R200&lt;&gt;"",VLOOKUP($R200,$R$107:$AF$152,$S$1,FALSE),"")</f>
        <v/>
      </c>
      <c r="AJ97" s="1334" t="str">
        <f>IF($R200&lt;&gt;"",VLOOKUP($R200,$R$107:$AF$152,$T$1,FALSE),"")</f>
        <v/>
      </c>
      <c r="AK97" s="1334" t="str">
        <f>IF($R200&lt;&gt;"",VLOOKUP($R200,$R$107:$AF$152,$U$1,FALSE),"")</f>
        <v/>
      </c>
      <c r="AL97" s="1334" t="str">
        <f>IF($R200&lt;&gt;"",VLOOKUP($R200,$R$107:$AF$152,$V$1,FALSE),"")</f>
        <v/>
      </c>
      <c r="AM97" s="1334" t="str">
        <f>IF($R200&lt;&gt;"",VLOOKUP($R200,$R$107:$AF$152,$W$1,FALSE),"")</f>
        <v/>
      </c>
      <c r="AN97" s="1334" t="str">
        <f>IF($R200&lt;&gt;"",VLOOKUP($R200,$R$107:$AF$152,$X$1,FALSE),"")</f>
        <v/>
      </c>
      <c r="AO97" s="1334" t="str">
        <f>IF($R200&lt;&gt;"",VLOOKUP($R200,$R$107:$AF$152,$Y$1,FALSE),"")</f>
        <v/>
      </c>
      <c r="AP97" s="1334" t="str">
        <f>IF($R200&lt;&gt;"",VLOOKUP($R200,$R$107:$AF$152,$Z$1,FALSE),"")</f>
        <v/>
      </c>
      <c r="AQ97" s="1334" t="str">
        <f>IF($R200&lt;&gt;"",VLOOKUP($R200,$R$107:$AF$152,$AA$1,FALSE),"")</f>
        <v/>
      </c>
      <c r="AR97" s="1334" t="str">
        <f>IF($R200&lt;&gt;"",VLOOKUP($R200,$R$107:$AF$152,$AB$1,FALSE),"")</f>
        <v/>
      </c>
      <c r="AS97" s="1334" t="str">
        <f>IF($R200&lt;&gt;"",VLOOKUP($R200,$R$107:$AF$152,$AC$1,FALSE),"")</f>
        <v/>
      </c>
      <c r="AT97" s="1335" t="str">
        <f>IF($R200&lt;&gt;"",VLOOKUP($R200,$R$107:$AF$152,$AD$1,FALSE),"")</f>
        <v/>
      </c>
      <c r="AU97" s="1336" t="str">
        <f>IF($R200&lt;&gt;"",VLOOKUP($R200,$R$107:$AF$152,$AE$1,FALSE),"")</f>
        <v/>
      </c>
      <c r="AV97" s="1337" t="str">
        <f>IF($R200&lt;&gt;"",VLOOKUP($R200,$R$107:$AF$152,$AF$1,FALSE),"")</f>
        <v/>
      </c>
      <c r="AW97" s="777"/>
      <c r="AX97" s="777"/>
      <c r="AY97" s="1228"/>
      <c r="AZ97" s="1228"/>
      <c r="BA97" s="1077"/>
      <c r="BB97" s="1228"/>
      <c r="BC97" s="777"/>
      <c r="BD97" s="1228"/>
      <c r="BE97" s="777"/>
      <c r="BF97" s="810"/>
      <c r="BG97" s="1228"/>
      <c r="BH97" s="1228"/>
      <c r="BI97" s="1228"/>
      <c r="BJ97" s="777"/>
      <c r="BK97" s="810"/>
      <c r="BL97" s="1229"/>
      <c r="BM97" s="777"/>
      <c r="BN97" s="777"/>
      <c r="BO97" s="777"/>
      <c r="BP97" s="777"/>
      <c r="BQ97" s="777"/>
      <c r="BR97" s="777"/>
      <c r="BS97" s="777"/>
      <c r="BT97" s="777"/>
      <c r="BU97" s="777"/>
      <c r="BV97" s="777"/>
      <c r="BW97" s="777"/>
      <c r="BX97" s="777"/>
      <c r="BY97" s="777"/>
      <c r="BZ97" s="777"/>
      <c r="CA97" s="777"/>
      <c r="CB97" s="777"/>
      <c r="CC97" s="777"/>
      <c r="CD97" s="777"/>
      <c r="CE97" s="777"/>
      <c r="CF97" s="777"/>
      <c r="CG97" s="777"/>
      <c r="CH97" s="777"/>
      <c r="CI97" s="777"/>
      <c r="CJ97" s="777"/>
      <c r="CK97" s="777"/>
      <c r="CL97" s="777"/>
      <c r="CM97" s="777"/>
      <c r="CN97" s="777"/>
      <c r="CO97" s="777"/>
      <c r="CP97" s="777"/>
      <c r="CQ97" s="777"/>
      <c r="CR97" s="777"/>
      <c r="CS97" s="777"/>
      <c r="CT97" s="777"/>
      <c r="CU97" s="777"/>
      <c r="CV97" s="777"/>
      <c r="CW97" s="777"/>
      <c r="CX97" s="777"/>
      <c r="CY97" s="777"/>
      <c r="CZ97" s="777"/>
      <c r="DA97" s="777"/>
      <c r="DB97" s="777"/>
      <c r="DC97" s="777"/>
      <c r="DD97" s="777"/>
      <c r="DE97" s="777"/>
      <c r="DF97" s="777"/>
      <c r="DG97" s="777"/>
      <c r="DH97" s="777"/>
      <c r="DI97" s="777"/>
      <c r="DJ97" s="777"/>
      <c r="DK97" s="777"/>
      <c r="DL97" s="777"/>
      <c r="DM97" s="777"/>
      <c r="DN97" s="777"/>
      <c r="DO97" s="777"/>
      <c r="DP97" s="777"/>
      <c r="DQ97" s="777"/>
      <c r="DR97" s="777"/>
      <c r="DS97" s="777"/>
      <c r="DT97" s="777"/>
      <c r="DU97" s="777"/>
      <c r="DV97" s="777"/>
      <c r="DW97" s="777"/>
      <c r="DX97" s="777"/>
      <c r="DY97" s="777"/>
      <c r="DZ97" s="777"/>
      <c r="EA97" s="777"/>
    </row>
    <row r="98" spans="1:131" s="808" customFormat="1" ht="15.75" customHeight="1">
      <c r="A98" s="810"/>
      <c r="B98" s="1219"/>
      <c r="P98" s="1000"/>
      <c r="Q98" s="810"/>
      <c r="R98" s="997"/>
      <c r="S98" s="1230"/>
      <c r="T98" s="1230"/>
      <c r="U98" s="1230"/>
      <c r="V98" s="1230"/>
      <c r="W98" s="1230"/>
      <c r="X98" s="1230"/>
      <c r="Y98" s="1230"/>
      <c r="Z98" s="1230"/>
      <c r="AA98" s="1230"/>
      <c r="AB98" s="1230"/>
      <c r="AC98" s="1230"/>
      <c r="AD98" s="1230"/>
      <c r="AE98" s="1230"/>
      <c r="AF98" s="1230"/>
      <c r="AG98" s="1349"/>
      <c r="AH98" s="1350" t="str">
        <f t="shared" si="56"/>
        <v/>
      </c>
      <c r="AI98" s="848" t="str">
        <f>IF($R201&lt;&gt;"",VLOOKUP($R201,$R$107:$AF$152,$S$1,FALSE),"")</f>
        <v/>
      </c>
      <c r="AJ98" s="848" t="str">
        <f>IF($R201&lt;&gt;"",VLOOKUP($R201,$R$107:$AF$152,$T$1,FALSE),"")</f>
        <v/>
      </c>
      <c r="AK98" s="848" t="str">
        <f>IF($R201&lt;&gt;"",VLOOKUP($R201,$R$107:$AF$152,$U$1,FALSE),"")</f>
        <v/>
      </c>
      <c r="AL98" s="848" t="str">
        <f>IF($R201&lt;&gt;"",VLOOKUP($R201,$R$107:$AF$152,$V$1,FALSE),"")</f>
        <v/>
      </c>
      <c r="AM98" s="848" t="str">
        <f>IF($R201&lt;&gt;"",VLOOKUP($R201,$R$107:$AF$152,$W$1,FALSE),"")</f>
        <v/>
      </c>
      <c r="AN98" s="848" t="str">
        <f>IF($R201&lt;&gt;"",VLOOKUP($R201,$R$107:$AF$152,$X$1,FALSE),"")</f>
        <v/>
      </c>
      <c r="AO98" s="848" t="str">
        <f>IF($R201&lt;&gt;"",VLOOKUP($R201,$R$107:$AF$152,$Y$1,FALSE),"")</f>
        <v/>
      </c>
      <c r="AP98" s="848" t="str">
        <f>IF($R201&lt;&gt;"",VLOOKUP($R201,$R$107:$AF$152,$Z$1,FALSE),"")</f>
        <v/>
      </c>
      <c r="AQ98" s="848" t="str">
        <f>IF($R201&lt;&gt;"",VLOOKUP($R201,$R$107:$AF$152,$AA$1,FALSE),"")</f>
        <v/>
      </c>
      <c r="AR98" s="848" t="str">
        <f>IF($R201&lt;&gt;"",VLOOKUP($R201,$R$107:$AF$152,$AB$1,FALSE),"")</f>
        <v/>
      </c>
      <c r="AS98" s="848" t="str">
        <f>IF($R201&lt;&gt;"",VLOOKUP($R201,$R$107:$AF$152,$AC$1,FALSE),"")</f>
        <v/>
      </c>
      <c r="AT98" s="1351" t="str">
        <f>IF($R201&lt;&gt;"",VLOOKUP($R201,$R$107:$AF$152,$AD$1,FALSE),"")</f>
        <v/>
      </c>
      <c r="AU98" s="1352" t="str">
        <f>IF($R201&lt;&gt;"",VLOOKUP($R201,$R$107:$AF$152,$AE$1,FALSE),"")</f>
        <v/>
      </c>
      <c r="AV98" s="1337" t="str">
        <f>IF($R201&lt;&gt;"",VLOOKUP($R201,$R$107:$AF$152,$AF$1,FALSE),"")</f>
        <v/>
      </c>
      <c r="AW98" s="777"/>
      <c r="AX98" s="777"/>
      <c r="AY98" s="1228"/>
      <c r="AZ98" s="1228"/>
      <c r="BA98" s="1077"/>
      <c r="BB98" s="1228"/>
      <c r="BC98" s="777"/>
      <c r="BD98" s="1228"/>
      <c r="BE98" s="777"/>
      <c r="BF98" s="810"/>
      <c r="BG98" s="1228"/>
      <c r="BH98" s="1228"/>
      <c r="BI98" s="1228"/>
      <c r="BJ98" s="777"/>
      <c r="BK98" s="810"/>
      <c r="BL98" s="1229"/>
      <c r="BM98" s="777"/>
      <c r="BN98" s="777"/>
      <c r="BO98" s="777"/>
      <c r="BP98" s="777"/>
      <c r="BQ98" s="777"/>
      <c r="BR98" s="777"/>
      <c r="BS98" s="777"/>
      <c r="BT98" s="777"/>
      <c r="BU98" s="777"/>
      <c r="BV98" s="777"/>
      <c r="BW98" s="777"/>
      <c r="BX98" s="777"/>
      <c r="BY98" s="777"/>
      <c r="BZ98" s="777"/>
      <c r="CA98" s="777"/>
      <c r="CB98" s="777"/>
      <c r="CC98" s="777"/>
      <c r="CD98" s="777"/>
      <c r="CE98" s="777"/>
      <c r="CF98" s="777"/>
      <c r="CG98" s="777"/>
      <c r="CH98" s="777"/>
      <c r="CI98" s="777"/>
      <c r="CJ98" s="777"/>
      <c r="CK98" s="777"/>
      <c r="CL98" s="777"/>
      <c r="CM98" s="777"/>
      <c r="CN98" s="777"/>
      <c r="CO98" s="777"/>
      <c r="CP98" s="777"/>
      <c r="CQ98" s="777"/>
      <c r="CR98" s="777"/>
      <c r="CS98" s="777"/>
      <c r="CT98" s="777"/>
      <c r="CU98" s="777"/>
      <c r="CV98" s="777"/>
      <c r="CW98" s="777"/>
      <c r="CX98" s="777"/>
      <c r="CY98" s="777"/>
      <c r="CZ98" s="777"/>
      <c r="DA98" s="777"/>
      <c r="DB98" s="777"/>
      <c r="DC98" s="777"/>
      <c r="DD98" s="777"/>
      <c r="DE98" s="777"/>
      <c r="DF98" s="777"/>
      <c r="DG98" s="777"/>
      <c r="DH98" s="777"/>
      <c r="DI98" s="777"/>
      <c r="DJ98" s="777"/>
      <c r="DK98" s="777"/>
      <c r="DL98" s="777"/>
      <c r="DM98" s="777"/>
      <c r="DN98" s="777"/>
      <c r="DO98" s="777"/>
      <c r="DP98" s="777"/>
      <c r="DQ98" s="777"/>
      <c r="DR98" s="777"/>
      <c r="DS98" s="777"/>
      <c r="DT98" s="777"/>
      <c r="DU98" s="777"/>
      <c r="DV98" s="777"/>
      <c r="DW98" s="777"/>
      <c r="DX98" s="777"/>
      <c r="DY98" s="777"/>
      <c r="DZ98" s="777"/>
      <c r="EA98" s="777"/>
    </row>
    <row r="99" spans="1:131" s="808" customFormat="1" ht="15.75" customHeight="1" thickBot="1">
      <c r="A99" s="810"/>
      <c r="B99" s="1219"/>
      <c r="P99" s="1000"/>
      <c r="Q99" s="810"/>
      <c r="R99" s="997"/>
      <c r="S99" s="1230"/>
      <c r="T99" s="1230"/>
      <c r="U99" s="1230"/>
      <c r="V99" s="1230"/>
      <c r="W99" s="1230"/>
      <c r="X99" s="1230"/>
      <c r="Y99" s="1230"/>
      <c r="Z99" s="1230"/>
      <c r="AA99" s="1230"/>
      <c r="AB99" s="1230"/>
      <c r="AC99" s="1230"/>
      <c r="AD99" s="1230"/>
      <c r="AE99" s="1230"/>
      <c r="AF99" s="1230"/>
      <c r="AG99" s="1349"/>
      <c r="AH99" s="1333" t="str">
        <f t="shared" si="56"/>
        <v/>
      </c>
      <c r="AI99" s="1334" t="str">
        <f>IF($R202&lt;&gt;"",VLOOKUP($R202,$R$107:$AF$152,$S$1,FALSE),"")</f>
        <v/>
      </c>
      <c r="AJ99" s="1334" t="str">
        <f>IF($R202&lt;&gt;"",VLOOKUP($R202,$R$107:$AF$152,$T$1,FALSE),"")</f>
        <v/>
      </c>
      <c r="AK99" s="1334" t="str">
        <f>IF($R202&lt;&gt;"",VLOOKUP($R202,$R$107:$AF$152,$U$1,FALSE),"")</f>
        <v/>
      </c>
      <c r="AL99" s="1334" t="str">
        <f>IF($R202&lt;&gt;"",VLOOKUP($R202,$R$107:$AF$152,$V$1,FALSE),"")</f>
        <v/>
      </c>
      <c r="AM99" s="1334" t="str">
        <f>IF($R202&lt;&gt;"",VLOOKUP($R202,$R$107:$AF$152,$W$1,FALSE),"")</f>
        <v/>
      </c>
      <c r="AN99" s="1334" t="str">
        <f>IF($R202&lt;&gt;"",VLOOKUP($R202,$R$107:$AF$152,$X$1,FALSE),"")</f>
        <v/>
      </c>
      <c r="AO99" s="1334" t="str">
        <f>IF($R202&lt;&gt;"",VLOOKUP($R202,$R$107:$AF$152,$Y$1,FALSE),"")</f>
        <v/>
      </c>
      <c r="AP99" s="1334" t="str">
        <f>IF($R202&lt;&gt;"",VLOOKUP($R202,$R$107:$AF$152,$Z$1,FALSE),"")</f>
        <v/>
      </c>
      <c r="AQ99" s="1334" t="str">
        <f>IF($R202&lt;&gt;"",VLOOKUP($R202,$R$107:$AF$152,$AA$1,FALSE),"")</f>
        <v/>
      </c>
      <c r="AR99" s="1334" t="str">
        <f>IF($R202&lt;&gt;"",VLOOKUP($R202,$R$107:$AF$152,$AB$1,FALSE),"")</f>
        <v/>
      </c>
      <c r="AS99" s="1334" t="str">
        <f>IF($R202&lt;&gt;"",VLOOKUP($R202,$R$107:$AF$152,$AC$1,FALSE),"")</f>
        <v/>
      </c>
      <c r="AT99" s="1335" t="str">
        <f>IF($R202&lt;&gt;"",VLOOKUP($R202,$R$107:$AF$152,$AD$1,FALSE),"")</f>
        <v/>
      </c>
      <c r="AU99" s="1336" t="str">
        <f>IF($R202&lt;&gt;"",VLOOKUP($R202,$R$107:$AF$152,$AE$1,FALSE),"")</f>
        <v/>
      </c>
      <c r="AV99" s="1337" t="str">
        <f>IF($R202&lt;&gt;"",VLOOKUP($R202,$R$107:$AF$152,$AF$1,FALSE),"")</f>
        <v/>
      </c>
      <c r="AW99" s="777"/>
      <c r="AX99" s="777"/>
      <c r="AY99" s="1228"/>
      <c r="AZ99" s="1228"/>
      <c r="BA99" s="1077"/>
      <c r="BB99" s="1228"/>
      <c r="BC99" s="777"/>
      <c r="BD99" s="1228"/>
      <c r="BE99" s="777"/>
      <c r="BF99" s="810"/>
      <c r="BG99" s="1228"/>
      <c r="BH99" s="1228"/>
      <c r="BI99" s="1228"/>
      <c r="BJ99" s="777"/>
      <c r="BK99" s="810"/>
      <c r="BL99" s="1229"/>
      <c r="BM99" s="777"/>
      <c r="BN99" s="777"/>
      <c r="BO99" s="777"/>
      <c r="BP99" s="777"/>
      <c r="BQ99" s="777"/>
      <c r="BR99" s="777"/>
      <c r="BS99" s="777"/>
      <c r="BT99" s="777"/>
      <c r="BU99" s="777"/>
      <c r="BV99" s="777"/>
      <c r="BW99" s="777"/>
      <c r="BX99" s="777"/>
      <c r="BY99" s="777"/>
      <c r="BZ99" s="777"/>
      <c r="CA99" s="777"/>
      <c r="CB99" s="777"/>
      <c r="CC99" s="777"/>
      <c r="CD99" s="777"/>
      <c r="CE99" s="777"/>
      <c r="CF99" s="777"/>
      <c r="CG99" s="777"/>
      <c r="CH99" s="777"/>
      <c r="CI99" s="777"/>
      <c r="CJ99" s="777"/>
      <c r="CK99" s="777"/>
      <c r="CL99" s="777"/>
      <c r="CM99" s="777"/>
      <c r="CN99" s="777"/>
      <c r="CO99" s="777"/>
      <c r="CP99" s="777"/>
      <c r="CQ99" s="777"/>
      <c r="CR99" s="777"/>
      <c r="CS99" s="777"/>
      <c r="CT99" s="777"/>
      <c r="CU99" s="777"/>
      <c r="CV99" s="777"/>
      <c r="CW99" s="777"/>
      <c r="CX99" s="777"/>
      <c r="CY99" s="777"/>
      <c r="CZ99" s="777"/>
      <c r="DA99" s="777"/>
      <c r="DB99" s="777"/>
      <c r="DC99" s="777"/>
      <c r="DD99" s="777"/>
      <c r="DE99" s="777"/>
      <c r="DF99" s="777"/>
      <c r="DG99" s="777"/>
      <c r="DH99" s="777"/>
      <c r="DI99" s="777"/>
      <c r="DJ99" s="777"/>
      <c r="DK99" s="777"/>
      <c r="DL99" s="777"/>
      <c r="DM99" s="777"/>
      <c r="DN99" s="777"/>
      <c r="DO99" s="777"/>
      <c r="DP99" s="777"/>
      <c r="DQ99" s="777"/>
      <c r="DR99" s="777"/>
      <c r="DS99" s="777"/>
      <c r="DT99" s="777"/>
      <c r="DU99" s="777"/>
      <c r="DV99" s="777"/>
      <c r="DW99" s="777"/>
      <c r="DX99" s="777"/>
      <c r="DY99" s="777"/>
      <c r="DZ99" s="777"/>
      <c r="EA99" s="777"/>
    </row>
    <row r="100" spans="1:131" s="808" customFormat="1" ht="15.75" customHeight="1" thickTop="1" thickBot="1">
      <c r="A100" s="810"/>
      <c r="B100" s="1219"/>
      <c r="P100" s="1000"/>
      <c r="Q100" s="810"/>
      <c r="R100" s="997"/>
      <c r="S100" s="1230"/>
      <c r="T100" s="1230"/>
      <c r="U100" s="1230"/>
      <c r="V100" s="1230"/>
      <c r="W100" s="1230"/>
      <c r="X100" s="1230"/>
      <c r="Y100" s="1230"/>
      <c r="Z100" s="1230"/>
      <c r="AA100" s="1230"/>
      <c r="AB100" s="1230"/>
      <c r="AC100" s="1230"/>
      <c r="AD100" s="1230"/>
      <c r="AE100" s="1230"/>
      <c r="AF100" s="1230"/>
      <c r="AG100" s="1370"/>
      <c r="AH100" s="1370"/>
      <c r="AI100" s="1371"/>
      <c r="AJ100" s="1371"/>
      <c r="AK100" s="1371"/>
      <c r="AL100" s="1371"/>
      <c r="AM100" s="1371"/>
      <c r="AN100" s="1371"/>
      <c r="AO100" s="1371"/>
      <c r="AP100" s="1371"/>
      <c r="AQ100" s="1371"/>
      <c r="AR100" s="1371"/>
      <c r="AS100" s="1371"/>
      <c r="AT100" s="1371"/>
      <c r="AU100" s="1371"/>
      <c r="AV100" s="1372"/>
      <c r="AW100" s="777"/>
      <c r="AX100" s="777"/>
      <c r="AY100" s="1228"/>
      <c r="AZ100" s="1228"/>
      <c r="BA100" s="1077"/>
      <c r="BB100" s="1228"/>
      <c r="BC100" s="777"/>
      <c r="BD100" s="1228"/>
      <c r="BE100" s="777"/>
      <c r="BF100" s="810"/>
      <c r="BG100" s="1228"/>
      <c r="BH100" s="1228"/>
      <c r="BI100" s="1228"/>
      <c r="BJ100" s="777"/>
      <c r="BK100" s="810"/>
      <c r="BL100" s="1229"/>
      <c r="BM100" s="777"/>
      <c r="BN100" s="777"/>
      <c r="BO100" s="777"/>
      <c r="BP100" s="777"/>
      <c r="BQ100" s="777"/>
      <c r="BR100" s="777"/>
      <c r="BS100" s="777"/>
      <c r="BT100" s="777"/>
      <c r="BU100" s="777"/>
      <c r="BV100" s="777"/>
      <c r="BW100" s="777"/>
      <c r="BX100" s="777"/>
      <c r="BY100" s="777"/>
      <c r="BZ100" s="777"/>
      <c r="CA100" s="777"/>
      <c r="CB100" s="777"/>
      <c r="CC100" s="777"/>
      <c r="CD100" s="777"/>
      <c r="CE100" s="777"/>
      <c r="CF100" s="777"/>
      <c r="CG100" s="777"/>
      <c r="CH100" s="777"/>
      <c r="CI100" s="777"/>
      <c r="CJ100" s="777"/>
      <c r="CK100" s="777"/>
      <c r="CL100" s="777"/>
      <c r="CM100" s="777"/>
      <c r="CN100" s="777"/>
      <c r="CO100" s="777"/>
      <c r="CP100" s="777"/>
      <c r="CQ100" s="777"/>
      <c r="CR100" s="777"/>
      <c r="CS100" s="777"/>
      <c r="CT100" s="777"/>
      <c r="CU100" s="777"/>
      <c r="CV100" s="777"/>
      <c r="CW100" s="777"/>
      <c r="CX100" s="777"/>
      <c r="CY100" s="777"/>
      <c r="CZ100" s="777"/>
      <c r="DA100" s="777"/>
      <c r="DB100" s="777"/>
      <c r="DC100" s="777"/>
      <c r="DD100" s="777"/>
      <c r="DE100" s="777"/>
      <c r="DF100" s="777"/>
      <c r="DG100" s="777"/>
      <c r="DH100" s="777"/>
      <c r="DI100" s="777"/>
      <c r="DJ100" s="777"/>
      <c r="DK100" s="777"/>
      <c r="DL100" s="777"/>
      <c r="DM100" s="777"/>
      <c r="DN100" s="777"/>
      <c r="DO100" s="777"/>
      <c r="DP100" s="777"/>
      <c r="DQ100" s="777"/>
      <c r="DR100" s="777"/>
      <c r="DS100" s="777"/>
      <c r="DT100" s="777"/>
      <c r="DU100" s="777"/>
      <c r="DV100" s="777"/>
      <c r="DW100" s="777"/>
      <c r="DX100" s="777"/>
      <c r="DY100" s="777"/>
      <c r="DZ100" s="777"/>
      <c r="EA100" s="777"/>
    </row>
    <row r="101" spans="1:131" s="808" customFormat="1" ht="15.75" customHeight="1" thickTop="1" thickBot="1">
      <c r="A101" s="810"/>
      <c r="B101" s="1219"/>
      <c r="P101" s="1000"/>
      <c r="Q101" s="810"/>
      <c r="R101" s="997"/>
      <c r="S101" s="1230"/>
      <c r="T101" s="1230"/>
      <c r="U101" s="1230"/>
      <c r="V101" s="1230"/>
      <c r="W101" s="1230"/>
      <c r="X101" s="1230"/>
      <c r="Y101" s="1230"/>
      <c r="Z101" s="1230"/>
      <c r="AA101" s="1230"/>
      <c r="AB101" s="1230"/>
      <c r="AC101" s="1230"/>
      <c r="AD101" s="1230"/>
      <c r="AE101" s="1230"/>
      <c r="AF101" s="1230"/>
      <c r="AG101" s="1377"/>
      <c r="AH101" s="1381" t="str">
        <f t="shared" si="56"/>
        <v/>
      </c>
      <c r="AI101" s="1382" t="str">
        <f>IF($R204&lt;&gt;"",VLOOKUP($R204,$R$170:$AF$174,$S$1,FALSE),"")</f>
        <v/>
      </c>
      <c r="AJ101" s="1382" t="str">
        <f>IF($R204&lt;&gt;"",VLOOKUP($R204,$R$170:$AF$174,$T$1,FALSE),"")</f>
        <v/>
      </c>
      <c r="AK101" s="1382" t="str">
        <f>IF($R204&lt;&gt;"",VLOOKUP($R204,$R$170:$AF$174,$U$1,FALSE),"")</f>
        <v/>
      </c>
      <c r="AL101" s="1382" t="str">
        <f>IF($R204&lt;&gt;"",VLOOKUP($R204,$R$170:$AF$174,$V$1,FALSE),"")</f>
        <v/>
      </c>
      <c r="AM101" s="1382" t="str">
        <f>IF($R204&lt;&gt;"",VLOOKUP($R204,$R$170:$AF$174,$W$1,FALSE),"")</f>
        <v/>
      </c>
      <c r="AN101" s="1382" t="str">
        <f>IF($R204&lt;&gt;"",VLOOKUP($R204,$R$170:$AF$174,$X$1,FALSE),"")</f>
        <v/>
      </c>
      <c r="AO101" s="1382" t="str">
        <f>IF($R204&lt;&gt;"",VLOOKUP($R204,$R$170:$AF$174,$Y$1,FALSE),"")</f>
        <v/>
      </c>
      <c r="AP101" s="1382" t="str">
        <f>IF($R204&lt;&gt;"",VLOOKUP($R204,$R$170:$AF$174,$Z$1,FALSE),"")</f>
        <v/>
      </c>
      <c r="AQ101" s="1382" t="str">
        <f>IF($R204&lt;&gt;"",VLOOKUP($R204,$R$170:$AF$174,$AA$1,FALSE),"")</f>
        <v/>
      </c>
      <c r="AR101" s="1382" t="str">
        <f>IF($R204&lt;&gt;"",VLOOKUP($R204,$R$170:$AF$174,$AB$1,FALSE),"")</f>
        <v/>
      </c>
      <c r="AS101" s="1382" t="str">
        <f>IF($R204&lt;&gt;"",VLOOKUP($R204,$R$170:$AF$174,$AC$1,FALSE),"")</f>
        <v/>
      </c>
      <c r="AT101" s="1383" t="str">
        <f>IF($R204&lt;&gt;"",VLOOKUP($R204,$R$170:$AF$174,$AD$1,FALSE),"")</f>
        <v/>
      </c>
      <c r="AU101" s="1384" t="str">
        <f>IF($R204&lt;&gt;"",VLOOKUP($R204,$R$170:$AF$174,$AE$1,FALSE),"")</f>
        <v/>
      </c>
      <c r="AV101" s="1385" t="str">
        <f>IF($R204&lt;&gt;"",VLOOKUP($R204,$R$170:$AF$174,$AF$1,FALSE),"")</f>
        <v/>
      </c>
      <c r="AW101" s="777"/>
      <c r="AX101" s="777"/>
      <c r="AY101" s="1228"/>
      <c r="AZ101" s="1228"/>
      <c r="BA101" s="1077"/>
      <c r="BB101" s="1228"/>
      <c r="BC101" s="777"/>
      <c r="BD101" s="1228"/>
      <c r="BE101" s="777"/>
      <c r="BF101" s="810"/>
      <c r="BG101" s="1228"/>
      <c r="BH101" s="1228"/>
      <c r="BI101" s="1228"/>
      <c r="BJ101" s="777"/>
      <c r="BK101" s="810"/>
      <c r="BL101" s="1229"/>
      <c r="BM101" s="777"/>
      <c r="BN101" s="777"/>
      <c r="BO101" s="777"/>
      <c r="BP101" s="777"/>
      <c r="BQ101" s="777"/>
      <c r="BR101" s="777"/>
      <c r="BS101" s="777"/>
      <c r="BT101" s="777"/>
      <c r="BU101" s="777"/>
      <c r="BV101" s="777"/>
      <c r="BW101" s="777"/>
      <c r="BX101" s="777"/>
      <c r="BY101" s="777"/>
      <c r="BZ101" s="777"/>
      <c r="CA101" s="777"/>
      <c r="CB101" s="777"/>
      <c r="CC101" s="777"/>
      <c r="CD101" s="777"/>
      <c r="CE101" s="777"/>
      <c r="CF101" s="777"/>
      <c r="CG101" s="777"/>
      <c r="CH101" s="777"/>
      <c r="CI101" s="777"/>
      <c r="CJ101" s="777"/>
      <c r="CK101" s="777"/>
      <c r="CL101" s="777"/>
      <c r="CM101" s="777"/>
      <c r="CN101" s="777"/>
      <c r="CO101" s="777"/>
      <c r="CP101" s="777"/>
      <c r="CQ101" s="777"/>
      <c r="CR101" s="777"/>
      <c r="CS101" s="777"/>
      <c r="CT101" s="777"/>
      <c r="CU101" s="777"/>
      <c r="CV101" s="777"/>
      <c r="CW101" s="777"/>
      <c r="CX101" s="777"/>
      <c r="CY101" s="777"/>
      <c r="CZ101" s="777"/>
      <c r="DA101" s="777"/>
      <c r="DB101" s="777"/>
      <c r="DC101" s="777"/>
      <c r="DD101" s="777"/>
      <c r="DE101" s="777"/>
      <c r="DF101" s="777"/>
      <c r="DG101" s="777"/>
      <c r="DH101" s="777"/>
      <c r="DI101" s="777"/>
      <c r="DJ101" s="777"/>
      <c r="DK101" s="777"/>
      <c r="DL101" s="777"/>
      <c r="DM101" s="777"/>
      <c r="DN101" s="777"/>
      <c r="DO101" s="777"/>
      <c r="DP101" s="777"/>
      <c r="DQ101" s="777"/>
      <c r="DR101" s="777"/>
      <c r="DS101" s="777"/>
      <c r="DT101" s="777"/>
      <c r="DU101" s="777"/>
      <c r="DV101" s="777"/>
      <c r="DW101" s="777"/>
      <c r="DX101" s="777"/>
      <c r="DY101" s="777"/>
      <c r="DZ101" s="777"/>
      <c r="EA101" s="777"/>
    </row>
    <row r="102" spans="1:131" s="808" customFormat="1" ht="15.75" customHeight="1">
      <c r="A102" s="810"/>
      <c r="B102" s="1219"/>
      <c r="P102" s="1000"/>
      <c r="Q102" s="810"/>
      <c r="R102" s="997"/>
      <c r="S102" s="1230"/>
      <c r="T102" s="1230"/>
      <c r="U102" s="1230"/>
      <c r="V102" s="1230"/>
      <c r="W102" s="1230"/>
      <c r="X102" s="1230"/>
      <c r="Y102" s="1230"/>
      <c r="Z102" s="1230"/>
      <c r="AA102" s="1230"/>
      <c r="AB102" s="1230"/>
      <c r="AC102" s="1230"/>
      <c r="AD102" s="1230"/>
      <c r="AE102" s="1230"/>
      <c r="AF102" s="1230"/>
      <c r="AG102" s="1332"/>
      <c r="AH102" s="1333" t="str">
        <f t="shared" si="56"/>
        <v/>
      </c>
      <c r="AI102" s="1334" t="str">
        <f>IF($R205&lt;&gt;"",VLOOKUP($R205,$R$107:$AF$152,$S$1,FALSE),"")</f>
        <v/>
      </c>
      <c r="AJ102" s="1334" t="str">
        <f>IF($R205&lt;&gt;"",VLOOKUP($R205,$R$107:$AF$152,$T$1,FALSE),"")</f>
        <v/>
      </c>
      <c r="AK102" s="1334" t="str">
        <f>IF($R205&lt;&gt;"",VLOOKUP($R205,$R$107:$AF$152,$U$1,FALSE),"")</f>
        <v/>
      </c>
      <c r="AL102" s="1334" t="str">
        <f>IF($R205&lt;&gt;"",VLOOKUP($R205,$R$107:$AF$152,$V$1,FALSE),"")</f>
        <v/>
      </c>
      <c r="AM102" s="1334" t="str">
        <f>IF($R205&lt;&gt;"",VLOOKUP($R205,$R$107:$AF$152,$W$1,FALSE),"")</f>
        <v/>
      </c>
      <c r="AN102" s="1334" t="str">
        <f>IF($R205&lt;&gt;"",VLOOKUP($R205,$R$107:$AF$152,$X$1,FALSE),"")</f>
        <v/>
      </c>
      <c r="AO102" s="1334" t="str">
        <f>IF($R205&lt;&gt;"",VLOOKUP($R205,$R$107:$AF$152,$Y$1,FALSE),"")</f>
        <v/>
      </c>
      <c r="AP102" s="1334" t="str">
        <f>IF($R205&lt;&gt;"",VLOOKUP($R205,$R$107:$AF$152,$Z$1,FALSE),"")</f>
        <v/>
      </c>
      <c r="AQ102" s="1334" t="str">
        <f>IF($R205&lt;&gt;"",VLOOKUP($R205,$R$107:$AF$152,$AA$1,FALSE),"")</f>
        <v/>
      </c>
      <c r="AR102" s="1334" t="str">
        <f>IF($R205&lt;&gt;"",VLOOKUP($R205,$R$107:$AF$152,$AB$1,FALSE),"")</f>
        <v/>
      </c>
      <c r="AS102" s="1334" t="str">
        <f>IF($R205&lt;&gt;"",VLOOKUP($R205,$R$107:$AF$152,$AC$1,FALSE),"")</f>
        <v/>
      </c>
      <c r="AT102" s="1335" t="str">
        <f>IF($R205&lt;&gt;"",VLOOKUP($R205,$R$107:$AF$152,$AD$1,FALSE),"")</f>
        <v/>
      </c>
      <c r="AU102" s="1336" t="str">
        <f>IF($R205&lt;&gt;"",VLOOKUP($R205,$R$107:$AF$152,$AE$1,FALSE),"")</f>
        <v/>
      </c>
      <c r="AV102" s="1337" t="str">
        <f>IF($R205&lt;&gt;"",VLOOKUP($R205,$R$107:$AF$152,$AF$1,FALSE),"")</f>
        <v/>
      </c>
      <c r="AW102" s="777"/>
      <c r="AX102" s="777"/>
      <c r="AY102" s="1228"/>
      <c r="AZ102" s="1228"/>
      <c r="BA102" s="1077"/>
      <c r="BB102" s="1228"/>
      <c r="BC102" s="777"/>
      <c r="BD102" s="1228"/>
      <c r="BE102" s="777"/>
      <c r="BF102" s="810"/>
      <c r="BG102" s="1228"/>
      <c r="BH102" s="1228"/>
      <c r="BI102" s="1228"/>
      <c r="BJ102" s="777"/>
      <c r="BK102" s="810"/>
      <c r="BL102" s="1229"/>
      <c r="BM102" s="777"/>
      <c r="BN102" s="777"/>
      <c r="BO102" s="777"/>
      <c r="BP102" s="777"/>
      <c r="BQ102" s="777"/>
      <c r="BR102" s="777"/>
      <c r="BS102" s="777"/>
      <c r="BT102" s="777"/>
      <c r="BU102" s="777"/>
      <c r="BV102" s="777"/>
      <c r="BW102" s="777"/>
      <c r="BX102" s="777"/>
      <c r="BY102" s="777"/>
      <c r="BZ102" s="777"/>
      <c r="CA102" s="777"/>
      <c r="CB102" s="777"/>
      <c r="CC102" s="777"/>
      <c r="CD102" s="777"/>
      <c r="CE102" s="777"/>
      <c r="CF102" s="777"/>
      <c r="CG102" s="777"/>
      <c r="CH102" s="777"/>
      <c r="CI102" s="777"/>
      <c r="CJ102" s="777"/>
      <c r="CK102" s="777"/>
      <c r="CL102" s="777"/>
      <c r="CM102" s="777"/>
      <c r="CN102" s="777"/>
      <c r="CO102" s="777"/>
      <c r="CP102" s="777"/>
      <c r="CQ102" s="777"/>
      <c r="CR102" s="777"/>
      <c r="CS102" s="777"/>
      <c r="CT102" s="777"/>
      <c r="CU102" s="777"/>
      <c r="CV102" s="777"/>
      <c r="CW102" s="777"/>
      <c r="CX102" s="777"/>
      <c r="CY102" s="777"/>
      <c r="CZ102" s="777"/>
      <c r="DA102" s="777"/>
      <c r="DB102" s="777"/>
      <c r="DC102" s="777"/>
      <c r="DD102" s="777"/>
      <c r="DE102" s="777"/>
      <c r="DF102" s="777"/>
      <c r="DG102" s="777"/>
      <c r="DH102" s="777"/>
      <c r="DI102" s="777"/>
      <c r="DJ102" s="777"/>
      <c r="DK102" s="777"/>
      <c r="DL102" s="777"/>
      <c r="DM102" s="777"/>
      <c r="DN102" s="777"/>
      <c r="DO102" s="777"/>
      <c r="DP102" s="777"/>
      <c r="DQ102" s="777"/>
      <c r="DR102" s="777"/>
      <c r="DS102" s="777"/>
      <c r="DT102" s="777"/>
      <c r="DU102" s="777"/>
      <c r="DV102" s="777"/>
      <c r="DW102" s="777"/>
      <c r="DX102" s="777"/>
      <c r="DY102" s="777"/>
      <c r="DZ102" s="777"/>
      <c r="EA102" s="777"/>
    </row>
    <row r="103" spans="1:131" s="808" customFormat="1" ht="15.75" customHeight="1">
      <c r="A103" s="810"/>
      <c r="B103" s="1219"/>
      <c r="P103" s="1000"/>
      <c r="Q103" s="810"/>
      <c r="R103" s="997"/>
      <c r="S103" s="1230"/>
      <c r="T103" s="1230"/>
      <c r="U103" s="1230"/>
      <c r="V103" s="1230"/>
      <c r="W103" s="1230"/>
      <c r="X103" s="1230"/>
      <c r="Y103" s="1230"/>
      <c r="Z103" s="1230"/>
      <c r="AA103" s="1230"/>
      <c r="AB103" s="1230"/>
      <c r="AC103" s="1230"/>
      <c r="AD103" s="1230"/>
      <c r="AE103" s="1230"/>
      <c r="AF103" s="1230"/>
      <c r="AG103" s="1349"/>
      <c r="AH103" s="1350" t="str">
        <f t="shared" si="56"/>
        <v/>
      </c>
      <c r="AI103" s="848" t="str">
        <f>IF($R206&lt;&gt;"",VLOOKUP($R206,$R$107:$AF$152,$S$1,FALSE),"")</f>
        <v/>
      </c>
      <c r="AJ103" s="848" t="str">
        <f>IF($R206&lt;&gt;"",VLOOKUP($R206,$R$107:$AF$152,$T$1,FALSE),"")</f>
        <v/>
      </c>
      <c r="AK103" s="848" t="str">
        <f>IF($R206&lt;&gt;"",VLOOKUP($R206,$R$107:$AF$152,$U$1,FALSE),"")</f>
        <v/>
      </c>
      <c r="AL103" s="848" t="str">
        <f>IF($R206&lt;&gt;"",VLOOKUP($R206,$R$107:$AF$152,$V$1,FALSE),"")</f>
        <v/>
      </c>
      <c r="AM103" s="848" t="str">
        <f>IF($R206&lt;&gt;"",VLOOKUP($R206,$R$107:$AF$152,$W$1,FALSE),"")</f>
        <v/>
      </c>
      <c r="AN103" s="848" t="str">
        <f>IF($R206&lt;&gt;"",VLOOKUP($R206,$R$107:$AF$152,$X$1,FALSE),"")</f>
        <v/>
      </c>
      <c r="AO103" s="848" t="str">
        <f>IF($R206&lt;&gt;"",VLOOKUP($R206,$R$107:$AF$152,$Y$1,FALSE),"")</f>
        <v/>
      </c>
      <c r="AP103" s="848" t="str">
        <f>IF($R206&lt;&gt;"",VLOOKUP($R206,$R$107:$AF$152,$Z$1,FALSE),"")</f>
        <v/>
      </c>
      <c r="AQ103" s="848" t="str">
        <f>IF($R206&lt;&gt;"",VLOOKUP($R206,$R$107:$AF$152,$AA$1,FALSE),"")</f>
        <v/>
      </c>
      <c r="AR103" s="848" t="str">
        <f>IF($R206&lt;&gt;"",VLOOKUP($R206,$R$107:$AF$152,$AB$1,FALSE),"")</f>
        <v/>
      </c>
      <c r="AS103" s="848" t="str">
        <f>IF($R206&lt;&gt;"",VLOOKUP($R206,$R$107:$AF$152,$AC$1,FALSE),"")</f>
        <v/>
      </c>
      <c r="AT103" s="1351" t="str">
        <f>IF($R206&lt;&gt;"",VLOOKUP($R206,$R$107:$AF$152,$AD$1,FALSE),"")</f>
        <v/>
      </c>
      <c r="AU103" s="1352" t="str">
        <f>IF($R206&lt;&gt;"",VLOOKUP($R206,$R$107:$AF$152,$AE$1,FALSE),"")</f>
        <v/>
      </c>
      <c r="AV103" s="1337" t="str">
        <f>IF($R206&lt;&gt;"",VLOOKUP($R206,$R$107:$AF$152,$AF$1,FALSE),"")</f>
        <v/>
      </c>
      <c r="AW103" s="777"/>
      <c r="AX103" s="777"/>
      <c r="AY103" s="1228"/>
      <c r="AZ103" s="1228"/>
      <c r="BA103" s="1077"/>
      <c r="BB103" s="1228"/>
      <c r="BC103" s="777"/>
      <c r="BD103" s="1228"/>
      <c r="BE103" s="777"/>
      <c r="BF103" s="810"/>
      <c r="BG103" s="1228"/>
      <c r="BH103" s="1228"/>
      <c r="BI103" s="1228"/>
      <c r="BJ103" s="777"/>
      <c r="BK103" s="810"/>
      <c r="BL103" s="1229"/>
      <c r="BM103" s="777"/>
      <c r="BN103" s="777"/>
      <c r="BO103" s="777"/>
      <c r="BP103" s="777"/>
      <c r="BQ103" s="777"/>
      <c r="BR103" s="777"/>
      <c r="BS103" s="777"/>
      <c r="BT103" s="777"/>
      <c r="BU103" s="777"/>
      <c r="BV103" s="777"/>
      <c r="BW103" s="777"/>
      <c r="BX103" s="777"/>
      <c r="BY103" s="777"/>
      <c r="BZ103" s="777"/>
      <c r="CA103" s="777"/>
      <c r="CB103" s="777"/>
      <c r="CC103" s="777"/>
      <c r="CD103" s="777"/>
      <c r="CE103" s="777"/>
      <c r="CF103" s="777"/>
      <c r="CG103" s="777"/>
      <c r="CH103" s="777"/>
      <c r="CI103" s="777"/>
      <c r="CJ103" s="777"/>
      <c r="CK103" s="777"/>
      <c r="CL103" s="777"/>
      <c r="CM103" s="777"/>
      <c r="CN103" s="777"/>
      <c r="CO103" s="777"/>
      <c r="CP103" s="777"/>
      <c r="CQ103" s="777"/>
      <c r="CR103" s="777"/>
      <c r="CS103" s="777"/>
      <c r="CT103" s="777"/>
      <c r="CU103" s="777"/>
      <c r="CV103" s="777"/>
      <c r="CW103" s="777"/>
      <c r="CX103" s="777"/>
      <c r="CY103" s="777"/>
      <c r="CZ103" s="777"/>
      <c r="DA103" s="777"/>
      <c r="DB103" s="777"/>
      <c r="DC103" s="777"/>
      <c r="DD103" s="777"/>
      <c r="DE103" s="777"/>
      <c r="DF103" s="777"/>
      <c r="DG103" s="777"/>
      <c r="DH103" s="777"/>
      <c r="DI103" s="777"/>
      <c r="DJ103" s="777"/>
      <c r="DK103" s="777"/>
      <c r="DL103" s="777"/>
      <c r="DM103" s="777"/>
      <c r="DN103" s="777"/>
      <c r="DO103" s="777"/>
      <c r="DP103" s="777"/>
      <c r="DQ103" s="777"/>
      <c r="DR103" s="777"/>
      <c r="DS103" s="777"/>
      <c r="DT103" s="777"/>
      <c r="DU103" s="777"/>
      <c r="DV103" s="777"/>
      <c r="DW103" s="777"/>
      <c r="DX103" s="777"/>
      <c r="DY103" s="777"/>
      <c r="DZ103" s="777"/>
      <c r="EA103" s="777"/>
    </row>
    <row r="104" spans="1:131" s="808" customFormat="1" ht="15.75" customHeight="1">
      <c r="A104" s="810"/>
      <c r="B104" s="1219"/>
      <c r="P104" s="1000"/>
      <c r="Q104" s="810"/>
      <c r="R104" s="997"/>
      <c r="S104" s="1230"/>
      <c r="T104" s="1230"/>
      <c r="U104" s="1230"/>
      <c r="V104" s="1230"/>
      <c r="W104" s="1230"/>
      <c r="X104" s="1230"/>
      <c r="Y104" s="1230"/>
      <c r="Z104" s="1230"/>
      <c r="AA104" s="1230"/>
      <c r="AB104" s="1230"/>
      <c r="AC104" s="1230"/>
      <c r="AD104" s="1230"/>
      <c r="AE104" s="1230"/>
      <c r="AF104" s="1230"/>
      <c r="AG104" s="1349"/>
      <c r="AH104" s="1333" t="str">
        <f t="shared" si="56"/>
        <v/>
      </c>
      <c r="AI104" s="1334" t="str">
        <f>IF($R207&lt;&gt;"",VLOOKUP($R207,$R$107:$AF$152,$S$1,FALSE),"")</f>
        <v/>
      </c>
      <c r="AJ104" s="1334" t="str">
        <f>IF($R207&lt;&gt;"",VLOOKUP($R207,$R$107:$AF$152,$T$1,FALSE),"")</f>
        <v/>
      </c>
      <c r="AK104" s="1334" t="str">
        <f>IF($R207&lt;&gt;"",VLOOKUP($R207,$R$107:$AF$152,$U$1,FALSE),"")</f>
        <v/>
      </c>
      <c r="AL104" s="1334" t="str">
        <f>IF($R207&lt;&gt;"",VLOOKUP($R207,$R$107:$AF$152,$V$1,FALSE),"")</f>
        <v/>
      </c>
      <c r="AM104" s="1334" t="str">
        <f>IF($R207&lt;&gt;"",VLOOKUP($R207,$R$107:$AF$152,$W$1,FALSE),"")</f>
        <v/>
      </c>
      <c r="AN104" s="1334" t="str">
        <f>IF($R207&lt;&gt;"",VLOOKUP($R207,$R$107:$AF$152,$X$1,FALSE),"")</f>
        <v/>
      </c>
      <c r="AO104" s="1334" t="str">
        <f>IF($R207&lt;&gt;"",VLOOKUP($R207,$R$107:$AF$152,$Y$1,FALSE),"")</f>
        <v/>
      </c>
      <c r="AP104" s="1334" t="str">
        <f>IF($R207&lt;&gt;"",VLOOKUP($R207,$R$107:$AF$152,$Z$1,FALSE),"")</f>
        <v/>
      </c>
      <c r="AQ104" s="1334" t="str">
        <f>IF($R207&lt;&gt;"",VLOOKUP($R207,$R$107:$AF$152,$AA$1,FALSE),"")</f>
        <v/>
      </c>
      <c r="AR104" s="1334" t="str">
        <f>IF($R207&lt;&gt;"",VLOOKUP($R207,$R$107:$AF$152,$AB$1,FALSE),"")</f>
        <v/>
      </c>
      <c r="AS104" s="1334" t="str">
        <f>IF($R207&lt;&gt;"",VLOOKUP($R207,$R$107:$AF$152,$AC$1,FALSE),"")</f>
        <v/>
      </c>
      <c r="AT104" s="1335" t="str">
        <f>IF($R207&lt;&gt;"",VLOOKUP($R207,$R$107:$AF$152,$AD$1,FALSE),"")</f>
        <v/>
      </c>
      <c r="AU104" s="1336" t="str">
        <f>IF($R207&lt;&gt;"",VLOOKUP($R207,$R$107:$AF$152,$AE$1,FALSE),"")</f>
        <v/>
      </c>
      <c r="AV104" s="1337" t="str">
        <f>IF($R207&lt;&gt;"",VLOOKUP($R207,$R$107:$AF$152,$AF$1,FALSE),"")</f>
        <v/>
      </c>
      <c r="AW104" s="777"/>
      <c r="AX104" s="777"/>
      <c r="AY104" s="1228"/>
      <c r="AZ104" s="1228"/>
      <c r="BA104" s="1077"/>
      <c r="BB104" s="1228"/>
      <c r="BC104" s="777"/>
      <c r="BD104" s="1228"/>
      <c r="BE104" s="777"/>
      <c r="BF104" s="810"/>
      <c r="BG104" s="1228"/>
      <c r="BH104" s="1228"/>
      <c r="BI104" s="1228"/>
      <c r="BJ104" s="777"/>
      <c r="BK104" s="810"/>
      <c r="BL104" s="1229"/>
      <c r="BM104" s="777"/>
      <c r="BN104" s="777"/>
      <c r="BO104" s="777"/>
      <c r="BP104" s="777"/>
      <c r="BQ104" s="777"/>
      <c r="BR104" s="777"/>
      <c r="BS104" s="777"/>
      <c r="BT104" s="777"/>
      <c r="BU104" s="777"/>
      <c r="BV104" s="777"/>
      <c r="BW104" s="777"/>
      <c r="BX104" s="777"/>
      <c r="BY104" s="777"/>
      <c r="BZ104" s="777"/>
      <c r="CA104" s="777"/>
      <c r="CB104" s="777"/>
      <c r="CC104" s="777"/>
      <c r="CD104" s="777"/>
      <c r="CE104" s="777"/>
      <c r="CF104" s="777"/>
      <c r="CG104" s="777"/>
      <c r="CH104" s="777"/>
      <c r="CI104" s="777"/>
      <c r="CJ104" s="777"/>
      <c r="CK104" s="777"/>
      <c r="CL104" s="777"/>
      <c r="CM104" s="777"/>
      <c r="CN104" s="777"/>
      <c r="CO104" s="777"/>
      <c r="CP104" s="777"/>
      <c r="CQ104" s="777"/>
      <c r="CR104" s="777"/>
      <c r="CS104" s="777"/>
      <c r="CT104" s="777"/>
      <c r="CU104" s="777"/>
      <c r="CV104" s="777"/>
      <c r="CW104" s="777"/>
      <c r="CX104" s="777"/>
      <c r="CY104" s="777"/>
      <c r="CZ104" s="777"/>
      <c r="DA104" s="777"/>
      <c r="DB104" s="777"/>
      <c r="DC104" s="777"/>
      <c r="DD104" s="777"/>
      <c r="DE104" s="777"/>
      <c r="DF104" s="777"/>
      <c r="DG104" s="777"/>
      <c r="DH104" s="777"/>
      <c r="DI104" s="777"/>
      <c r="DJ104" s="777"/>
      <c r="DK104" s="777"/>
      <c r="DL104" s="777"/>
      <c r="DM104" s="777"/>
      <c r="DN104" s="777"/>
      <c r="DO104" s="777"/>
      <c r="DP104" s="777"/>
      <c r="DQ104" s="777"/>
      <c r="DR104" s="777"/>
      <c r="DS104" s="777"/>
      <c r="DT104" s="777"/>
      <c r="DU104" s="777"/>
      <c r="DV104" s="777"/>
      <c r="DW104" s="777"/>
      <c r="DX104" s="777"/>
      <c r="DY104" s="777"/>
      <c r="DZ104" s="777"/>
      <c r="EA104" s="777"/>
    </row>
    <row r="105" spans="1:131" s="808" customFormat="1" ht="15.75" customHeight="1" thickBot="1">
      <c r="A105" s="810"/>
      <c r="B105" s="1219"/>
      <c r="P105" s="1000"/>
      <c r="Q105" s="944"/>
      <c r="R105" s="1231"/>
      <c r="S105" s="1230"/>
      <c r="T105" s="1230"/>
      <c r="U105" s="1230"/>
      <c r="V105" s="1230"/>
      <c r="W105" s="1230"/>
      <c r="X105" s="1230"/>
      <c r="Y105" s="1230"/>
      <c r="Z105" s="1230"/>
      <c r="AA105" s="1230"/>
      <c r="AB105" s="1230"/>
      <c r="AC105" s="1230"/>
      <c r="AD105" s="1230"/>
      <c r="AE105" s="1230"/>
      <c r="AF105" s="1230"/>
      <c r="AG105" s="1349"/>
      <c r="AH105" s="1350" t="str">
        <f t="shared" si="56"/>
        <v/>
      </c>
      <c r="AI105" s="848" t="str">
        <f>IF($R208&lt;&gt;"",VLOOKUP($R208,$R$107:$AF$152,$S$1,FALSE),"")</f>
        <v/>
      </c>
      <c r="AJ105" s="848" t="str">
        <f>IF($R208&lt;&gt;"",VLOOKUP($R208,$R$107:$AF$152,$T$1,FALSE),"")</f>
        <v/>
      </c>
      <c r="AK105" s="848" t="str">
        <f>IF($R208&lt;&gt;"",VLOOKUP($R208,$R$107:$AF$152,$U$1,FALSE),"")</f>
        <v/>
      </c>
      <c r="AL105" s="848" t="str">
        <f>IF($R208&lt;&gt;"",VLOOKUP($R208,$R$107:$AF$152,$V$1,FALSE),"")</f>
        <v/>
      </c>
      <c r="AM105" s="848" t="str">
        <f>IF($R208&lt;&gt;"",VLOOKUP($R208,$R$107:$AF$152,$W$1,FALSE),"")</f>
        <v/>
      </c>
      <c r="AN105" s="848" t="str">
        <f>IF($R208&lt;&gt;"",VLOOKUP($R208,$R$107:$AF$152,$X$1,FALSE),"")</f>
        <v/>
      </c>
      <c r="AO105" s="848" t="str">
        <f>IF($R208&lt;&gt;"",VLOOKUP($R208,$R$107:$AF$152,$Y$1,FALSE),"")</f>
        <v/>
      </c>
      <c r="AP105" s="848" t="str">
        <f>IF($R208&lt;&gt;"",VLOOKUP($R208,$R$107:$AF$152,$Z$1,FALSE),"")</f>
        <v/>
      </c>
      <c r="AQ105" s="848" t="str">
        <f>IF($R208&lt;&gt;"",VLOOKUP($R208,$R$107:$AF$152,$AA$1,FALSE),"")</f>
        <v/>
      </c>
      <c r="AR105" s="848" t="str">
        <f>IF($R208&lt;&gt;"",VLOOKUP($R208,$R$107:$AF$152,$AB$1,FALSE),"")</f>
        <v/>
      </c>
      <c r="AS105" s="848" t="str">
        <f>IF($R208&lt;&gt;"",VLOOKUP($R208,$R$107:$AF$152,$AC$1,FALSE),"")</f>
        <v/>
      </c>
      <c r="AT105" s="1351" t="str">
        <f>IF($R208&lt;&gt;"",VLOOKUP($R208,$R$107:$AF$152,$AD$1,FALSE),"")</f>
        <v/>
      </c>
      <c r="AU105" s="1352" t="str">
        <f>IF($R208&lt;&gt;"",VLOOKUP($R208,$R$107:$AF$152,$AE$1,FALSE),"")</f>
        <v/>
      </c>
      <c r="AV105" s="1337" t="str">
        <f>IF($R208&lt;&gt;"",VLOOKUP($R208,$R$107:$AF$152,$AF$1,FALSE),"")</f>
        <v/>
      </c>
      <c r="AW105" s="777"/>
      <c r="AX105" s="777"/>
      <c r="AY105" s="1228"/>
      <c r="AZ105" s="1228"/>
      <c r="BA105" s="1077"/>
      <c r="BB105" s="1228"/>
      <c r="BC105" s="777"/>
      <c r="BD105" s="1228"/>
      <c r="BE105" s="777"/>
      <c r="BF105" s="810"/>
      <c r="BG105" s="1228"/>
      <c r="BH105" s="1228"/>
      <c r="BI105" s="1228"/>
      <c r="BJ105" s="777"/>
      <c r="BK105" s="810"/>
      <c r="BL105" s="1229"/>
      <c r="BM105" s="777"/>
      <c r="BN105" s="777"/>
      <c r="BO105" s="777"/>
      <c r="BP105" s="777"/>
      <c r="BQ105" s="777"/>
      <c r="BR105" s="777"/>
      <c r="BS105" s="777"/>
      <c r="BT105" s="777"/>
      <c r="BU105" s="777"/>
      <c r="BV105" s="777"/>
      <c r="BW105" s="777"/>
      <c r="BX105" s="777"/>
      <c r="BY105" s="777"/>
      <c r="BZ105" s="777"/>
      <c r="CA105" s="777"/>
      <c r="CB105" s="777"/>
      <c r="CC105" s="777"/>
      <c r="CD105" s="777"/>
      <c r="CE105" s="777"/>
      <c r="CF105" s="777"/>
      <c r="CG105" s="777"/>
      <c r="CH105" s="777"/>
      <c r="CI105" s="777"/>
      <c r="CJ105" s="777"/>
      <c r="CK105" s="777"/>
      <c r="CL105" s="777"/>
      <c r="CM105" s="777"/>
      <c r="CN105" s="777"/>
      <c r="CO105" s="777"/>
      <c r="CP105" s="777"/>
      <c r="CQ105" s="777"/>
      <c r="CR105" s="777"/>
      <c r="CS105" s="777"/>
      <c r="CT105" s="777"/>
      <c r="CU105" s="777"/>
      <c r="CV105" s="777"/>
      <c r="CW105" s="777"/>
      <c r="CX105" s="777"/>
      <c r="CY105" s="777"/>
      <c r="CZ105" s="777"/>
      <c r="DA105" s="777"/>
      <c r="DB105" s="777"/>
      <c r="DC105" s="777"/>
      <c r="DD105" s="777"/>
      <c r="DE105" s="777"/>
      <c r="DF105" s="777"/>
      <c r="DG105" s="777"/>
      <c r="DH105" s="777"/>
      <c r="DI105" s="777"/>
      <c r="DJ105" s="777"/>
      <c r="DK105" s="777"/>
      <c r="DL105" s="777"/>
      <c r="DM105" s="777"/>
      <c r="DN105" s="777"/>
      <c r="DO105" s="777"/>
      <c r="DP105" s="777"/>
      <c r="DQ105" s="777"/>
      <c r="DR105" s="777"/>
      <c r="DS105" s="777"/>
      <c r="DT105" s="777"/>
      <c r="DU105" s="777"/>
      <c r="DV105" s="777"/>
      <c r="DW105" s="777"/>
      <c r="DX105" s="777"/>
      <c r="DY105" s="777"/>
      <c r="DZ105" s="777"/>
      <c r="EA105" s="777"/>
    </row>
    <row r="106" spans="1:131" s="777" customFormat="1" ht="19.5" customHeight="1" thickTop="1" thickBot="1">
      <c r="A106" s="1232"/>
      <c r="B106" s="1233" t="s">
        <v>15</v>
      </c>
      <c r="C106" s="1234" t="s">
        <v>19</v>
      </c>
      <c r="D106" s="1235" t="s">
        <v>4</v>
      </c>
      <c r="E106" s="1235" t="s">
        <v>14</v>
      </c>
      <c r="F106" s="1235" t="s">
        <v>8</v>
      </c>
      <c r="G106" s="1235" t="s">
        <v>11</v>
      </c>
      <c r="H106" s="1235" t="s">
        <v>12</v>
      </c>
      <c r="I106" s="1235" t="s">
        <v>17</v>
      </c>
      <c r="J106" s="1235" t="s">
        <v>0</v>
      </c>
      <c r="K106" s="1235" t="s">
        <v>1</v>
      </c>
      <c r="L106" s="1235" t="s">
        <v>2</v>
      </c>
      <c r="M106" s="1235" t="s">
        <v>13</v>
      </c>
      <c r="N106" s="1236" t="s">
        <v>3</v>
      </c>
      <c r="O106" s="1237" t="s">
        <v>52</v>
      </c>
      <c r="P106" s="1238" t="s">
        <v>72</v>
      </c>
      <c r="Q106" s="734"/>
      <c r="R106" s="735" t="s">
        <v>15</v>
      </c>
      <c r="S106" s="736" t="str">
        <f>VLOOKUP($B210,$B$1:$N210,$C$1+1,FALSE)</f>
        <v/>
      </c>
      <c r="T106" s="737" t="str">
        <f>VLOOKUP($B210,$B$1:$N210,$D$1+1,FALSE)</f>
        <v/>
      </c>
      <c r="U106" s="737" t="str">
        <f>VLOOKUP($B210,$B$1:$N210,$E$1+1,FALSE)</f>
        <v/>
      </c>
      <c r="V106" s="737" t="str">
        <f>VLOOKUP($B210,$B$1:$N210,$F$1+1,FALSE)</f>
        <v/>
      </c>
      <c r="W106" s="737" t="str">
        <f>VLOOKUP($B210,$B$1:$N210,$G$1+1,FALSE)</f>
        <v/>
      </c>
      <c r="X106" s="737" t="str">
        <f>VLOOKUP($B210,$B$1:$N210,$H$1+1,FALSE)</f>
        <v/>
      </c>
      <c r="Y106" s="737" t="str">
        <f>VLOOKUP($B210,$B$1:$N210,$I$1+1,FALSE)</f>
        <v/>
      </c>
      <c r="Z106" s="737" t="str">
        <f>VLOOKUP($B210,$B$1:$N210,$J$1+1,FALSE)</f>
        <v/>
      </c>
      <c r="AA106" s="737" t="str">
        <f>VLOOKUP($B210,$B$1:$N210,$K$1+1,FALSE)</f>
        <v/>
      </c>
      <c r="AB106" s="737" t="str">
        <f>VLOOKUP($B210,$B$1:$N210,$L$1+1,FALSE)</f>
        <v/>
      </c>
      <c r="AC106" s="737" t="str">
        <f>VLOOKUP($B210,$B$1:$N210,$M$1+1,FALSE)</f>
        <v/>
      </c>
      <c r="AD106" s="738" t="str">
        <f>VLOOKUP($B210,$B$1:$N210,$N$1+1,FALSE)</f>
        <v/>
      </c>
      <c r="AE106" s="739" t="s">
        <v>52</v>
      </c>
      <c r="AF106" s="740" t="s">
        <v>71</v>
      </c>
      <c r="AG106" s="1360"/>
      <c r="AH106" s="1361" t="str">
        <f t="shared" si="56"/>
        <v/>
      </c>
      <c r="AI106" s="1334" t="str">
        <f>IF($R209&lt;&gt;"",VLOOKUP($R209,$R$107:$AF$152,$S$1,FALSE),"")</f>
        <v/>
      </c>
      <c r="AJ106" s="1334" t="str">
        <f>IF($R209&lt;&gt;"",VLOOKUP($R209,$R$107:$AF$152,$T$1,FALSE),"")</f>
        <v/>
      </c>
      <c r="AK106" s="1334" t="str">
        <f>IF($R209&lt;&gt;"",VLOOKUP($R209,$R$107:$AF$152,$U$1,FALSE),"")</f>
        <v/>
      </c>
      <c r="AL106" s="1334" t="str">
        <f>IF($R209&lt;&gt;"",VLOOKUP($R209,$R$107:$AF$152,$V$1,FALSE),"")</f>
        <v/>
      </c>
      <c r="AM106" s="1334" t="str">
        <f>IF($R209&lt;&gt;"",VLOOKUP($R209,$R$107:$AF$152,$W$1,FALSE),"")</f>
        <v/>
      </c>
      <c r="AN106" s="1334" t="str">
        <f>IF($R209&lt;&gt;"",VLOOKUP($R209,$R$107:$AF$152,$X$1,FALSE),"")</f>
        <v/>
      </c>
      <c r="AO106" s="1334" t="str">
        <f>IF($R209&lt;&gt;"",VLOOKUP($R209,$R$107:$AF$152,$Y$1,FALSE),"")</f>
        <v/>
      </c>
      <c r="AP106" s="1334" t="str">
        <f>IF($R209&lt;&gt;"",VLOOKUP($R209,$R$107:$AF$152,$Z$1,FALSE),"")</f>
        <v/>
      </c>
      <c r="AQ106" s="1334" t="str">
        <f>IF($R209&lt;&gt;"",VLOOKUP($R209,$R$107:$AF$152,$AA$1,FALSE),"")</f>
        <v/>
      </c>
      <c r="AR106" s="1334" t="str">
        <f>IF($R209&lt;&gt;"",VLOOKUP($R209,$R$107:$AF$152,$AB$1,FALSE),"")</f>
        <v/>
      </c>
      <c r="AS106" s="1334" t="str">
        <f>IF($R209&lt;&gt;"",VLOOKUP($R209,$R$107:$AF$152,$AC$1,FALSE),"")</f>
        <v/>
      </c>
      <c r="AT106" s="1335" t="str">
        <f>IF($R209&lt;&gt;"",VLOOKUP($R209,$R$107:$AF$152,$AD$1,FALSE),"")</f>
        <v/>
      </c>
      <c r="AU106" s="1336" t="str">
        <f>IF($R209&lt;&gt;"",VLOOKUP($R209,$R$107:$AF$152,$AE$1,FALSE),"")</f>
        <v/>
      </c>
      <c r="AV106" s="1337" t="str">
        <f>IF($R209&lt;&gt;"",VLOOKUP($R209,$R$107:$AF$152,$AF$1,FALSE),"")</f>
        <v/>
      </c>
      <c r="AY106" s="1228"/>
      <c r="AZ106" s="1228"/>
      <c r="BA106" s="1077"/>
      <c r="BB106" s="1228"/>
      <c r="BD106" s="1228"/>
      <c r="BF106" s="810"/>
      <c r="BG106" s="1228"/>
      <c r="BH106" s="1228"/>
      <c r="BI106" s="1228"/>
      <c r="BK106" s="810"/>
      <c r="BL106" s="1229"/>
    </row>
    <row r="107" spans="1:131" s="777" customFormat="1" ht="15.75" customHeight="1" thickBot="1">
      <c r="A107" s="759"/>
      <c r="B107" s="760" t="str">
        <f>IF(SETUP!$B$3&lt;&gt;"",SETUP!$B$3,"")</f>
        <v/>
      </c>
      <c r="C107" s="768" t="str">
        <f>IF(JAN!$M$8&gt;0.0005,JAN!$M$8,"")</f>
        <v/>
      </c>
      <c r="D107" s="769" t="str">
        <f>IF(FEB!$M$8&gt;0.0005,FEB!$M$8,"")</f>
        <v/>
      </c>
      <c r="E107" s="769" t="str">
        <f>IF(MAR!$M$8&gt;0.0005,MAR!$M$8,"")</f>
        <v/>
      </c>
      <c r="F107" s="769" t="str">
        <f>IF(APR!$M$8&gt;0.0005,APR!$M$8,"")</f>
        <v/>
      </c>
      <c r="G107" s="769" t="str">
        <f>IF(MAY!$M$8&gt;0.0005,MAY!$M$8,"")</f>
        <v/>
      </c>
      <c r="H107" s="769" t="str">
        <f>IF(JUN!$M$8&gt;0.0005,JUN!$M$8,"")</f>
        <v/>
      </c>
      <c r="I107" s="769" t="str">
        <f>IF(JUL!$M$8&gt;0.0005,JUL!$M$8,"")</f>
        <v/>
      </c>
      <c r="J107" s="769" t="str">
        <f>IF(AUG!$M$8&gt;0.0005,AUG!$M$8,"")</f>
        <v/>
      </c>
      <c r="K107" s="769" t="str">
        <f>IF(SEP!$M$8&gt;0.0005,SEP!$M$8,"")</f>
        <v/>
      </c>
      <c r="L107" s="769" t="str">
        <f>IF(OCT!$M$8&gt;0.0005,OCT!$M$8,"")</f>
        <v/>
      </c>
      <c r="M107" s="769" t="str">
        <f>IF(NOV!$M$8&gt;0.0005,NOV!$M$8,"")</f>
        <v/>
      </c>
      <c r="N107" s="770" t="str">
        <f>IF(DEC!$M$8&gt;0.0005,DEC!$M$8,"")</f>
        <v/>
      </c>
      <c r="O107" s="771" t="str">
        <f t="shared" ref="O107:O152" si="57">IF(SUM(C107:N107)&gt;0.0005,-O3/O$61,"")</f>
        <v/>
      </c>
      <c r="P107" s="765" t="str">
        <f>IF(SUM(C$3:N$3)&gt;0,O$3/(SUM(JAN!$L$8,FEB!$L$8,MAR!$L$8,APR!$L$8,MAY!$L$8,JUN!$L$8,JUL!$L$8,AUG!$L$8,SEP!$L$8,OCT!$L$8,NOV!$L$8,DEC!$L$8)),"")</f>
        <v/>
      </c>
      <c r="Q107" s="759"/>
      <c r="R107" s="760" t="str">
        <f>IF(SETUP!$B$3&lt;&gt;"",SETUP!$B$3,"")</f>
        <v/>
      </c>
      <c r="S107" s="1707" t="str">
        <f>IF(JAN!$L$8&gt;0.005,JAN!$L$8,"")</f>
        <v/>
      </c>
      <c r="T107" s="1708" t="str">
        <f>IF(FEB!$L$8&gt;0.005,FEB!$L$8,"")</f>
        <v/>
      </c>
      <c r="U107" s="1708" t="str">
        <f>IF(MAR!$L$8&gt;0.005,MAR!$L$8,"")</f>
        <v/>
      </c>
      <c r="V107" s="1708" t="str">
        <f>IF(APR!$L$8&gt;0.005,APR!$L$8,"")</f>
        <v/>
      </c>
      <c r="W107" s="1708" t="str">
        <f>IF(MAY!$L$8&gt;0.005,MAY!$L$8,"")</f>
        <v/>
      </c>
      <c r="X107" s="1708" t="str">
        <f>IF(JUN!$L$8&gt;0.005,JUN!$L$8,"")</f>
        <v/>
      </c>
      <c r="Y107" s="1708" t="str">
        <f>IF(JUL!$L$8&gt;0.005,JUL!$L$8,"")</f>
        <v/>
      </c>
      <c r="Z107" s="1708" t="str">
        <f>IF(AUG!$L$8&gt;0.005,AUG!$L$8,"")</f>
        <v/>
      </c>
      <c r="AA107" s="1708" t="str">
        <f>IF(SEP!$L$8&gt;0.005,SEP!$L$8,"")</f>
        <v/>
      </c>
      <c r="AB107" s="1708" t="str">
        <f>IF(OCT!$L$8&gt;0.005,OCT!$L$8,"")</f>
        <v/>
      </c>
      <c r="AC107" s="1708" t="str">
        <f>IF(NOV!$L$8&gt;0.005,NOV!$L$8,"")</f>
        <v/>
      </c>
      <c r="AD107" s="1709" t="str">
        <f>IF(DEC!$L$8&gt;0.005,DEC!$L$8,"")</f>
        <v/>
      </c>
      <c r="AE107" s="1710" t="str">
        <f t="shared" ref="AE107:AE164" si="58">IF(SUM(S107:AD107)&gt;0.005,SUM(S107:AD107),"")</f>
        <v/>
      </c>
      <c r="AF107" s="1750" t="str">
        <f t="shared" ref="AF107:AF163" si="59">IF(SUM(S107:AD107)&gt;0.005,SUM(S107:AD107)/COUNTIF(S107:AD107,"&gt;0.005"),"")</f>
        <v/>
      </c>
      <c r="AG107" s="1398"/>
      <c r="AH107" s="519"/>
      <c r="AI107" s="1400"/>
      <c r="AJ107" s="1400"/>
      <c r="AK107" s="1400"/>
      <c r="AL107" s="1400"/>
      <c r="AM107" s="1400"/>
      <c r="AN107" s="1400"/>
      <c r="AO107" s="1400"/>
      <c r="AP107" s="1400"/>
      <c r="AQ107" s="1400"/>
      <c r="AR107" s="1400"/>
      <c r="AS107" s="1400"/>
      <c r="AT107" s="1400"/>
      <c r="AU107" s="1400"/>
      <c r="AV107" s="1401"/>
      <c r="AY107" s="1228"/>
      <c r="AZ107" s="1228"/>
      <c r="BA107" s="1077"/>
      <c r="BB107" s="1228"/>
      <c r="BD107" s="1228"/>
      <c r="BF107" s="810"/>
      <c r="BG107" s="1228"/>
      <c r="BH107" s="1228"/>
      <c r="BI107" s="1228"/>
      <c r="BK107" s="810"/>
      <c r="BL107" s="1229"/>
    </row>
    <row r="108" spans="1:131" s="777" customFormat="1" ht="15.75" customHeight="1" thickTop="1" thickBot="1">
      <c r="A108" s="779"/>
      <c r="B108" s="780" t="str">
        <f>IF(SETUP!$B$4&lt;&gt;"",SETUP!$B$4,"")</f>
        <v/>
      </c>
      <c r="C108" s="787" t="str">
        <f>IF(JAN!$M$9&gt;0.0005,JAN!$M$9,"")</f>
        <v/>
      </c>
      <c r="D108" s="788" t="str">
        <f>IF(FEB!$M$9&gt;0.0005,FEB!$M$9,"")</f>
        <v/>
      </c>
      <c r="E108" s="788" t="str">
        <f>IF(MAR!$M$9&gt;0.0005,MAR!$M$9,"")</f>
        <v/>
      </c>
      <c r="F108" s="788" t="str">
        <f>IF(APR!$M$9&gt;0.0005,APR!$M$9,"")</f>
        <v/>
      </c>
      <c r="G108" s="788" t="str">
        <f>IF(MAY!$M$9&gt;0.0005,MAY!$M$9,"")</f>
        <v/>
      </c>
      <c r="H108" s="788" t="str">
        <f>IF(JUN!$M$9&gt;0.0005,JUN!$M$9,"")</f>
        <v/>
      </c>
      <c r="I108" s="788" t="str">
        <f>IF(JUL!$M$9&gt;0.0005,JUL!$M$9,"")</f>
        <v/>
      </c>
      <c r="J108" s="788" t="str">
        <f>IF(AUG!$M$9&gt;0.0005,AUG!$M$9,"")</f>
        <v/>
      </c>
      <c r="K108" s="788" t="str">
        <f>IF(SEP!$M$9&gt;0.0005,SEP!$M$9,"")</f>
        <v/>
      </c>
      <c r="L108" s="788" t="str">
        <f>IF(OCT!$M$9&gt;0.0005,OCT!$M$9,"")</f>
        <v/>
      </c>
      <c r="M108" s="788" t="str">
        <f>IF(NOV!$M$9&gt;0.0005,NOV!$M$9,"")</f>
        <v/>
      </c>
      <c r="N108" s="789" t="str">
        <f>IF(DEC!$M$9&gt;0.0005,DEC!$M$9,"")</f>
        <v/>
      </c>
      <c r="O108" s="790" t="str">
        <f t="shared" si="57"/>
        <v/>
      </c>
      <c r="P108" s="785" t="str">
        <f>IF(SUM(C$4:N$4)&gt;0,O$4/(SUM(JAN!$L$9,FEB!$L$9,MAR!$L$9,APR!$L$9,MAY!$L$9,JUN!$L$9,JUL!$L$9,AUG!$L$9,SEP!$L$9,OCT!$L$9,NOV!$L$9,DEC!$L$9)),"")</f>
        <v/>
      </c>
      <c r="Q108" s="779"/>
      <c r="R108" s="780" t="str">
        <f>IF(SETUP!$B$4&lt;&gt;"",SETUP!$B$4,"")</f>
        <v/>
      </c>
      <c r="S108" s="1711" t="str">
        <f>IF(JAN!$L$9&gt;0.005,JAN!$L$9,"")</f>
        <v/>
      </c>
      <c r="T108" s="1712" t="str">
        <f>IF(FEB!$L$9&gt;0.005,FEB!$L$9,"")</f>
        <v/>
      </c>
      <c r="U108" s="1712" t="str">
        <f>IF(MAR!$L$9&gt;0.005,MAR!$L$9,"")</f>
        <v/>
      </c>
      <c r="V108" s="1712" t="str">
        <f>IF(APR!$L$9&gt;0.005,APR!$L$9,"")</f>
        <v/>
      </c>
      <c r="W108" s="1712" t="str">
        <f>IF(MAY!$L$9&gt;0.005,MAY!$L$9,"")</f>
        <v/>
      </c>
      <c r="X108" s="1712" t="str">
        <f>IF(JUN!$L$9&gt;0.005,JUN!$L$9,"")</f>
        <v/>
      </c>
      <c r="Y108" s="1712" t="str">
        <f>IF(JUL!$L$9&gt;0.005,JUL!$L$9,"")</f>
        <v/>
      </c>
      <c r="Z108" s="1712" t="str">
        <f>IF(AUG!$L$9&gt;0.005,AUG!$L$9,"")</f>
        <v/>
      </c>
      <c r="AA108" s="1712" t="str">
        <f>IF(SEP!$L$9&gt;0.005,SEP!$L$9,"")</f>
        <v/>
      </c>
      <c r="AB108" s="1712" t="str">
        <f>IF(OCT!$L$9&gt;0.005,OCT!$L$9,"")</f>
        <v/>
      </c>
      <c r="AC108" s="1712" t="str">
        <f>IF(NOV!$L$9&gt;0.005,NOV!$L$9,"")</f>
        <v/>
      </c>
      <c r="AD108" s="1713" t="str">
        <f>IF(DEC!$L$9&gt;0.005,DEC!$L$9,"")</f>
        <v/>
      </c>
      <c r="AE108" s="1714" t="str">
        <f t="shared" si="58"/>
        <v/>
      </c>
      <c r="AF108" s="1751" t="str">
        <f t="shared" si="59"/>
        <v/>
      </c>
      <c r="AG108" s="1404"/>
      <c r="AH108" s="1405" t="str">
        <f t="shared" si="56"/>
        <v/>
      </c>
      <c r="AI108" s="1382" t="str">
        <f>IF($R211&lt;&gt;"",VLOOKUP($R211,$R$170:$AF$174,$S$1,FALSE),"")</f>
        <v/>
      </c>
      <c r="AJ108" s="1382" t="str">
        <f>IF($R211&lt;&gt;"",VLOOKUP($R211,$R$170:$AF$174,$T$1,FALSE),"")</f>
        <v/>
      </c>
      <c r="AK108" s="1382" t="str">
        <f>IF($R211&lt;&gt;"",VLOOKUP($R211,$R$170:$AF$174,$U$1,FALSE),"")</f>
        <v/>
      </c>
      <c r="AL108" s="1382" t="str">
        <f>IF($R211&lt;&gt;"",VLOOKUP($R211,$R$170:$AF$174,$V$1,FALSE),"")</f>
        <v/>
      </c>
      <c r="AM108" s="1382" t="str">
        <f>IF($R211&lt;&gt;"",VLOOKUP($R211,$R$170:$AF$174,$W$1,FALSE),"")</f>
        <v/>
      </c>
      <c r="AN108" s="1382" t="str">
        <f>IF($R211&lt;&gt;"",VLOOKUP($R211,$R$170:$AF$174,$X$1,FALSE),"")</f>
        <v/>
      </c>
      <c r="AO108" s="1382" t="str">
        <f>IF($R211&lt;&gt;"",VLOOKUP($R211,$R$170:$AF$174,$Y$1,FALSE),"")</f>
        <v/>
      </c>
      <c r="AP108" s="1382" t="str">
        <f>IF($R211&lt;&gt;"",VLOOKUP($R211,$R$170:$AF$174,$Z$1,FALSE),"")</f>
        <v/>
      </c>
      <c r="AQ108" s="1382" t="str">
        <f>IF($R211&lt;&gt;"",VLOOKUP($R211,$R$170:$AF$174,$AA$1,FALSE),"")</f>
        <v/>
      </c>
      <c r="AR108" s="1382" t="str">
        <f>IF($R211&lt;&gt;"",VLOOKUP($R211,$R$170:$AF$174,$AB$1,FALSE),"")</f>
        <v/>
      </c>
      <c r="AS108" s="1382" t="str">
        <f>IF($R211&lt;&gt;"",VLOOKUP($R211,$R$170:$AF$174,$AC$1,FALSE),"")</f>
        <v/>
      </c>
      <c r="AT108" s="1383" t="str">
        <f>IF($R211&lt;&gt;"",VLOOKUP($R211,$R$170:$AF$174,$AD$1,FALSE),"")</f>
        <v/>
      </c>
      <c r="AU108" s="1384" t="str">
        <f>IF($R211&lt;&gt;"",VLOOKUP($R211,$R$170:$AF$174,$AE$1,FALSE),"")</f>
        <v/>
      </c>
      <c r="AV108" s="1406" t="str">
        <f>IF($R211&lt;&gt;"",VLOOKUP($R211,$R$170:$AF$174,$AF$1,FALSE),"")</f>
        <v/>
      </c>
      <c r="AY108" s="1228"/>
      <c r="AZ108" s="1228"/>
      <c r="BA108" s="1077"/>
      <c r="BB108" s="1228"/>
      <c r="BD108" s="1228"/>
      <c r="BF108" s="810"/>
      <c r="BG108" s="1228"/>
      <c r="BH108" s="1228"/>
      <c r="BI108" s="1228"/>
      <c r="BK108" s="810"/>
      <c r="BL108" s="1229"/>
    </row>
    <row r="109" spans="1:131" s="777" customFormat="1" ht="15.75" customHeight="1">
      <c r="A109" s="779"/>
      <c r="B109" s="796" t="str">
        <f>IF(SETUP!$B$5&lt;&gt;"",SETUP!$B$5,"")</f>
        <v/>
      </c>
      <c r="C109" s="800" t="str">
        <f>IF(JAN!$M$10&gt;0.0005,JAN!$M$10,"")</f>
        <v/>
      </c>
      <c r="D109" s="801" t="str">
        <f>IF(FEB!$M$10&gt;0.0005,FEB!$M$10,"")</f>
        <v/>
      </c>
      <c r="E109" s="801" t="str">
        <f>IF(MAR!$M$10&gt;0.0005,MAR!$M$10,"")</f>
        <v/>
      </c>
      <c r="F109" s="801" t="str">
        <f>IF(APR!$M$10&gt;0.0005,APR!$M$10,"")</f>
        <v/>
      </c>
      <c r="G109" s="801" t="str">
        <f>IF(MAY!$M$10&gt;0.0005,MAY!$M$10,"")</f>
        <v/>
      </c>
      <c r="H109" s="801" t="str">
        <f>IF(JUN!$M$10&gt;0.0005,JUN!$M$10,"")</f>
        <v/>
      </c>
      <c r="I109" s="801" t="str">
        <f>IF(JUL!$M$10&gt;0.0005,JUL!$M$10,"")</f>
        <v/>
      </c>
      <c r="J109" s="801" t="str">
        <f>IF(AUG!$M$10&gt;0.0005,AUG!$M$10,"")</f>
        <v/>
      </c>
      <c r="K109" s="801" t="str">
        <f>IF(SEP!$M$10&gt;0.0005,SEP!$M$10,"")</f>
        <v/>
      </c>
      <c r="L109" s="801" t="str">
        <f>IF(OCT!$M$10&gt;0.0005,OCT!$M$10,"")</f>
        <v/>
      </c>
      <c r="M109" s="801" t="str">
        <f>IF(NOV!$M$10&gt;0.0005,NOV!$M$10,"")</f>
        <v/>
      </c>
      <c r="N109" s="802" t="str">
        <f>IF(DEC!$M$10&gt;0.0005,DEC!$M$10,"")</f>
        <v/>
      </c>
      <c r="O109" s="803" t="str">
        <f t="shared" si="57"/>
        <v/>
      </c>
      <c r="P109" s="785" t="str">
        <f>IF(SUM(C$5:N$5)&gt;0,O$5/(SUM(JAN!$L$10,FEB!$L$10,MAR!$L$10,APR!$L$10,MAY!$L$10,JUN!$L$10,JUL!$L$10,AUG!$L$10,SEP!$L$10,OCT!$L$10,NOV!$L$10,DEC!$L$10)),"")</f>
        <v/>
      </c>
      <c r="Q109" s="779"/>
      <c r="R109" s="796" t="str">
        <f>IF(SETUP!$B$5&lt;&gt;"",SETUP!$B$5,"")</f>
        <v/>
      </c>
      <c r="S109" s="1715" t="str">
        <f>IF(JAN!$L$10&gt;0.005,JAN!$L$10,"")</f>
        <v/>
      </c>
      <c r="T109" s="1716" t="str">
        <f>IF(FEB!$L$10&gt;0.005,FEB!$L$10,"")</f>
        <v/>
      </c>
      <c r="U109" s="1716" t="str">
        <f>IF(MAR!$L$10&gt;0.005,MAR!$L$10,"")</f>
        <v/>
      </c>
      <c r="V109" s="1716" t="str">
        <f>IF(APR!$L$10&gt;0.005,APR!$L$10,"")</f>
        <v/>
      </c>
      <c r="W109" s="1716" t="str">
        <f>IF(MAY!$L$10&gt;0.005,MAY!$L$10,"")</f>
        <v/>
      </c>
      <c r="X109" s="1716" t="str">
        <f>IF(JUN!$L$10&gt;0.005,JUN!$L$10,"")</f>
        <v/>
      </c>
      <c r="Y109" s="1716" t="str">
        <f>IF(JUL!$L$10&gt;0.005,JUL!$L$10,"")</f>
        <v/>
      </c>
      <c r="Z109" s="1716" t="str">
        <f>IF(AUG!$L$10&gt;0.005,AUG!$L$10,"")</f>
        <v/>
      </c>
      <c r="AA109" s="1716" t="str">
        <f>IF(SEP!$L$10&gt;0.005,SEP!$L$10,"")</f>
        <v/>
      </c>
      <c r="AB109" s="1716" t="str">
        <f>IF(OCT!$L$10&gt;0.005,OCT!$L$10,"")</f>
        <v/>
      </c>
      <c r="AC109" s="1716" t="str">
        <f>IF(NOV!$L$10&gt;0.005,NOV!$L$10,"")</f>
        <v/>
      </c>
      <c r="AD109" s="1717" t="str">
        <f>IF(DEC!$L$10&gt;0.005,DEC!$L$10,"")</f>
        <v/>
      </c>
      <c r="AE109" s="1718" t="str">
        <f t="shared" si="58"/>
        <v/>
      </c>
      <c r="AF109" s="1751" t="str">
        <f t="shared" si="59"/>
        <v/>
      </c>
      <c r="AG109" s="1332"/>
      <c r="AH109" s="1333" t="str">
        <f t="shared" si="56"/>
        <v/>
      </c>
      <c r="AI109" s="1334" t="str">
        <f>IF($R212&lt;&gt;"",VLOOKUP($R212,$R$107:$AF$152,$S$1,FALSE),"")</f>
        <v/>
      </c>
      <c r="AJ109" s="1334" t="str">
        <f>IF($R212&lt;&gt;"",VLOOKUP($R212,$R$107:$AF$152,$T$1,FALSE),"")</f>
        <v/>
      </c>
      <c r="AK109" s="1334" t="str">
        <f>IF($R212&lt;&gt;"",VLOOKUP($R212,$R$107:$AF$152,$U$1,FALSE),"")</f>
        <v/>
      </c>
      <c r="AL109" s="1334" t="str">
        <f>IF($R212&lt;&gt;"",VLOOKUP($R212,$R$107:$AF$152,$V$1,FALSE),"")</f>
        <v/>
      </c>
      <c r="AM109" s="1334" t="str">
        <f>IF($R212&lt;&gt;"",VLOOKUP($R212,$R$107:$AF$152,$W$1,FALSE),"")</f>
        <v/>
      </c>
      <c r="AN109" s="1334" t="str">
        <f>IF($R212&lt;&gt;"",VLOOKUP($R212,$R$107:$AF$152,$X$1,FALSE),"")</f>
        <v/>
      </c>
      <c r="AO109" s="1334" t="str">
        <f>IF($R212&lt;&gt;"",VLOOKUP($R212,$R$107:$AF$152,$Y$1,FALSE),"")</f>
        <v/>
      </c>
      <c r="AP109" s="1334" t="str">
        <f>IF($R212&lt;&gt;"",VLOOKUP($R212,$R$107:$AF$152,$Z$1,FALSE),"")</f>
        <v/>
      </c>
      <c r="AQ109" s="1334" t="str">
        <f>IF($R212&lt;&gt;"",VLOOKUP($R212,$R$107:$AF$152,$AA$1,FALSE),"")</f>
        <v/>
      </c>
      <c r="AR109" s="1334" t="str">
        <f>IF($R212&lt;&gt;"",VLOOKUP($R212,$R$107:$AF$152,$AB$1,FALSE),"")</f>
        <v/>
      </c>
      <c r="AS109" s="1334" t="str">
        <f>IF($R212&lt;&gt;"",VLOOKUP($R212,$R$107:$AF$152,$AC$1,FALSE),"")</f>
        <v/>
      </c>
      <c r="AT109" s="1335" t="str">
        <f>IF($R212&lt;&gt;"",VLOOKUP($R212,$R$107:$AF$152,$AD$1,FALSE),"")</f>
        <v/>
      </c>
      <c r="AU109" s="1336" t="str">
        <f>IF($R212&lt;&gt;"",VLOOKUP($R212,$R$107:$AF$152,$AE$1,FALSE),"")</f>
        <v/>
      </c>
      <c r="AV109" s="1337" t="str">
        <f>IF($R212&lt;&gt;"",VLOOKUP($R212,$R$107:$AF$152,$AF$1,FALSE),"")</f>
        <v/>
      </c>
      <c r="AY109" s="1228"/>
      <c r="AZ109" s="1228"/>
      <c r="BA109" s="1077"/>
      <c r="BB109" s="1228"/>
      <c r="BD109" s="1228"/>
      <c r="BF109" s="810"/>
      <c r="BG109" s="1228"/>
      <c r="BH109" s="1228"/>
      <c r="BI109" s="1228"/>
      <c r="BK109" s="810"/>
      <c r="BL109" s="1229"/>
    </row>
    <row r="110" spans="1:131" s="777" customFormat="1" ht="15.75" customHeight="1">
      <c r="A110" s="779"/>
      <c r="B110" s="780" t="str">
        <f>IF(SETUP!$B$6&lt;&gt;"",SETUP!$B$6,"")</f>
        <v/>
      </c>
      <c r="C110" s="787" t="str">
        <f>IF(JAN!$M$11&gt;0.0005,JAN!$M$11,"")</f>
        <v/>
      </c>
      <c r="D110" s="788" t="str">
        <f>IF(FEB!$M$11&gt;0.0005,FEB!$M$11,"")</f>
        <v/>
      </c>
      <c r="E110" s="788" t="str">
        <f>IF(MAR!$M$11&gt;0.0005,MAR!$M$11,"")</f>
        <v/>
      </c>
      <c r="F110" s="788" t="str">
        <f>IF(APR!$M$11&gt;0.0005,APR!$M$11,"")</f>
        <v/>
      </c>
      <c r="G110" s="788" t="str">
        <f>IF(MAY!$M$11&gt;0.0005,MAY!$M$11,"")</f>
        <v/>
      </c>
      <c r="H110" s="788" t="str">
        <f>IF(JUN!$M$11&gt;0.0005,JUN!$M$11,"")</f>
        <v/>
      </c>
      <c r="I110" s="788" t="str">
        <f>IF(JUL!$M$11&gt;0.0005,JUL!$M$11,"")</f>
        <v/>
      </c>
      <c r="J110" s="788" t="str">
        <f>IF(AUG!$M$11&gt;0.0005,AUG!$M$11,"")</f>
        <v/>
      </c>
      <c r="K110" s="788" t="str">
        <f>IF(SEP!$M$11&gt;0.0005,SEP!$M$11,"")</f>
        <v/>
      </c>
      <c r="L110" s="788" t="str">
        <f>IF(OCT!$M$11&gt;0.0005,OCT!$M$11,"")</f>
        <v/>
      </c>
      <c r="M110" s="788" t="str">
        <f>IF(NOV!$M$11&gt;0.0005,NOV!$M$11,"")</f>
        <v/>
      </c>
      <c r="N110" s="789" t="str">
        <f>IF(DEC!$M$11&gt;0.0005,DEC!$M$11,"")</f>
        <v/>
      </c>
      <c r="O110" s="790" t="str">
        <f t="shared" si="57"/>
        <v/>
      </c>
      <c r="P110" s="785" t="str">
        <f>IF(SUM(C$6:N$6)&gt;0,O$6/(SUM(JAN!$L$11,FEB!$L$11,MAR!$L$11,APR!$L$11,MAY!$L$11,JUN!$L$11,JUL!$L$11,AUG!$L$11,SEP!$L$11,OCT!$L$11,NOV!$L$11,DEC!$L$11)),"")</f>
        <v/>
      </c>
      <c r="Q110" s="779"/>
      <c r="R110" s="780" t="str">
        <f>IF(SETUP!$B$6&lt;&gt;"",SETUP!$B$6,"")</f>
        <v/>
      </c>
      <c r="S110" s="1711" t="str">
        <f>IF(JAN!$L$11&gt;0.005,JAN!$L$11,"")</f>
        <v/>
      </c>
      <c r="T110" s="1712" t="str">
        <f>IF(FEB!$L$11&gt;0.005,FEB!$L$11,"")</f>
        <v/>
      </c>
      <c r="U110" s="1712" t="str">
        <f>IF(MAR!$L$11&gt;0.005,MAR!$L$11,"")</f>
        <v/>
      </c>
      <c r="V110" s="1712" t="str">
        <f>IF(APR!$L$11&gt;0.005,APR!$L$11,"")</f>
        <v/>
      </c>
      <c r="W110" s="1712" t="str">
        <f>IF(MAY!$L$11&gt;0.005,MAY!$L$11,"")</f>
        <v/>
      </c>
      <c r="X110" s="1712" t="str">
        <f>IF(JUN!$L$11&gt;0.005,JUN!$L$11,"")</f>
        <v/>
      </c>
      <c r="Y110" s="1712" t="str">
        <f>IF(JUL!$L$11&gt;0.005,JUL!$L$11,"")</f>
        <v/>
      </c>
      <c r="Z110" s="1712" t="str">
        <f>IF(AUG!$L$11&gt;0.005,AUG!$L$11,"")</f>
        <v/>
      </c>
      <c r="AA110" s="1712" t="str">
        <f>IF(SEP!$L$11&gt;0.005,SEP!$L$11,"")</f>
        <v/>
      </c>
      <c r="AB110" s="1712" t="str">
        <f>IF(OCT!$L$11&gt;0.005,OCT!$L$11,"")</f>
        <v/>
      </c>
      <c r="AC110" s="1712" t="str">
        <f>IF(NOV!$L$11&gt;0.005,NOV!$L$11,"")</f>
        <v/>
      </c>
      <c r="AD110" s="1713" t="str">
        <f>IF(DEC!$L$11&gt;0.005,DEC!$L$11,"")</f>
        <v/>
      </c>
      <c r="AE110" s="1714" t="str">
        <f t="shared" si="58"/>
        <v/>
      </c>
      <c r="AF110" s="1751" t="str">
        <f t="shared" si="59"/>
        <v/>
      </c>
      <c r="AG110" s="1349"/>
      <c r="AH110" s="1350" t="str">
        <f t="shared" si="56"/>
        <v/>
      </c>
      <c r="AI110" s="848" t="str">
        <f>IF($R213&lt;&gt;"",VLOOKUP($R213,$R$107:$AF$152,$S$1,FALSE),"")</f>
        <v/>
      </c>
      <c r="AJ110" s="848" t="str">
        <f>IF($R213&lt;&gt;"",VLOOKUP($R213,$R$107:$AF$152,$T$1,FALSE),"")</f>
        <v/>
      </c>
      <c r="AK110" s="848" t="str">
        <f>IF($R213&lt;&gt;"",VLOOKUP($R213,$R$107:$AF$152,$U$1,FALSE),"")</f>
        <v/>
      </c>
      <c r="AL110" s="848" t="str">
        <f>IF($R213&lt;&gt;"",VLOOKUP($R213,$R$107:$AF$152,$V$1,FALSE),"")</f>
        <v/>
      </c>
      <c r="AM110" s="848" t="str">
        <f>IF($R213&lt;&gt;"",VLOOKUP($R213,$R$107:$AF$152,$W$1,FALSE),"")</f>
        <v/>
      </c>
      <c r="AN110" s="848" t="str">
        <f>IF($R213&lt;&gt;"",VLOOKUP($R213,$R$107:$AF$152,$X$1,FALSE),"")</f>
        <v/>
      </c>
      <c r="AO110" s="848" t="str">
        <f>IF($R213&lt;&gt;"",VLOOKUP($R213,$R$107:$AF$152,$Y$1,FALSE),"")</f>
        <v/>
      </c>
      <c r="AP110" s="848" t="str">
        <f>IF($R213&lt;&gt;"",VLOOKUP($R213,$R$107:$AF$152,$Z$1,FALSE),"")</f>
        <v/>
      </c>
      <c r="AQ110" s="848" t="str">
        <f>IF($R213&lt;&gt;"",VLOOKUP($R213,$R$107:$AF$152,$AA$1,FALSE),"")</f>
        <v/>
      </c>
      <c r="AR110" s="848" t="str">
        <f>IF($R213&lt;&gt;"",VLOOKUP($R213,$R$107:$AF$152,$AB$1,FALSE),"")</f>
        <v/>
      </c>
      <c r="AS110" s="848" t="str">
        <f>IF($R213&lt;&gt;"",VLOOKUP($R213,$R$107:$AF$152,$AC$1,FALSE),"")</f>
        <v/>
      </c>
      <c r="AT110" s="1351" t="str">
        <f>IF($R213&lt;&gt;"",VLOOKUP($R213,$R$107:$AF$152,$AD$1,FALSE),"")</f>
        <v/>
      </c>
      <c r="AU110" s="1352" t="str">
        <f>IF($R213&lt;&gt;"",VLOOKUP($R213,$R$107:$AF$152,$AE$1,FALSE),"")</f>
        <v/>
      </c>
      <c r="AV110" s="1337" t="str">
        <f>IF($R213&lt;&gt;"",VLOOKUP($R213,$R$107:$AF$152,$AF$1,FALSE),"")</f>
        <v/>
      </c>
      <c r="AY110" s="1228"/>
      <c r="AZ110" s="1228"/>
      <c r="BA110" s="1077"/>
      <c r="BB110" s="1228"/>
      <c r="BD110" s="1228"/>
      <c r="BF110" s="810"/>
      <c r="BG110" s="1228"/>
      <c r="BH110" s="1228"/>
      <c r="BI110" s="1228"/>
      <c r="BK110" s="810"/>
      <c r="BL110" s="1229"/>
    </row>
    <row r="111" spans="1:131" s="777" customFormat="1" ht="15.75" customHeight="1">
      <c r="A111" s="779"/>
      <c r="B111" s="796" t="str">
        <f>IF(SETUP!$B$7&lt;&gt;"",SETUP!$B$7,"")</f>
        <v/>
      </c>
      <c r="C111" s="800" t="str">
        <f>IF(JAN!$M$12&gt;0.0005,JAN!$M$12,"")</f>
        <v/>
      </c>
      <c r="D111" s="801" t="str">
        <f>IF(FEB!$M$12&gt;0.0005,FEB!$M$12,"")</f>
        <v/>
      </c>
      <c r="E111" s="801" t="str">
        <f>IF(MAR!$M$12&gt;0.0005,MAR!$M$12,"")</f>
        <v/>
      </c>
      <c r="F111" s="801" t="str">
        <f>IF(APR!$M$12&gt;0.0005,APR!$M$12,"")</f>
        <v/>
      </c>
      <c r="G111" s="801" t="str">
        <f>IF(MAY!$M$12&gt;0.0005,MAY!$M$12,"")</f>
        <v/>
      </c>
      <c r="H111" s="801" t="str">
        <f>IF(JUN!$M$12&gt;0.0005,JUN!$M$12,"")</f>
        <v/>
      </c>
      <c r="I111" s="801" t="str">
        <f>IF(JUL!$M$12&gt;0.0005,JUL!$M$12,"")</f>
        <v/>
      </c>
      <c r="J111" s="801" t="str">
        <f>IF(AUG!$M$12&gt;0.0005,AUG!$M$12,"")</f>
        <v/>
      </c>
      <c r="K111" s="801" t="str">
        <f>IF(SEP!$M$12&gt;0.0005,SEP!$M$12,"")</f>
        <v/>
      </c>
      <c r="L111" s="801" t="str">
        <f>IF(OCT!$M$12&gt;0.0005,OCT!$M$12,"")</f>
        <v/>
      </c>
      <c r="M111" s="801" t="str">
        <f>IF(NOV!$M$12&gt;0.0005,NOV!$M$12,"")</f>
        <v/>
      </c>
      <c r="N111" s="802" t="str">
        <f>IF(DEC!$M$12&gt;0.0005,DEC!$M$12,"")</f>
        <v/>
      </c>
      <c r="O111" s="803" t="str">
        <f t="shared" si="57"/>
        <v/>
      </c>
      <c r="P111" s="785" t="str">
        <f>IF(SUM(C$7:N$7)&gt;0,O$7/(SUM(JAN!$L$12,FEB!$L$12,MAR!$L$12,APR!$L$12,MAY!$L$12,JUN!$L$12,JUL!$L$12,AUG!$L$12,SEP!$L$12,OCT!$L$12,NOV!$L$12,DEC!$L$12)),"")</f>
        <v/>
      </c>
      <c r="Q111" s="779"/>
      <c r="R111" s="796" t="str">
        <f>IF(SETUP!$B$7&lt;&gt;"",SETUP!$B$7,"")</f>
        <v/>
      </c>
      <c r="S111" s="1715" t="str">
        <f>IF(JAN!$L$12&gt;0.005,JAN!$L$12,"")</f>
        <v/>
      </c>
      <c r="T111" s="1716" t="str">
        <f>IF(FEB!$L$12&gt;0.005,FEB!$L$12,"")</f>
        <v/>
      </c>
      <c r="U111" s="1716" t="str">
        <f>IF(MAR!$L$12&gt;0.005,MAR!$L$12,"")</f>
        <v/>
      </c>
      <c r="V111" s="1716" t="str">
        <f>IF(APR!$L$12&gt;0.005,APR!$L$12,"")</f>
        <v/>
      </c>
      <c r="W111" s="1716" t="str">
        <f>IF(MAY!$L$12&gt;0.005,MAY!$L$12,"")</f>
        <v/>
      </c>
      <c r="X111" s="1716" t="str">
        <f>IF(JUN!$L$12&gt;0.005,JUN!$L$12,"")</f>
        <v/>
      </c>
      <c r="Y111" s="1716" t="str">
        <f>IF(JUL!$L$12&gt;0.005,JUL!$L$12,"")</f>
        <v/>
      </c>
      <c r="Z111" s="1716" t="str">
        <f>IF(AUG!$L$12&gt;0.005,AUG!$L$12,"")</f>
        <v/>
      </c>
      <c r="AA111" s="1716" t="str">
        <f>IF(SEP!$L$12&gt;0.005,SEP!$L$12,"")</f>
        <v/>
      </c>
      <c r="AB111" s="1716" t="str">
        <f>IF(OCT!$L$12&gt;0.005,OCT!$L$12,"")</f>
        <v/>
      </c>
      <c r="AC111" s="1716" t="str">
        <f>IF(NOV!$L$12&gt;0.005,NOV!$L$12,"")</f>
        <v/>
      </c>
      <c r="AD111" s="1717" t="str">
        <f>IF(DEC!$L$12&gt;0.005,DEC!$L$12,"")</f>
        <v/>
      </c>
      <c r="AE111" s="1718" t="str">
        <f t="shared" si="58"/>
        <v/>
      </c>
      <c r="AF111" s="1751" t="str">
        <f t="shared" si="59"/>
        <v/>
      </c>
      <c r="AG111" s="1349"/>
      <c r="AH111" s="1333" t="str">
        <f t="shared" si="56"/>
        <v/>
      </c>
      <c r="AI111" s="1334" t="str">
        <f>IF($R214&lt;&gt;"",VLOOKUP($R214,$R$107:$AF$152,$S$1,FALSE),"")</f>
        <v/>
      </c>
      <c r="AJ111" s="1334" t="str">
        <f>IF($R214&lt;&gt;"",VLOOKUP($R214,$R$107:$AF$152,$T$1,FALSE),"")</f>
        <v/>
      </c>
      <c r="AK111" s="1334" t="str">
        <f>IF($R214&lt;&gt;"",VLOOKUP($R214,$R$107:$AF$152,$U$1,FALSE),"")</f>
        <v/>
      </c>
      <c r="AL111" s="1334" t="str">
        <f>IF($R214&lt;&gt;"",VLOOKUP($R214,$R$107:$AF$152,$V$1,FALSE),"")</f>
        <v/>
      </c>
      <c r="AM111" s="1334" t="str">
        <f>IF($R214&lt;&gt;"",VLOOKUP($R214,$R$107:$AF$152,$W$1,FALSE),"")</f>
        <v/>
      </c>
      <c r="AN111" s="1334" t="str">
        <f>IF($R214&lt;&gt;"",VLOOKUP($R214,$R$107:$AF$152,$X$1,FALSE),"")</f>
        <v/>
      </c>
      <c r="AO111" s="1334" t="str">
        <f>IF($R214&lt;&gt;"",VLOOKUP($R214,$R$107:$AF$152,$Y$1,FALSE),"")</f>
        <v/>
      </c>
      <c r="AP111" s="1334" t="str">
        <f>IF($R214&lt;&gt;"",VLOOKUP($R214,$R$107:$AF$152,$Z$1,FALSE),"")</f>
        <v/>
      </c>
      <c r="AQ111" s="1334" t="str">
        <f>IF($R214&lt;&gt;"",VLOOKUP($R214,$R$107:$AF$152,$AA$1,FALSE),"")</f>
        <v/>
      </c>
      <c r="AR111" s="1334" t="str">
        <f>IF($R214&lt;&gt;"",VLOOKUP($R214,$R$107:$AF$152,$AB$1,FALSE),"")</f>
        <v/>
      </c>
      <c r="AS111" s="1334" t="str">
        <f>IF($R214&lt;&gt;"",VLOOKUP($R214,$R$107:$AF$152,$AC$1,FALSE),"")</f>
        <v/>
      </c>
      <c r="AT111" s="1335" t="str">
        <f>IF($R214&lt;&gt;"",VLOOKUP($R214,$R$107:$AF$152,$AD$1,FALSE),"")</f>
        <v/>
      </c>
      <c r="AU111" s="1336" t="str">
        <f>IF($R214&lt;&gt;"",VLOOKUP($R214,$R$107:$AF$152,$AE$1,FALSE),"")</f>
        <v/>
      </c>
      <c r="AV111" s="1337" t="str">
        <f>IF($R214&lt;&gt;"",VLOOKUP($R214,$R$107:$AF$152,$AF$1,FALSE),"")</f>
        <v/>
      </c>
      <c r="AY111" s="1228"/>
      <c r="AZ111" s="1228"/>
      <c r="BA111" s="1077"/>
      <c r="BB111" s="1228"/>
      <c r="BD111" s="1228"/>
      <c r="BF111" s="810"/>
      <c r="BG111" s="1228"/>
      <c r="BH111" s="1228"/>
      <c r="BI111" s="1228"/>
      <c r="BK111" s="810"/>
      <c r="BL111" s="1229"/>
    </row>
    <row r="112" spans="1:131" s="777" customFormat="1" ht="15.75" customHeight="1">
      <c r="A112" s="779"/>
      <c r="B112" s="780" t="str">
        <f>IF(SETUP!$B$8&lt;&gt;"",SETUP!$B$8,"")</f>
        <v/>
      </c>
      <c r="C112" s="787" t="str">
        <f>IF(JAN!$M$13&gt;0.0005,JAN!$M$13,"")</f>
        <v/>
      </c>
      <c r="D112" s="788" t="str">
        <f>IF(FEB!$M$13&gt;0.0005,FEB!$M$13,"")</f>
        <v/>
      </c>
      <c r="E112" s="788" t="str">
        <f>IF(MAR!$M$13&gt;0.0005,MAR!$M$13,"")</f>
        <v/>
      </c>
      <c r="F112" s="788" t="str">
        <f>IF(APR!$M$13&gt;0.0005,APR!$M$13,"")</f>
        <v/>
      </c>
      <c r="G112" s="788" t="str">
        <f>IF(MAY!$M$13&gt;0.0005,MAY!$M$13,"")</f>
        <v/>
      </c>
      <c r="H112" s="788" t="str">
        <f>IF(JUN!$M$13&gt;0.0005,JUN!$M$13,"")</f>
        <v/>
      </c>
      <c r="I112" s="788" t="str">
        <f>IF(JUL!$M$13&gt;0.0005,JUL!$M$13,"")</f>
        <v/>
      </c>
      <c r="J112" s="788" t="str">
        <f>IF(AUG!$M$13&gt;0.0005,AUG!$M$13,"")</f>
        <v/>
      </c>
      <c r="K112" s="788" t="str">
        <f>IF(SEP!$M$13&gt;0.0005,SEP!$M$13,"")</f>
        <v/>
      </c>
      <c r="L112" s="788" t="str">
        <f>IF(OCT!$M$13&gt;0.0005,OCT!$M$13,"")</f>
        <v/>
      </c>
      <c r="M112" s="788" t="str">
        <f>IF(NOV!$M$13&gt;0.0005,NOV!$M$13,"")</f>
        <v/>
      </c>
      <c r="N112" s="789" t="str">
        <f>IF(DEC!$M$13&gt;0.0005,DEC!$M$13,"")</f>
        <v/>
      </c>
      <c r="O112" s="790" t="str">
        <f t="shared" si="57"/>
        <v/>
      </c>
      <c r="P112" s="785" t="str">
        <f>IF(SUM(C$8:N$8)&gt;0,O$8/(SUM(JAN!$L$13,FEB!$L$13,MAR!$L$13,APR!$L$13,MAY!$L$13,JUN!$L$13,JUL!$L$13,AUG!$L$13,SEP!$L$13,OCT!$L$13,NOV!$L$13,DEC!$L$13)),"")</f>
        <v/>
      </c>
      <c r="Q112" s="779"/>
      <c r="R112" s="780" t="str">
        <f>IF(SETUP!$B$8&lt;&gt;"",SETUP!$B$8,"")</f>
        <v/>
      </c>
      <c r="S112" s="1711" t="str">
        <f>IF(JAN!$L$13&gt;0.005,JAN!$L$13,"")</f>
        <v/>
      </c>
      <c r="T112" s="1712" t="str">
        <f>IF(FEB!$L$13&gt;0.005,FEB!$L$13,"")</f>
        <v/>
      </c>
      <c r="U112" s="1712" t="str">
        <f>IF(MAR!$L$13&gt;0.005,MAR!$L$13,"")</f>
        <v/>
      </c>
      <c r="V112" s="1712" t="str">
        <f>IF(APR!$L$13&gt;0.005,APR!$L$13,"")</f>
        <v/>
      </c>
      <c r="W112" s="1712" t="str">
        <f>IF(MAY!$L$13&gt;0.005,MAY!$L$13,"")</f>
        <v/>
      </c>
      <c r="X112" s="1712" t="str">
        <f>IF(JUN!$L$13&gt;0.005,JUN!$L$13,"")</f>
        <v/>
      </c>
      <c r="Y112" s="1712" t="str">
        <f>IF(JUL!$L$13&gt;0.005,JUL!$L$13,"")</f>
        <v/>
      </c>
      <c r="Z112" s="1712" t="str">
        <f>IF(AUG!$L$13&gt;0.005,AUG!$L$13,"")</f>
        <v/>
      </c>
      <c r="AA112" s="1712" t="str">
        <f>IF(SEP!$L$13&gt;0.005,SEP!$L$13,"")</f>
        <v/>
      </c>
      <c r="AB112" s="1712" t="str">
        <f>IF(OCT!$L$13&gt;0.005,OCT!$L$13,"")</f>
        <v/>
      </c>
      <c r="AC112" s="1712" t="str">
        <f>IF(NOV!$L$13&gt;0.005,NOV!$L$13,"")</f>
        <v/>
      </c>
      <c r="AD112" s="1713" t="str">
        <f>IF(DEC!$L$13&gt;0.005,DEC!$L$13,"")</f>
        <v/>
      </c>
      <c r="AE112" s="1714" t="str">
        <f t="shared" si="58"/>
        <v/>
      </c>
      <c r="AF112" s="1751" t="str">
        <f t="shared" si="59"/>
        <v/>
      </c>
      <c r="AG112" s="1349"/>
      <c r="AH112" s="1350" t="str">
        <f t="shared" si="56"/>
        <v/>
      </c>
      <c r="AI112" s="848" t="str">
        <f>IF($R215&lt;&gt;"",VLOOKUP($R215,$R$107:$AF$152,$S$1,FALSE),"")</f>
        <v/>
      </c>
      <c r="AJ112" s="848" t="str">
        <f>IF($R215&lt;&gt;"",VLOOKUP($R215,$R$107:$AF$152,$T$1,FALSE),"")</f>
        <v/>
      </c>
      <c r="AK112" s="848" t="str">
        <f>IF($R215&lt;&gt;"",VLOOKUP($R215,$R$107:$AF$152,$U$1,FALSE),"")</f>
        <v/>
      </c>
      <c r="AL112" s="848" t="str">
        <f>IF($R215&lt;&gt;"",VLOOKUP($R215,$R$107:$AF$152,$V$1,FALSE),"")</f>
        <v/>
      </c>
      <c r="AM112" s="848" t="str">
        <f>IF($R215&lt;&gt;"",VLOOKUP($R215,$R$107:$AF$152,$W$1,FALSE),"")</f>
        <v/>
      </c>
      <c r="AN112" s="848" t="str">
        <f>IF($R215&lt;&gt;"",VLOOKUP($R215,$R$107:$AF$152,$X$1,FALSE),"")</f>
        <v/>
      </c>
      <c r="AO112" s="848" t="str">
        <f>IF($R215&lt;&gt;"",VLOOKUP($R215,$R$107:$AF$152,$Y$1,FALSE),"")</f>
        <v/>
      </c>
      <c r="AP112" s="848" t="str">
        <f>IF($R215&lt;&gt;"",VLOOKUP($R215,$R$107:$AF$152,$Z$1,FALSE),"")</f>
        <v/>
      </c>
      <c r="AQ112" s="848" t="str">
        <f>IF($R215&lt;&gt;"",VLOOKUP($R215,$R$107:$AF$152,$AA$1,FALSE),"")</f>
        <v/>
      </c>
      <c r="AR112" s="848" t="str">
        <f>IF($R215&lt;&gt;"",VLOOKUP($R215,$R$107:$AF$152,$AB$1,FALSE),"")</f>
        <v/>
      </c>
      <c r="AS112" s="848" t="str">
        <f>IF($R215&lt;&gt;"",VLOOKUP($R215,$R$107:$AF$152,$AC$1,FALSE),"")</f>
        <v/>
      </c>
      <c r="AT112" s="1351" t="str">
        <f>IF($R215&lt;&gt;"",VLOOKUP($R215,$R$107:$AF$152,$AD$1,FALSE),"")</f>
        <v/>
      </c>
      <c r="AU112" s="1352" t="str">
        <f>IF($R215&lt;&gt;"",VLOOKUP($R215,$R$107:$AF$152,$AE$1,FALSE),"")</f>
        <v/>
      </c>
      <c r="AV112" s="1337" t="str">
        <f>IF($R215&lt;&gt;"",VLOOKUP($R215,$R$107:$AF$152,$AF$1,FALSE),"")</f>
        <v/>
      </c>
      <c r="AY112" s="1228"/>
      <c r="AZ112" s="1228"/>
      <c r="BA112" s="1077"/>
      <c r="BB112" s="1228"/>
      <c r="BD112" s="1228"/>
      <c r="BF112" s="810"/>
      <c r="BG112" s="1228"/>
      <c r="BH112" s="1228"/>
      <c r="BI112" s="1228"/>
      <c r="BK112" s="810"/>
      <c r="BL112" s="1229"/>
    </row>
    <row r="113" spans="1:64" s="777" customFormat="1" ht="15.75" customHeight="1" thickBot="1">
      <c r="A113" s="779"/>
      <c r="B113" s="796" t="str">
        <f>IF(SETUP!$B$9&lt;&gt;"",SETUP!$B$9,"")</f>
        <v/>
      </c>
      <c r="C113" s="800" t="str">
        <f>IF(JAN!$M$14&gt;0.0005,JAN!$M$14,"")</f>
        <v/>
      </c>
      <c r="D113" s="801" t="str">
        <f>IF(FEB!$M$14&gt;0.0005,FEB!$M$14,"")</f>
        <v/>
      </c>
      <c r="E113" s="801" t="str">
        <f>IF(MAR!$M$14&gt;0.0005,MAR!$M$14,"")</f>
        <v/>
      </c>
      <c r="F113" s="801" t="str">
        <f>IF(APR!$M$14&gt;0.0005,APR!$M$14,"")</f>
        <v/>
      </c>
      <c r="G113" s="801" t="str">
        <f>IF(MAY!$M$14&gt;0.0005,MAY!$M$14,"")</f>
        <v/>
      </c>
      <c r="H113" s="801" t="str">
        <f>IF(JUN!$M$14&gt;0.0005,JUN!$M$14,"")</f>
        <v/>
      </c>
      <c r="I113" s="801" t="str">
        <f>IF(JUL!$M$14&gt;0.0005,JUL!$M$14,"")</f>
        <v/>
      </c>
      <c r="J113" s="801" t="str">
        <f>IF(AUG!$M$14&gt;0.0005,AUG!$M$14,"")</f>
        <v/>
      </c>
      <c r="K113" s="801" t="str">
        <f>IF(SEP!$M$14&gt;0.0005,SEP!$M$14,"")</f>
        <v/>
      </c>
      <c r="L113" s="801" t="str">
        <f>IF(OCT!$M$14&gt;0.0005,OCT!$M$14,"")</f>
        <v/>
      </c>
      <c r="M113" s="801" t="str">
        <f>IF(NOV!$M$14&gt;0.0005,NOV!$M$14,"")</f>
        <v/>
      </c>
      <c r="N113" s="802" t="str">
        <f>IF(DEC!$M$14&gt;0.0005,DEC!$M$14,"")</f>
        <v/>
      </c>
      <c r="O113" s="803" t="str">
        <f t="shared" si="57"/>
        <v/>
      </c>
      <c r="P113" s="785" t="str">
        <f>IF(SUM(C$9:N$9)&gt;0,O$9/(SUM(JAN!$L$14,FEB!$L$14,MAR!$L$14,APR!$L$14,MAY!$L$14,JUN!$L$14,JUL!$L$14,AUG!$L$14,SEP!$L$14,OCT!$L$14,NOV!$L$14,DEC!$L$14)),"")</f>
        <v/>
      </c>
      <c r="Q113" s="779"/>
      <c r="R113" s="796" t="str">
        <f>IF(SETUP!$B$9&lt;&gt;"",SETUP!$B$9,"")</f>
        <v/>
      </c>
      <c r="S113" s="1715" t="str">
        <f>IF(JAN!$L$14&gt;0.005,JAN!$L$14,"")</f>
        <v/>
      </c>
      <c r="T113" s="1716" t="str">
        <f>IF(FEB!$L$14&gt;0.005,FEB!$L$14,"")</f>
        <v/>
      </c>
      <c r="U113" s="1716" t="str">
        <f>IF(MAR!$L$14&gt;0.005,MAR!$L$14,"")</f>
        <v/>
      </c>
      <c r="V113" s="1716" t="str">
        <f>IF(APR!$L$14&gt;0.005,APR!$L$14,"")</f>
        <v/>
      </c>
      <c r="W113" s="1716" t="str">
        <f>IF(MAY!$L$14&gt;0.005,MAY!$L$14,"")</f>
        <v/>
      </c>
      <c r="X113" s="1716" t="str">
        <f>IF(JUN!$L$14&gt;0.005,JUN!$L$14,"")</f>
        <v/>
      </c>
      <c r="Y113" s="1716" t="str">
        <f>IF(JUL!$L$14&gt;0.005,JUL!$L$14,"")</f>
        <v/>
      </c>
      <c r="Z113" s="1716" t="str">
        <f>IF(AUG!$L$14&gt;0.005,AUG!$L$14,"")</f>
        <v/>
      </c>
      <c r="AA113" s="1716" t="str">
        <f>IF(SEP!$L$14&gt;0.005,SEP!$L$14,"")</f>
        <v/>
      </c>
      <c r="AB113" s="1716" t="str">
        <f>IF(OCT!$L$14&gt;0.005,OCT!$L$14,"")</f>
        <v/>
      </c>
      <c r="AC113" s="1716" t="str">
        <f>IF(NOV!$L$14&gt;0.005,NOV!$L$14,"")</f>
        <v/>
      </c>
      <c r="AD113" s="1717" t="str">
        <f>IF(DEC!$L$14&gt;0.005,DEC!$L$14,"")</f>
        <v/>
      </c>
      <c r="AE113" s="1718" t="str">
        <f t="shared" si="58"/>
        <v/>
      </c>
      <c r="AF113" s="1751" t="str">
        <f t="shared" si="59"/>
        <v/>
      </c>
      <c r="AG113" s="1349"/>
      <c r="AH113" s="1333" t="str">
        <f t="shared" si="56"/>
        <v/>
      </c>
      <c r="AI113" s="1334" t="str">
        <f>IF($R216&lt;&gt;"",VLOOKUP($R216,$R$107:$AF$152,$S$1,FALSE),"")</f>
        <v/>
      </c>
      <c r="AJ113" s="1334" t="str">
        <f>IF($R216&lt;&gt;"",VLOOKUP($R216,$R$107:$AF$152,$T$1,FALSE),"")</f>
        <v/>
      </c>
      <c r="AK113" s="1334" t="str">
        <f>IF($R216&lt;&gt;"",VLOOKUP($R216,$R$107:$AF$152,$U$1,FALSE),"")</f>
        <v/>
      </c>
      <c r="AL113" s="1334" t="str">
        <f>IF($R216&lt;&gt;"",VLOOKUP($R216,$R$107:$AF$152,$V$1,FALSE),"")</f>
        <v/>
      </c>
      <c r="AM113" s="1334" t="str">
        <f>IF($R216&lt;&gt;"",VLOOKUP($R216,$R$107:$AF$152,$W$1,FALSE),"")</f>
        <v/>
      </c>
      <c r="AN113" s="1334" t="str">
        <f>IF($R216&lt;&gt;"",VLOOKUP($R216,$R$107:$AF$152,$X$1,FALSE),"")</f>
        <v/>
      </c>
      <c r="AO113" s="1334" t="str">
        <f>IF($R216&lt;&gt;"",VLOOKUP($R216,$R$107:$AF$152,$Y$1,FALSE),"")</f>
        <v/>
      </c>
      <c r="AP113" s="1334" t="str">
        <f>IF($R216&lt;&gt;"",VLOOKUP($R216,$R$107:$AF$152,$Z$1,FALSE),"")</f>
        <v/>
      </c>
      <c r="AQ113" s="1334" t="str">
        <f>IF($R216&lt;&gt;"",VLOOKUP($R216,$R$107:$AF$152,$AA$1,FALSE),"")</f>
        <v/>
      </c>
      <c r="AR113" s="1334" t="str">
        <f>IF($R216&lt;&gt;"",VLOOKUP($R216,$R$107:$AF$152,$AB$1,FALSE),"")</f>
        <v/>
      </c>
      <c r="AS113" s="1334" t="str">
        <f>IF($R216&lt;&gt;"",VLOOKUP($R216,$R$107:$AF$152,$AC$1,FALSE),"")</f>
        <v/>
      </c>
      <c r="AT113" s="1335" t="str">
        <f>IF($R216&lt;&gt;"",VLOOKUP($R216,$R$107:$AF$152,$AD$1,FALSE),"")</f>
        <v/>
      </c>
      <c r="AU113" s="1336" t="str">
        <f>IF($R216&lt;&gt;"",VLOOKUP($R216,$R$107:$AF$152,$AE$1,FALSE),"")</f>
        <v/>
      </c>
      <c r="AV113" s="1337" t="str">
        <f>IF($R216&lt;&gt;"",VLOOKUP($R216,$R$107:$AF$152,$AF$1,FALSE),"")</f>
        <v/>
      </c>
      <c r="AY113" s="1228"/>
      <c r="AZ113" s="1228"/>
      <c r="BA113" s="1077"/>
      <c r="BB113" s="1228"/>
      <c r="BD113" s="1228"/>
      <c r="BF113" s="810"/>
      <c r="BG113" s="1228"/>
      <c r="BH113" s="1228"/>
      <c r="BI113" s="1228"/>
      <c r="BK113" s="810"/>
      <c r="BL113" s="1229"/>
    </row>
    <row r="114" spans="1:64" s="777" customFormat="1" ht="15.75" customHeight="1" thickTop="1" thickBot="1">
      <c r="A114" s="779"/>
      <c r="B114" s="780" t="str">
        <f>IF(SETUP!$B$10&lt;&gt;"",SETUP!$B$10,"")</f>
        <v/>
      </c>
      <c r="C114" s="787" t="str">
        <f>IF(JAN!$M$15&gt;0.0005,JAN!$M$15,"")</f>
        <v/>
      </c>
      <c r="D114" s="788" t="str">
        <f>IF(FEB!$M$15&gt;0.0005,FEB!$M$15,"")</f>
        <v/>
      </c>
      <c r="E114" s="788" t="str">
        <f>IF(MAR!$M$15&gt;0.0005,MAR!$M$15,"")</f>
        <v/>
      </c>
      <c r="F114" s="788" t="str">
        <f>IF(APR!$M$15&gt;0.0005,APR!$M$15,"")</f>
        <v/>
      </c>
      <c r="G114" s="788" t="str">
        <f>IF(MAY!$M$15&gt;0.0005,MAY!$M$15,"")</f>
        <v/>
      </c>
      <c r="H114" s="788" t="str">
        <f>IF(JUN!$M$15&gt;0.0005,JUN!$M$15,"")</f>
        <v/>
      </c>
      <c r="I114" s="788" t="str">
        <f>IF(JUL!$M$15&gt;0.0005,JUL!$M$15,"")</f>
        <v/>
      </c>
      <c r="J114" s="788" t="str">
        <f>IF(AUG!$M$15&gt;0.0005,AUG!$M$15,"")</f>
        <v/>
      </c>
      <c r="K114" s="788" t="str">
        <f>IF(SEP!$M$15&gt;0.0005,SEP!$M$15,"")</f>
        <v/>
      </c>
      <c r="L114" s="788" t="str">
        <f>IF(OCT!$M$15&gt;0.0005,OCT!$M$15,"")</f>
        <v/>
      </c>
      <c r="M114" s="788" t="str">
        <f>IF(NOV!$M$15&gt;0.0005,NOV!$M$15,"")</f>
        <v/>
      </c>
      <c r="N114" s="789" t="str">
        <f>IF(DEC!$M$15&gt;0.0005,DEC!$M$15,"")</f>
        <v/>
      </c>
      <c r="O114" s="790" t="str">
        <f t="shared" si="57"/>
        <v/>
      </c>
      <c r="P114" s="785" t="str">
        <f>IF(SUM(C$10:N$10)&gt;0,O$10/(SUM(JAN!$L$15,FEB!$L$15,MAR!$L$15,APR!$L$15,MAY!$L$15,JUN!$L$15,JUL!$L$15,AUG!$L$15,SEP!$L$15,OCT!$L$15,NOV!$L$15,DEC!$L$15)),"")</f>
        <v/>
      </c>
      <c r="Q114" s="779"/>
      <c r="R114" s="780" t="str">
        <f>IF(SETUP!$B$10&lt;&gt;"",SETUP!$B$10,"")</f>
        <v/>
      </c>
      <c r="S114" s="1711" t="str">
        <f>IF(JAN!$L$15&gt;0.005,JAN!$L$15,"")</f>
        <v/>
      </c>
      <c r="T114" s="1712" t="str">
        <f>IF(FEB!$L$15&gt;0.005,FEB!$L$15,"")</f>
        <v/>
      </c>
      <c r="U114" s="1712" t="str">
        <f>IF(MAR!$L$15&gt;0.005,MAR!$L$15,"")</f>
        <v/>
      </c>
      <c r="V114" s="1712" t="str">
        <f>IF(APR!$L$15&gt;0.005,APR!$L$15,"")</f>
        <v/>
      </c>
      <c r="W114" s="1712" t="str">
        <f>IF(MAY!$L$15&gt;0.005,MAY!$L$15,"")</f>
        <v/>
      </c>
      <c r="X114" s="1712" t="str">
        <f>IF(JUN!$L$15&gt;0.005,JUN!$L$15,"")</f>
        <v/>
      </c>
      <c r="Y114" s="1712" t="str">
        <f>IF(JUL!$L$15&gt;0.005,JUL!$L$15,"")</f>
        <v/>
      </c>
      <c r="Z114" s="1712" t="str">
        <f>IF(AUG!$L$15&gt;0.005,AUG!$L$15,"")</f>
        <v/>
      </c>
      <c r="AA114" s="1712" t="str">
        <f>IF(SEP!$L$15&gt;0.005,SEP!$L$15,"")</f>
        <v/>
      </c>
      <c r="AB114" s="1712" t="str">
        <f>IF(OCT!$L$15&gt;0.005,OCT!$L$15,"")</f>
        <v/>
      </c>
      <c r="AC114" s="1712" t="str">
        <f>IF(NOV!$L$15&gt;0.005,NOV!$L$15,"")</f>
        <v/>
      </c>
      <c r="AD114" s="1713" t="str">
        <f>IF(DEC!$L$15&gt;0.005,DEC!$L$15,"")</f>
        <v/>
      </c>
      <c r="AE114" s="1714" t="str">
        <f t="shared" si="58"/>
        <v/>
      </c>
      <c r="AF114" s="1751" t="str">
        <f t="shared" si="59"/>
        <v/>
      </c>
      <c r="AG114" s="1370"/>
      <c r="AH114" s="1370"/>
      <c r="AI114" s="1371"/>
      <c r="AJ114" s="1371"/>
      <c r="AK114" s="1371"/>
      <c r="AL114" s="1371"/>
      <c r="AM114" s="1371"/>
      <c r="AN114" s="1371"/>
      <c r="AO114" s="1371"/>
      <c r="AP114" s="1371"/>
      <c r="AQ114" s="1371"/>
      <c r="AR114" s="1371"/>
      <c r="AS114" s="1371"/>
      <c r="AT114" s="1371"/>
      <c r="AU114" s="1371"/>
      <c r="AV114" s="1372"/>
      <c r="AY114" s="1228"/>
      <c r="AZ114" s="1228"/>
      <c r="BA114" s="1077"/>
      <c r="BB114" s="1228"/>
      <c r="BD114" s="1228"/>
      <c r="BF114" s="810"/>
      <c r="BG114" s="1228"/>
      <c r="BH114" s="1228"/>
      <c r="BI114" s="1228"/>
      <c r="BK114" s="810"/>
      <c r="BL114" s="1229"/>
    </row>
    <row r="115" spans="1:64" s="777" customFormat="1" ht="15.75" customHeight="1" thickTop="1" thickBot="1">
      <c r="A115" s="779"/>
      <c r="B115" s="796" t="str">
        <f>IF(SETUP!$B$11&lt;&gt;"",SETUP!$B$11,"")</f>
        <v/>
      </c>
      <c r="C115" s="800" t="str">
        <f>IF(JAN!$M$16&gt;0.0005,JAN!$M$16,"")</f>
        <v/>
      </c>
      <c r="D115" s="801" t="str">
        <f>IF(FEB!$M$16&gt;0.0005,FEB!$M$16,"")</f>
        <v/>
      </c>
      <c r="E115" s="801" t="str">
        <f>IF(MAR!$M$16&gt;0.0005,MAR!$M$16,"")</f>
        <v/>
      </c>
      <c r="F115" s="801" t="str">
        <f>IF(APR!$M$16&gt;0.0005,APR!$M$16,"")</f>
        <v/>
      </c>
      <c r="G115" s="801" t="str">
        <f>IF(MAY!$M$16&gt;0.0005,MAY!$M$16,"")</f>
        <v/>
      </c>
      <c r="H115" s="801" t="str">
        <f>IF(JUN!$M$16&gt;0.0005,JUN!$M$16,"")</f>
        <v/>
      </c>
      <c r="I115" s="801" t="str">
        <f>IF(JUL!$M$16&gt;0.0005,JUL!$M$16,"")</f>
        <v/>
      </c>
      <c r="J115" s="801" t="str">
        <f>IF(AUG!$M$16&gt;0.0005,AUG!$M$16,"")</f>
        <v/>
      </c>
      <c r="K115" s="801" t="str">
        <f>IF(SEP!$M$16&gt;0.0005,SEP!$M$16,"")</f>
        <v/>
      </c>
      <c r="L115" s="801" t="str">
        <f>IF(OCT!$M$16&gt;0.0005,OCT!$M$16,"")</f>
        <v/>
      </c>
      <c r="M115" s="801" t="str">
        <f>IF(NOV!$M$16&gt;0.0005,NOV!$M$16,"")</f>
        <v/>
      </c>
      <c r="N115" s="802" t="str">
        <f>IF(DEC!$M$16&gt;0.0005,DEC!$M$16,"")</f>
        <v/>
      </c>
      <c r="O115" s="803" t="str">
        <f t="shared" si="57"/>
        <v/>
      </c>
      <c r="P115" s="785" t="str">
        <f>IF(SUM(C$11:N$11)&gt;0,O$11/(SUM(JAN!$L$16,FEB!$L$16,MAR!$L$16,APR!$L$16,MAY!$L$16,JUN!$L$16,JUL!$L$16,AUG!$L$16,SEP!$L$16,OCT!$L$16,NOV!$L$16,DEC!$L$16)),"")</f>
        <v/>
      </c>
      <c r="Q115" s="779"/>
      <c r="R115" s="796" t="str">
        <f>IF(SETUP!$B$11&lt;&gt;"",SETUP!$B$11,"")</f>
        <v/>
      </c>
      <c r="S115" s="1715" t="str">
        <f>IF(JAN!$L$16&gt;0.005,JAN!$L$16,"")</f>
        <v/>
      </c>
      <c r="T115" s="1716" t="str">
        <f>IF(FEB!$L$16&gt;0.005,FEB!$L$16,"")</f>
        <v/>
      </c>
      <c r="U115" s="1716" t="str">
        <f>IF(MAR!$L$16&gt;0.005,MAR!$L$16,"")</f>
        <v/>
      </c>
      <c r="V115" s="1716" t="str">
        <f>IF(APR!$L$16&gt;0.005,APR!$L$16,"")</f>
        <v/>
      </c>
      <c r="W115" s="1716" t="str">
        <f>IF(MAY!$L$16&gt;0.005,MAY!$L$16,"")</f>
        <v/>
      </c>
      <c r="X115" s="1716" t="str">
        <f>IF(JUN!$L$16&gt;0.005,JUN!$L$16,"")</f>
        <v/>
      </c>
      <c r="Y115" s="1716" t="str">
        <f>IF(JUL!$L$16&gt;0.005,JUL!$L$16,"")</f>
        <v/>
      </c>
      <c r="Z115" s="1716" t="str">
        <f>IF(AUG!$L$16&gt;0.005,AUG!$L$16,"")</f>
        <v/>
      </c>
      <c r="AA115" s="1716" t="str">
        <f>IF(SEP!$L$16&gt;0.005,SEP!$L$16,"")</f>
        <v/>
      </c>
      <c r="AB115" s="1716" t="str">
        <f>IF(OCT!$L$16&gt;0.005,OCT!$L$16,"")</f>
        <v/>
      </c>
      <c r="AC115" s="1716" t="str">
        <f>IF(NOV!$L$16&gt;0.005,NOV!$L$16,"")</f>
        <v/>
      </c>
      <c r="AD115" s="1717" t="str">
        <f>IF(DEC!$L$16&gt;0.005,DEC!$L$16,"")</f>
        <v/>
      </c>
      <c r="AE115" s="1718" t="str">
        <f t="shared" si="58"/>
        <v/>
      </c>
      <c r="AF115" s="1751" t="str">
        <f t="shared" si="59"/>
        <v/>
      </c>
      <c r="AG115" s="1705"/>
      <c r="AH115" s="1894"/>
      <c r="AI115" s="1895"/>
      <c r="AJ115" s="1895"/>
      <c r="AK115" s="1895"/>
      <c r="AL115" s="1895"/>
      <c r="AM115" s="1895"/>
      <c r="AN115" s="1895"/>
      <c r="AO115" s="1895"/>
      <c r="AP115" s="1895"/>
      <c r="AQ115" s="1895"/>
      <c r="AR115" s="1895"/>
      <c r="AS115" s="1895"/>
      <c r="AT115" s="1895"/>
      <c r="AU115" s="1896"/>
      <c r="AV115" s="1883"/>
      <c r="AY115" s="1228"/>
      <c r="AZ115" s="1228"/>
      <c r="BA115" s="1077"/>
      <c r="BB115" s="1228"/>
      <c r="BD115" s="1228"/>
      <c r="BF115" s="810"/>
      <c r="BG115" s="1228"/>
      <c r="BH115" s="1228"/>
      <c r="BI115" s="1228"/>
      <c r="BK115" s="810"/>
      <c r="BL115" s="1229"/>
    </row>
    <row r="116" spans="1:64" s="777" customFormat="1" ht="15.75" customHeight="1" thickTop="1" thickBot="1">
      <c r="A116" s="779"/>
      <c r="B116" s="780" t="str">
        <f>IF(SETUP!$B$12&lt;&gt;"",SETUP!$B$12,"")</f>
        <v/>
      </c>
      <c r="C116" s="787" t="str">
        <f>IF(JAN!$M$17&gt;0.0005,JAN!$M$17,"")</f>
        <v/>
      </c>
      <c r="D116" s="788" t="str">
        <f>IF(FEB!$M$17&gt;0.0005,FEB!$M$17,"")</f>
        <v/>
      </c>
      <c r="E116" s="788" t="str">
        <f>IF(MAR!$M$17&gt;0.0005,MAR!$M$17,"")</f>
        <v/>
      </c>
      <c r="F116" s="788" t="str">
        <f>IF(APR!$M$17&gt;0.0005,APR!$M$17,"")</f>
        <v/>
      </c>
      <c r="G116" s="788" t="str">
        <f>IF(MAY!$M$17&gt;0.0005,MAY!$M$17,"")</f>
        <v/>
      </c>
      <c r="H116" s="788" t="str">
        <f>IF(JUN!$M$17&gt;0.0005,JUN!$M$17,"")</f>
        <v/>
      </c>
      <c r="I116" s="788" t="str">
        <f>IF(JUL!$M$17&gt;0.0005,JUL!$M$17,"")</f>
        <v/>
      </c>
      <c r="J116" s="788" t="str">
        <f>IF(AUG!$M$17&gt;0.0005,AUG!$M$17,"")</f>
        <v/>
      </c>
      <c r="K116" s="788" t="str">
        <f>IF(SEP!$M$17&gt;0.0005,SEP!$M$17,"")</f>
        <v/>
      </c>
      <c r="L116" s="788" t="str">
        <f>IF(OCT!$M$17&gt;0.0005,OCT!$M$17,"")</f>
        <v/>
      </c>
      <c r="M116" s="788" t="str">
        <f>IF(NOV!$M$17&gt;0.0005,NOV!$M$17,"")</f>
        <v/>
      </c>
      <c r="N116" s="789" t="str">
        <f>IF(DEC!$M$17&gt;0.0005,DEC!$M$17,"")</f>
        <v/>
      </c>
      <c r="O116" s="790" t="str">
        <f t="shared" si="57"/>
        <v/>
      </c>
      <c r="P116" s="785" t="str">
        <f>IF(SUM(C$12:N$12)&gt;0,O$12/(SUM(JAN!$L$17,FEB!$L$17,MAR!$L$17,APR!$L$17,MAY!$L$17,JUN!$L$17,JUL!$L$17,AUG!$L$17,SEP!$L$17,OCT!$L$17,NOV!$L$17,DEC!$L$17)),"")</f>
        <v/>
      </c>
      <c r="Q116" s="779"/>
      <c r="R116" s="780" t="str">
        <f>IF(SETUP!$B$12&lt;&gt;"",SETUP!$B$12,"")</f>
        <v/>
      </c>
      <c r="S116" s="1711" t="str">
        <f>IF(JAN!$L$17&gt;0.005,JAN!$L$17,"")</f>
        <v/>
      </c>
      <c r="T116" s="1712" t="str">
        <f>IF(FEB!$L$17&gt;0.005,FEB!$L$17,"")</f>
        <v/>
      </c>
      <c r="U116" s="1712" t="str">
        <f>IF(MAR!$L$17&gt;0.005,MAR!$L$17,"")</f>
        <v/>
      </c>
      <c r="V116" s="1712" t="str">
        <f>IF(APR!$L$17&gt;0.005,APR!$L$17,"")</f>
        <v/>
      </c>
      <c r="W116" s="1712" t="str">
        <f>IF(MAY!$L$17&gt;0.005,MAY!$L$17,"")</f>
        <v/>
      </c>
      <c r="X116" s="1712" t="str">
        <f>IF(JUN!$L$17&gt;0.005,JUN!$L$17,"")</f>
        <v/>
      </c>
      <c r="Y116" s="1712" t="str">
        <f>IF(JUL!$L$17&gt;0.005,JUL!$L$17,"")</f>
        <v/>
      </c>
      <c r="Z116" s="1712" t="str">
        <f>IF(AUG!$L$17&gt;0.005,AUG!$L$17,"")</f>
        <v/>
      </c>
      <c r="AA116" s="1712" t="str">
        <f>IF(SEP!$L$17&gt;0.005,SEP!$L$17,"")</f>
        <v/>
      </c>
      <c r="AB116" s="1712" t="str">
        <f>IF(OCT!$L$17&gt;0.005,OCT!$L$17,"")</f>
        <v/>
      </c>
      <c r="AC116" s="1712" t="str">
        <f>IF(NOV!$L$17&gt;0.005,NOV!$L$17,"")</f>
        <v/>
      </c>
      <c r="AD116" s="1713" t="str">
        <f>IF(DEC!$L$17&gt;0.005,DEC!$L$17,"")</f>
        <v/>
      </c>
      <c r="AE116" s="1714" t="str">
        <f t="shared" si="58"/>
        <v/>
      </c>
      <c r="AF116" s="1751" t="str">
        <f t="shared" si="59"/>
        <v/>
      </c>
      <c r="AG116" s="1428"/>
      <c r="AH116" s="1315" t="str">
        <f t="shared" si="56"/>
        <v/>
      </c>
      <c r="AI116" s="1316" t="str">
        <f>IF($R219&lt;&gt;"",VLOOKUP($R219,$R$170:$AF$174,$S$1,FALSE),"")</f>
        <v/>
      </c>
      <c r="AJ116" s="1316" t="str">
        <f>IF($R219&lt;&gt;"",VLOOKUP($R219,$R$170:$AF$174,$T$1,FALSE),"")</f>
        <v/>
      </c>
      <c r="AK116" s="1316" t="str">
        <f>IF($R219&lt;&gt;"",VLOOKUP($R219,$R$170:$AF$174,$U$1,FALSE),"")</f>
        <v/>
      </c>
      <c r="AL116" s="1316" t="str">
        <f>IF($R219&lt;&gt;"",VLOOKUP($R219,$R$170:$AF$174,$V$1,FALSE),"")</f>
        <v/>
      </c>
      <c r="AM116" s="1316" t="str">
        <f>IF($R219&lt;&gt;"",VLOOKUP($R219,$R$170:$AF$174,$W$1,FALSE),"")</f>
        <v/>
      </c>
      <c r="AN116" s="1316" t="str">
        <f>IF($R219&lt;&gt;"",VLOOKUP($R219,$R$170:$AF$174,$X$1,FALSE),"")</f>
        <v/>
      </c>
      <c r="AO116" s="1316" t="str">
        <f>IF($R219&lt;&gt;"",VLOOKUP($R219,$R$170:$AF$174,$Y$1,FALSE),"")</f>
        <v/>
      </c>
      <c r="AP116" s="1316" t="str">
        <f>IF($R219&lt;&gt;"",VLOOKUP($R219,$R$170:$AF$174,$Z$1,FALSE),"")</f>
        <v/>
      </c>
      <c r="AQ116" s="1316" t="str">
        <f>IF($R219&lt;&gt;"",VLOOKUP($R219,$R$170:$AF$174,$AA$1,FALSE),"")</f>
        <v/>
      </c>
      <c r="AR116" s="1316" t="str">
        <f>IF($R219&lt;&gt;"",VLOOKUP($R219,$R$170:$AF$174,$AB$1,FALSE),"")</f>
        <v/>
      </c>
      <c r="AS116" s="1316" t="str">
        <f>IF($R219&lt;&gt;"",VLOOKUP($R219,$R$170:$AF$174,$AC$1,FALSE),"")</f>
        <v/>
      </c>
      <c r="AT116" s="1317" t="str">
        <f>IF($R219&lt;&gt;"",VLOOKUP($R219,$R$170:$AF$174,$AD$1,FALSE),"")</f>
        <v/>
      </c>
      <c r="AU116" s="1318" t="str">
        <f>IF($R219&lt;&gt;"",VLOOKUP($R219,$R$170:$AF$174,$AE$1,FALSE),"")</f>
        <v/>
      </c>
      <c r="AV116" s="1429" t="str">
        <f>IF($R219&lt;&gt;"",VLOOKUP($R219,$R$170:$AF$174,$AF$1,FALSE),"")</f>
        <v/>
      </c>
      <c r="AY116" s="1228"/>
      <c r="AZ116" s="1228"/>
      <c r="BA116" s="1077"/>
      <c r="BB116" s="1228"/>
      <c r="BD116" s="1228"/>
      <c r="BF116" s="810"/>
      <c r="BG116" s="1228"/>
      <c r="BH116" s="1228"/>
      <c r="BI116" s="1228"/>
      <c r="BK116" s="810"/>
      <c r="BL116" s="1229"/>
    </row>
    <row r="117" spans="1:64" s="777" customFormat="1" ht="15.75" customHeight="1">
      <c r="A117" s="779"/>
      <c r="B117" s="796" t="str">
        <f>IF(SETUP!$B$13&lt;&gt;"",SETUP!$B$13,"")</f>
        <v/>
      </c>
      <c r="C117" s="800" t="str">
        <f>IF(JAN!$M$18&gt;0.0005,JAN!$M$18,"")</f>
        <v/>
      </c>
      <c r="D117" s="801" t="str">
        <f>IF(FEB!$M$18&gt;0.0005,FEB!$M$18,"")</f>
        <v/>
      </c>
      <c r="E117" s="801" t="str">
        <f>IF(MAR!$M$18&gt;0.0005,MAR!$M$18,"")</f>
        <v/>
      </c>
      <c r="F117" s="801" t="str">
        <f>IF(APR!$M$18&gt;0.0005,APR!$M$18,"")</f>
        <v/>
      </c>
      <c r="G117" s="801" t="str">
        <f>IF(MAY!$M$18&gt;0.0005,MAY!$M$18,"")</f>
        <v/>
      </c>
      <c r="H117" s="801" t="str">
        <f>IF(JUN!$M$18&gt;0.0005,JUN!$M$18,"")</f>
        <v/>
      </c>
      <c r="I117" s="801" t="str">
        <f>IF(JUL!$M$18&gt;0.0005,JUL!$M$18,"")</f>
        <v/>
      </c>
      <c r="J117" s="801" t="str">
        <f>IF(AUG!$M$18&gt;0.0005,AUG!$M$18,"")</f>
        <v/>
      </c>
      <c r="K117" s="801" t="str">
        <f>IF(SEP!$M$18&gt;0.0005,SEP!$M$18,"")</f>
        <v/>
      </c>
      <c r="L117" s="801" t="str">
        <f>IF(OCT!$M$18&gt;0.0005,OCT!$M$18,"")</f>
        <v/>
      </c>
      <c r="M117" s="801" t="str">
        <f>IF(NOV!$M$18&gt;0.0005,NOV!$M$18,"")</f>
        <v/>
      </c>
      <c r="N117" s="802" t="str">
        <f>IF(DEC!$M$18&gt;0.0005,DEC!$M$18,"")</f>
        <v/>
      </c>
      <c r="O117" s="803" t="str">
        <f t="shared" si="57"/>
        <v/>
      </c>
      <c r="P117" s="785" t="str">
        <f>IF(SUM(C$13:N$13)&gt;0,O$13/(SUM(JAN!$L$18,FEB!$L$18,MAR!$L$18,APR!$L$18,MAY!$L$18,JUN!$L$18,JUL!$L$18,AUG!$L$18,SEP!$L$18,OCT!$L$18,NOV!$L$18,DEC!$L$18)),"")</f>
        <v/>
      </c>
      <c r="Q117" s="779"/>
      <c r="R117" s="796" t="str">
        <f>IF(SETUP!$B$13&lt;&gt;"",SETUP!$B$13,"")</f>
        <v/>
      </c>
      <c r="S117" s="1715" t="str">
        <f>IF(JAN!$L$18&gt;0.005,JAN!$L$18,"")</f>
        <v/>
      </c>
      <c r="T117" s="1716" t="str">
        <f>IF(FEB!$L$18&gt;0.005,FEB!$L$18,"")</f>
        <v/>
      </c>
      <c r="U117" s="1716" t="str">
        <f>IF(MAR!$L$18&gt;0.005,MAR!$L$18,"")</f>
        <v/>
      </c>
      <c r="V117" s="1716" t="str">
        <f>IF(APR!$L$18&gt;0.005,APR!$L$18,"")</f>
        <v/>
      </c>
      <c r="W117" s="1716" t="str">
        <f>IF(MAY!$L$18&gt;0.005,MAY!$L$18,"")</f>
        <v/>
      </c>
      <c r="X117" s="1716" t="str">
        <f>IF(JUN!$L$18&gt;0.005,JUN!$L$18,"")</f>
        <v/>
      </c>
      <c r="Y117" s="1716" t="str">
        <f>IF(JUL!$L$18&gt;0.005,JUL!$L$18,"")</f>
        <v/>
      </c>
      <c r="Z117" s="1716" t="str">
        <f>IF(AUG!$L$18&gt;0.005,AUG!$L$18,"")</f>
        <v/>
      </c>
      <c r="AA117" s="1716" t="str">
        <f>IF(SEP!$L$18&gt;0.005,SEP!$L$18,"")</f>
        <v/>
      </c>
      <c r="AB117" s="1716" t="str">
        <f>IF(OCT!$L$18&gt;0.005,OCT!$L$18,"")</f>
        <v/>
      </c>
      <c r="AC117" s="1716" t="str">
        <f>IF(NOV!$L$18&gt;0.005,NOV!$L$18,"")</f>
        <v/>
      </c>
      <c r="AD117" s="1717" t="str">
        <f>IF(DEC!$L$18&gt;0.005,DEC!$L$18,"")</f>
        <v/>
      </c>
      <c r="AE117" s="1718" t="str">
        <f t="shared" si="58"/>
        <v/>
      </c>
      <c r="AF117" s="1751" t="str">
        <f t="shared" si="59"/>
        <v/>
      </c>
      <c r="AG117" s="1332"/>
      <c r="AH117" s="1333" t="str">
        <f t="shared" si="56"/>
        <v/>
      </c>
      <c r="AI117" s="1334" t="str">
        <f>IF($R220&lt;&gt;"",VLOOKUP($R220,$R$107:$AF$152,$S$1,FALSE),"")</f>
        <v/>
      </c>
      <c r="AJ117" s="1334" t="str">
        <f>IF($R220&lt;&gt;"",VLOOKUP($R220,$R$107:$AF$152,$T$1,FALSE),"")</f>
        <v/>
      </c>
      <c r="AK117" s="1334" t="str">
        <f>IF($R220&lt;&gt;"",VLOOKUP($R220,$R$107:$AF$152,$U$1,FALSE),"")</f>
        <v/>
      </c>
      <c r="AL117" s="1334" t="str">
        <f>IF($R220&lt;&gt;"",VLOOKUP($R220,$R$107:$AF$152,$V$1,FALSE),"")</f>
        <v/>
      </c>
      <c r="AM117" s="1334" t="str">
        <f>IF($R220&lt;&gt;"",VLOOKUP($R220,$R$107:$AF$152,$W$1,FALSE),"")</f>
        <v/>
      </c>
      <c r="AN117" s="1334" t="str">
        <f>IF($R220&lt;&gt;"",VLOOKUP($R220,$R$107:$AF$152,$X$1,FALSE),"")</f>
        <v/>
      </c>
      <c r="AO117" s="1334" t="str">
        <f>IF($R220&lt;&gt;"",VLOOKUP($R220,$R$107:$AF$152,$Y$1,FALSE),"")</f>
        <v/>
      </c>
      <c r="AP117" s="1334" t="str">
        <f>IF($R220&lt;&gt;"",VLOOKUP($R220,$R$107:$AF$152,$Z$1,FALSE),"")</f>
        <v/>
      </c>
      <c r="AQ117" s="1334" t="str">
        <f>IF($R220&lt;&gt;"",VLOOKUP($R220,$R$107:$AF$152,$AA$1,FALSE),"")</f>
        <v/>
      </c>
      <c r="AR117" s="1334" t="str">
        <f>IF($R220&lt;&gt;"",VLOOKUP($R220,$R$107:$AF$152,$AB$1,FALSE),"")</f>
        <v/>
      </c>
      <c r="AS117" s="1334" t="str">
        <f>IF($R220&lt;&gt;"",VLOOKUP($R220,$R$107:$AF$152,$AC$1,FALSE),"")</f>
        <v/>
      </c>
      <c r="AT117" s="1335" t="str">
        <f>IF($R220&lt;&gt;"",VLOOKUP($R220,$R$107:$AF$152,$AD$1,FALSE),"")</f>
        <v/>
      </c>
      <c r="AU117" s="1336" t="str">
        <f>IF($R220&lt;&gt;"",VLOOKUP($R220,$R$107:$AF$152,$AE$1,FALSE),"")</f>
        <v/>
      </c>
      <c r="AV117" s="1337" t="str">
        <f>IF($R220&lt;&gt;"",VLOOKUP($R220,$R$107:$AF$152,$AF$1,FALSE),"")</f>
        <v/>
      </c>
      <c r="AY117" s="1228"/>
      <c r="AZ117" s="1228"/>
      <c r="BA117" s="1077"/>
      <c r="BB117" s="1228"/>
      <c r="BD117" s="1228"/>
      <c r="BF117" s="810"/>
      <c r="BG117" s="1228"/>
      <c r="BH117" s="1228"/>
      <c r="BI117" s="1228"/>
      <c r="BK117" s="810"/>
      <c r="BL117" s="1229"/>
    </row>
    <row r="118" spans="1:64" s="777" customFormat="1" ht="15.75" customHeight="1">
      <c r="A118" s="779"/>
      <c r="B118" s="780" t="str">
        <f>IF(SETUP!$B$14&lt;&gt;"",SETUP!$B$14,"")</f>
        <v/>
      </c>
      <c r="C118" s="787" t="str">
        <f>IF(JAN!$M$19&gt;0.0005,JAN!$M$19,"")</f>
        <v/>
      </c>
      <c r="D118" s="788" t="str">
        <f>IF(FEB!$M$19&gt;0.0005,FEB!$M$19,"")</f>
        <v/>
      </c>
      <c r="E118" s="788" t="str">
        <f>IF(MAR!$M$19&gt;0.0005,MAR!$M$19,"")</f>
        <v/>
      </c>
      <c r="F118" s="788" t="str">
        <f>IF(APR!$M$19&gt;0.0005,APR!$M$19,"")</f>
        <v/>
      </c>
      <c r="G118" s="788" t="str">
        <f>IF(MAY!$M$19&gt;0.0005,MAY!$M$19,"")</f>
        <v/>
      </c>
      <c r="H118" s="788" t="str">
        <f>IF(JUN!$M$19&gt;0.0005,JUN!$M$19,"")</f>
        <v/>
      </c>
      <c r="I118" s="788" t="str">
        <f>IF(JUL!$M$19&gt;0.0005,JUL!$M$19,"")</f>
        <v/>
      </c>
      <c r="J118" s="788" t="str">
        <f>IF(AUG!$M$19&gt;0.0005,AUG!$M$19,"")</f>
        <v/>
      </c>
      <c r="K118" s="788" t="str">
        <f>IF(SEP!$M$19&gt;0.0005,SEP!$M$19,"")</f>
        <v/>
      </c>
      <c r="L118" s="788" t="str">
        <f>IF(OCT!$M$19&gt;0.0005,OCT!$M$19,"")</f>
        <v/>
      </c>
      <c r="M118" s="788" t="str">
        <f>IF(NOV!$M$19&gt;0.0005,NOV!$M$19,"")</f>
        <v/>
      </c>
      <c r="N118" s="789" t="str">
        <f>IF(DEC!$M$19&gt;0.0005,DEC!$M$19,"")</f>
        <v/>
      </c>
      <c r="O118" s="790" t="str">
        <f t="shared" si="57"/>
        <v/>
      </c>
      <c r="P118" s="785" t="str">
        <f>IF(SUM(C$14:N$14)&gt;0,O$14/(SUM(JAN!$L$19,FEB!$L$19,MAR!$L$19,APR!$L$19,MAY!$L$19,JUN!$L$19,JUL!$L$19,AUG!$L$19,SEP!$L$19,OCT!$L$19,NOV!$L$19,DEC!$L$19)),"")</f>
        <v/>
      </c>
      <c r="Q118" s="779"/>
      <c r="R118" s="780" t="str">
        <f>IF(SETUP!$B$14&lt;&gt;"",SETUP!$B$14,"")</f>
        <v/>
      </c>
      <c r="S118" s="1711" t="str">
        <f>IF(JAN!$L$19&gt;0.005,JAN!$L$19,"")</f>
        <v/>
      </c>
      <c r="T118" s="1712" t="str">
        <f>IF(FEB!$L$19&gt;0.005,FEB!$L$19,"")</f>
        <v/>
      </c>
      <c r="U118" s="1712" t="str">
        <f>IF(MAR!$L$19&gt;0.005,MAR!$L$19,"")</f>
        <v/>
      </c>
      <c r="V118" s="1712" t="str">
        <f>IF(APR!$L$19&gt;0.005,APR!$L$19,"")</f>
        <v/>
      </c>
      <c r="W118" s="1712" t="str">
        <f>IF(MAY!$L$19&gt;0.005,MAY!$L$19,"")</f>
        <v/>
      </c>
      <c r="X118" s="1712" t="str">
        <f>IF(JUN!$L$19&gt;0.005,JUN!$L$19,"")</f>
        <v/>
      </c>
      <c r="Y118" s="1712" t="str">
        <f>IF(JUL!$L$19&gt;0.005,JUL!$L$19,"")</f>
        <v/>
      </c>
      <c r="Z118" s="1712" t="str">
        <f>IF(AUG!$L$19&gt;0.005,AUG!$L$19,"")</f>
        <v/>
      </c>
      <c r="AA118" s="1712" t="str">
        <f>IF(SEP!$L$19&gt;0.005,SEP!$L$19,"")</f>
        <v/>
      </c>
      <c r="AB118" s="1712" t="str">
        <f>IF(OCT!$L$19&gt;0.005,OCT!$L$19,"")</f>
        <v/>
      </c>
      <c r="AC118" s="1712" t="str">
        <f>IF(NOV!$L$19&gt;0.005,NOV!$L$19,"")</f>
        <v/>
      </c>
      <c r="AD118" s="1713" t="str">
        <f>IF(DEC!$L$19&gt;0.005,DEC!$L$19,"")</f>
        <v/>
      </c>
      <c r="AE118" s="1714" t="str">
        <f t="shared" si="58"/>
        <v/>
      </c>
      <c r="AF118" s="1751" t="str">
        <f t="shared" si="59"/>
        <v/>
      </c>
      <c r="AG118" s="1349"/>
      <c r="AH118" s="1350" t="str">
        <f t="shared" si="56"/>
        <v/>
      </c>
      <c r="AI118" s="848" t="str">
        <f>IF($R221&lt;&gt;"",VLOOKUP($R221,$R$107:$AF$152,$S$1,FALSE),"")</f>
        <v/>
      </c>
      <c r="AJ118" s="848" t="str">
        <f>IF($R221&lt;&gt;"",VLOOKUP($R221,$R$107:$AF$152,$T$1,FALSE),"")</f>
        <v/>
      </c>
      <c r="AK118" s="848" t="str">
        <f>IF($R221&lt;&gt;"",VLOOKUP($R221,$R$107:$AF$152,$U$1,FALSE),"")</f>
        <v/>
      </c>
      <c r="AL118" s="848" t="str">
        <f>IF($R221&lt;&gt;"",VLOOKUP($R221,$R$107:$AF$152,$V$1,FALSE),"")</f>
        <v/>
      </c>
      <c r="AM118" s="848" t="str">
        <f>IF($R221&lt;&gt;"",VLOOKUP($R221,$R$107:$AF$152,$W$1,FALSE),"")</f>
        <v/>
      </c>
      <c r="AN118" s="848" t="str">
        <f>IF($R221&lt;&gt;"",VLOOKUP($R221,$R$107:$AF$152,$X$1,FALSE),"")</f>
        <v/>
      </c>
      <c r="AO118" s="848" t="str">
        <f>IF($R221&lt;&gt;"",VLOOKUP($R221,$R$107:$AF$152,$Y$1,FALSE),"")</f>
        <v/>
      </c>
      <c r="AP118" s="848" t="str">
        <f>IF($R221&lt;&gt;"",VLOOKUP($R221,$R$107:$AF$152,$Z$1,FALSE),"")</f>
        <v/>
      </c>
      <c r="AQ118" s="848" t="str">
        <f>IF($R221&lt;&gt;"",VLOOKUP($R221,$R$107:$AF$152,$AA$1,FALSE),"")</f>
        <v/>
      </c>
      <c r="AR118" s="848" t="str">
        <f>IF($R221&lt;&gt;"",VLOOKUP($R221,$R$107:$AF$152,$AB$1,FALSE),"")</f>
        <v/>
      </c>
      <c r="AS118" s="848" t="str">
        <f>IF($R221&lt;&gt;"",VLOOKUP($R221,$R$107:$AF$152,$AC$1,FALSE),"")</f>
        <v/>
      </c>
      <c r="AT118" s="1351" t="str">
        <f>IF($R221&lt;&gt;"",VLOOKUP($R221,$R$107:$AF$152,$AD$1,FALSE),"")</f>
        <v/>
      </c>
      <c r="AU118" s="1352" t="str">
        <f>IF($R221&lt;&gt;"",VLOOKUP($R221,$R$107:$AF$152,$AE$1,FALSE),"")</f>
        <v/>
      </c>
      <c r="AV118" s="1337" t="str">
        <f>IF($R221&lt;&gt;"",VLOOKUP($R221,$R$107:$AF$152,$AF$1,FALSE),"")</f>
        <v/>
      </c>
      <c r="AY118" s="1228"/>
      <c r="AZ118" s="1228"/>
      <c r="BA118" s="1077"/>
      <c r="BB118" s="1228"/>
      <c r="BD118" s="1228"/>
      <c r="BF118" s="810"/>
      <c r="BG118" s="1228"/>
      <c r="BH118" s="1228"/>
      <c r="BI118" s="1228"/>
      <c r="BK118" s="810"/>
      <c r="BL118" s="1229"/>
    </row>
    <row r="119" spans="1:64" s="777" customFormat="1" ht="15.75" customHeight="1">
      <c r="A119" s="779"/>
      <c r="B119" s="796" t="str">
        <f>IF(SETUP!$B$15&lt;&gt;"",SETUP!$B$15,"")</f>
        <v/>
      </c>
      <c r="C119" s="800" t="str">
        <f>IF(JAN!$M$20&gt;0.0005,JAN!$M$20,"")</f>
        <v/>
      </c>
      <c r="D119" s="801" t="str">
        <f>IF(FEB!$M$20&gt;0.0005,FEB!$M$20,"")</f>
        <v/>
      </c>
      <c r="E119" s="801" t="str">
        <f>IF(MAR!$M$20&gt;0.0005,MAR!$M$20,"")</f>
        <v/>
      </c>
      <c r="F119" s="801" t="str">
        <f>IF(APR!$M$20&gt;0.0005,APR!$M$20,"")</f>
        <v/>
      </c>
      <c r="G119" s="801" t="str">
        <f>IF(MAY!$M$20&gt;0.0005,MAY!$M$20,"")</f>
        <v/>
      </c>
      <c r="H119" s="801" t="str">
        <f>IF(JUN!$M$20&gt;0.0005,JUN!$M$20,"")</f>
        <v/>
      </c>
      <c r="I119" s="801" t="str">
        <f>IF(JUL!$M$20&gt;0.0005,JUL!$M$20,"")</f>
        <v/>
      </c>
      <c r="J119" s="801" t="str">
        <f>IF(AUG!$M$20&gt;0.0005,AUG!$M$20,"")</f>
        <v/>
      </c>
      <c r="K119" s="801" t="str">
        <f>IF(SEP!$M$20&gt;0.0005,SEP!$M$20,"")</f>
        <v/>
      </c>
      <c r="L119" s="801" t="str">
        <f>IF(OCT!$M$20&gt;0.0005,OCT!$M$20,"")</f>
        <v/>
      </c>
      <c r="M119" s="801" t="str">
        <f>IF(NOV!$M$20&gt;0.0005,NOV!$M$20,"")</f>
        <v/>
      </c>
      <c r="N119" s="802" t="str">
        <f>IF(DEC!$M$20&gt;0.0005,DEC!$M$20,"")</f>
        <v/>
      </c>
      <c r="O119" s="803" t="str">
        <f t="shared" si="57"/>
        <v/>
      </c>
      <c r="P119" s="785" t="str">
        <f>IF(SUM(C$15:N$15)&gt;0,O$15/(SUM(JAN!$L$20,FEB!$L$20,MAR!$L$20,APR!$L$20,MAY!$L$20,JUN!$L$20,JUL!$L$20,AUG!$L$20,SEP!$L$20,OCT!$L$20,NOV!$L$20,DEC!$L$20)),"")</f>
        <v/>
      </c>
      <c r="Q119" s="779"/>
      <c r="R119" s="796" t="str">
        <f>IF(SETUP!$B$15&lt;&gt;"",SETUP!$B$15,"")</f>
        <v/>
      </c>
      <c r="S119" s="1715" t="str">
        <f>IF(JAN!$L$20&gt;0.005,JAN!$L$20,"")</f>
        <v/>
      </c>
      <c r="T119" s="1716" t="str">
        <f>IF(FEB!$L$20&gt;0.005,FEB!$L$20,"")</f>
        <v/>
      </c>
      <c r="U119" s="1716" t="str">
        <f>IF(MAR!$L$20&gt;0.005,MAR!$L$20,"")</f>
        <v/>
      </c>
      <c r="V119" s="1716" t="str">
        <f>IF(APR!$L$20&gt;0.005,APR!$L$20,"")</f>
        <v/>
      </c>
      <c r="W119" s="1716" t="str">
        <f>IF(MAY!$L$20&gt;0.005,MAY!$L$20,"")</f>
        <v/>
      </c>
      <c r="X119" s="1716" t="str">
        <f>IF(JUN!$L$20&gt;0.005,JUN!$L$20,"")</f>
        <v/>
      </c>
      <c r="Y119" s="1716" t="str">
        <f>IF(JUL!$L$20&gt;0.005,JUL!$L$20,"")</f>
        <v/>
      </c>
      <c r="Z119" s="1716" t="str">
        <f>IF(AUG!$L$20&gt;0.005,AUG!$L$20,"")</f>
        <v/>
      </c>
      <c r="AA119" s="1716" t="str">
        <f>IF(SEP!$L$20&gt;0.005,SEP!$L$20,"")</f>
        <v/>
      </c>
      <c r="AB119" s="1716" t="str">
        <f>IF(OCT!$L$20&gt;0.005,OCT!$L$20,"")</f>
        <v/>
      </c>
      <c r="AC119" s="1716" t="str">
        <f>IF(NOV!$L$20&gt;0.005,NOV!$L$20,"")</f>
        <v/>
      </c>
      <c r="AD119" s="1717" t="str">
        <f>IF(DEC!$L$20&gt;0.005,DEC!$L$20,"")</f>
        <v/>
      </c>
      <c r="AE119" s="1718" t="str">
        <f t="shared" si="58"/>
        <v/>
      </c>
      <c r="AF119" s="1751" t="str">
        <f t="shared" si="59"/>
        <v/>
      </c>
      <c r="AG119" s="1349"/>
      <c r="AH119" s="1333" t="str">
        <f t="shared" si="56"/>
        <v/>
      </c>
      <c r="AI119" s="1334" t="str">
        <f>IF($R222&lt;&gt;"",VLOOKUP($R222,$R$107:$AF$152,$S$1,FALSE),"")</f>
        <v/>
      </c>
      <c r="AJ119" s="1334" t="str">
        <f>IF($R222&lt;&gt;"",VLOOKUP($R222,$R$107:$AF$152,$T$1,FALSE),"")</f>
        <v/>
      </c>
      <c r="AK119" s="1334" t="str">
        <f>IF($R222&lt;&gt;"",VLOOKUP($R222,$R$107:$AF$152,$U$1,FALSE),"")</f>
        <v/>
      </c>
      <c r="AL119" s="1334" t="str">
        <f>IF($R222&lt;&gt;"",VLOOKUP($R222,$R$107:$AF$152,$V$1,FALSE),"")</f>
        <v/>
      </c>
      <c r="AM119" s="1334" t="str">
        <f>IF($R222&lt;&gt;"",VLOOKUP($R222,$R$107:$AF$152,$W$1,FALSE),"")</f>
        <v/>
      </c>
      <c r="AN119" s="1334" t="str">
        <f>IF($R222&lt;&gt;"",VLOOKUP($R222,$R$107:$AF$152,$X$1,FALSE),"")</f>
        <v/>
      </c>
      <c r="AO119" s="1334" t="str">
        <f>IF($R222&lt;&gt;"",VLOOKUP($R222,$R$107:$AF$152,$Y$1,FALSE),"")</f>
        <v/>
      </c>
      <c r="AP119" s="1334" t="str">
        <f>IF($R222&lt;&gt;"",VLOOKUP($R222,$R$107:$AF$152,$Z$1,FALSE),"")</f>
        <v/>
      </c>
      <c r="AQ119" s="1334" t="str">
        <f>IF($R222&lt;&gt;"",VLOOKUP($R222,$R$107:$AF$152,$AA$1,FALSE),"")</f>
        <v/>
      </c>
      <c r="AR119" s="1334" t="str">
        <f>IF($R222&lt;&gt;"",VLOOKUP($R222,$R$107:$AF$152,$AB$1,FALSE),"")</f>
        <v/>
      </c>
      <c r="AS119" s="1334" t="str">
        <f>IF($R222&lt;&gt;"",VLOOKUP($R222,$R$107:$AF$152,$AC$1,FALSE),"")</f>
        <v/>
      </c>
      <c r="AT119" s="1335" t="str">
        <f>IF($R222&lt;&gt;"",VLOOKUP($R222,$R$107:$AF$152,$AD$1,FALSE),"")</f>
        <v/>
      </c>
      <c r="AU119" s="1336" t="str">
        <f>IF($R222&lt;&gt;"",VLOOKUP($R222,$R$107:$AF$152,$AE$1,FALSE),"")</f>
        <v/>
      </c>
      <c r="AV119" s="1337" t="str">
        <f>IF($R222&lt;&gt;"",VLOOKUP($R222,$R$107:$AF$152,$AF$1,FALSE),"")</f>
        <v/>
      </c>
      <c r="AY119" s="1228"/>
      <c r="AZ119" s="1228"/>
      <c r="BA119" s="1077"/>
      <c r="BB119" s="1228"/>
      <c r="BD119" s="1228"/>
      <c r="BF119" s="810"/>
      <c r="BG119" s="1228"/>
      <c r="BH119" s="1228"/>
      <c r="BI119" s="1228"/>
      <c r="BK119" s="810"/>
      <c r="BL119" s="1229"/>
    </row>
    <row r="120" spans="1:64" s="777" customFormat="1" ht="15.75" customHeight="1">
      <c r="A120" s="779"/>
      <c r="B120" s="780" t="str">
        <f>IF(SETUP!$B$16&lt;&gt;"",SETUP!$B$16,"")</f>
        <v/>
      </c>
      <c r="C120" s="787" t="str">
        <f>IF(JAN!$M$21&gt;0.0005,JAN!$M$21,"")</f>
        <v/>
      </c>
      <c r="D120" s="788" t="str">
        <f>IF(FEB!$M$21&gt;0.0005,FEB!$M$21,"")</f>
        <v/>
      </c>
      <c r="E120" s="788" t="str">
        <f>IF(MAR!$M$21&gt;0.0005,MAR!$M$21,"")</f>
        <v/>
      </c>
      <c r="F120" s="788" t="str">
        <f>IF(APR!$M$21&gt;0.0005,APR!$M$21,"")</f>
        <v/>
      </c>
      <c r="G120" s="788" t="str">
        <f>IF(MAY!$M$21&gt;0.0005,MAY!$M$21,"")</f>
        <v/>
      </c>
      <c r="H120" s="788" t="str">
        <f>IF(JUN!$M$21&gt;0.0005,JUN!$M$21,"")</f>
        <v/>
      </c>
      <c r="I120" s="788" t="str">
        <f>IF(JUL!$M$21&gt;0.0005,JUL!$M$21,"")</f>
        <v/>
      </c>
      <c r="J120" s="788" t="str">
        <f>IF(AUG!$M$21&gt;0.0005,AUG!$M$21,"")</f>
        <v/>
      </c>
      <c r="K120" s="788" t="str">
        <f>IF(SEP!$M$21&gt;0.0005,SEP!$M$21,"")</f>
        <v/>
      </c>
      <c r="L120" s="788" t="str">
        <f>IF(OCT!$M$21&gt;0.0005,OCT!$M$21,"")</f>
        <v/>
      </c>
      <c r="M120" s="788" t="str">
        <f>IF(NOV!$M$21&gt;0.0005,NOV!$M$21,"")</f>
        <v/>
      </c>
      <c r="N120" s="789" t="str">
        <f>IF(DEC!$M$21&gt;0.0005,DEC!$M$21,"")</f>
        <v/>
      </c>
      <c r="O120" s="790" t="str">
        <f t="shared" si="57"/>
        <v/>
      </c>
      <c r="P120" s="785" t="str">
        <f>IF(SUM(C$16:N$16)&gt;0,O$16/(SUM(JAN!$L$21,FEB!$L$21,MAR!$L$21,APR!$L$21,MAY!$L$21,JUN!$L$21,JUL!$L$21,AUG!$L$21,SEP!$L$21,OCT!$L$21,NOV!$L$21,DEC!$L$21)),"")</f>
        <v/>
      </c>
      <c r="Q120" s="779"/>
      <c r="R120" s="780" t="str">
        <f>IF(SETUP!$B$16&lt;&gt;"",SETUP!$B$16,"")</f>
        <v/>
      </c>
      <c r="S120" s="1711" t="str">
        <f>IF(JAN!$L$21&gt;0.005,JAN!$L$21,"")</f>
        <v/>
      </c>
      <c r="T120" s="1712" t="str">
        <f>IF(FEB!$L$21&gt;0.005,FEB!$L$21,"")</f>
        <v/>
      </c>
      <c r="U120" s="1712" t="str">
        <f>IF(MAR!$L$21&gt;0.005,MAR!$L$21,"")</f>
        <v/>
      </c>
      <c r="V120" s="1712" t="str">
        <f>IF(APR!$L$21&gt;0.005,APR!$L$21,"")</f>
        <v/>
      </c>
      <c r="W120" s="1712" t="str">
        <f>IF(MAY!$L$21&gt;0.005,MAY!$L$21,"")</f>
        <v/>
      </c>
      <c r="X120" s="1712" t="str">
        <f>IF(JUN!$L$21&gt;0.005,JUN!$L$21,"")</f>
        <v/>
      </c>
      <c r="Y120" s="1712" t="str">
        <f>IF(JUL!$L$21&gt;0.005,JUL!$L$21,"")</f>
        <v/>
      </c>
      <c r="Z120" s="1712" t="str">
        <f>IF(AUG!$L$21&gt;0.005,AUG!$L$21,"")</f>
        <v/>
      </c>
      <c r="AA120" s="1712" t="str">
        <f>IF(SEP!$L$21&gt;0.005,SEP!$L$21,"")</f>
        <v/>
      </c>
      <c r="AB120" s="1712" t="str">
        <f>IF(OCT!$L$21&gt;0.005,OCT!$L$21,"")</f>
        <v/>
      </c>
      <c r="AC120" s="1712" t="str">
        <f>IF(NOV!$L$21&gt;0.005,NOV!$L$21,"")</f>
        <v/>
      </c>
      <c r="AD120" s="1713" t="str">
        <f>IF(DEC!$L$21&gt;0.005,DEC!$L$21,"")</f>
        <v/>
      </c>
      <c r="AE120" s="1714" t="str">
        <f t="shared" si="58"/>
        <v/>
      </c>
      <c r="AF120" s="1751" t="str">
        <f t="shared" si="59"/>
        <v/>
      </c>
      <c r="AG120" s="1349"/>
      <c r="AH120" s="1350" t="str">
        <f t="shared" si="56"/>
        <v/>
      </c>
      <c r="AI120" s="848" t="str">
        <f>IF($R223&lt;&gt;"",VLOOKUP($R223,$R$107:$AF$152,$S$1,FALSE),"")</f>
        <v/>
      </c>
      <c r="AJ120" s="848" t="str">
        <f>IF($R223&lt;&gt;"",VLOOKUP($R223,$R$107:$AF$152,$T$1,FALSE),"")</f>
        <v/>
      </c>
      <c r="AK120" s="848" t="str">
        <f>IF($R223&lt;&gt;"",VLOOKUP($R223,$R$107:$AF$152,$U$1,FALSE),"")</f>
        <v/>
      </c>
      <c r="AL120" s="848" t="str">
        <f>IF($R223&lt;&gt;"",VLOOKUP($R223,$R$107:$AF$152,$V$1,FALSE),"")</f>
        <v/>
      </c>
      <c r="AM120" s="848" t="str">
        <f>IF($R223&lt;&gt;"",VLOOKUP($R223,$R$107:$AF$152,$W$1,FALSE),"")</f>
        <v/>
      </c>
      <c r="AN120" s="848" t="str">
        <f>IF($R223&lt;&gt;"",VLOOKUP($R223,$R$107:$AF$152,$X$1,FALSE),"")</f>
        <v/>
      </c>
      <c r="AO120" s="848" t="str">
        <f>IF($R223&lt;&gt;"",VLOOKUP($R223,$R$107:$AF$152,$Y$1,FALSE),"")</f>
        <v/>
      </c>
      <c r="AP120" s="848" t="str">
        <f>IF($R223&lt;&gt;"",VLOOKUP($R223,$R$107:$AF$152,$Z$1,FALSE),"")</f>
        <v/>
      </c>
      <c r="AQ120" s="848" t="str">
        <f>IF($R223&lt;&gt;"",VLOOKUP($R223,$R$107:$AF$152,$AA$1,FALSE),"")</f>
        <v/>
      </c>
      <c r="AR120" s="848" t="str">
        <f>IF($R223&lt;&gt;"",VLOOKUP($R223,$R$107:$AF$152,$AB$1,FALSE),"")</f>
        <v/>
      </c>
      <c r="AS120" s="848" t="str">
        <f>IF($R223&lt;&gt;"",VLOOKUP($R223,$R$107:$AF$152,$AC$1,FALSE),"")</f>
        <v/>
      </c>
      <c r="AT120" s="1351" t="str">
        <f>IF($R223&lt;&gt;"",VLOOKUP($R223,$R$107:$AF$152,$AD$1,FALSE),"")</f>
        <v/>
      </c>
      <c r="AU120" s="1352" t="str">
        <f>IF($R223&lt;&gt;"",VLOOKUP($R223,$R$107:$AF$152,$AE$1,FALSE),"")</f>
        <v/>
      </c>
      <c r="AV120" s="1337" t="str">
        <f>IF($R223&lt;&gt;"",VLOOKUP($R223,$R$107:$AF$152,$AF$1,FALSE),"")</f>
        <v/>
      </c>
      <c r="AY120" s="1228"/>
      <c r="AZ120" s="1228"/>
      <c r="BA120" s="1077"/>
      <c r="BB120" s="1228"/>
      <c r="BD120" s="1228"/>
      <c r="BF120" s="810"/>
      <c r="BG120" s="1228"/>
      <c r="BH120" s="1228"/>
      <c r="BI120" s="1228"/>
      <c r="BK120" s="810"/>
      <c r="BL120" s="1229"/>
    </row>
    <row r="121" spans="1:64" s="777" customFormat="1" ht="15.75" customHeight="1" thickBot="1">
      <c r="A121" s="779"/>
      <c r="B121" s="796" t="str">
        <f>IF(SETUP!$B$17&lt;&gt;"",SETUP!$B$17,"")</f>
        <v/>
      </c>
      <c r="C121" s="800" t="str">
        <f>IF(JAN!$M$22&gt;0.0005,JAN!$M$22,"")</f>
        <v/>
      </c>
      <c r="D121" s="801" t="str">
        <f>IF(FEB!$M$22&gt;0.0005,FEB!$M$22,"")</f>
        <v/>
      </c>
      <c r="E121" s="801" t="str">
        <f>IF(MAR!$M$22&gt;0.0005,MAR!$M$22,"")</f>
        <v/>
      </c>
      <c r="F121" s="801" t="str">
        <f>IF(APR!$M$22&gt;0.0005,APR!$M$22,"")</f>
        <v/>
      </c>
      <c r="G121" s="801" t="str">
        <f>IF(MAY!$M$22&gt;0.0005,MAY!$M$22,"")</f>
        <v/>
      </c>
      <c r="H121" s="801" t="str">
        <f>IF(JUN!$M$22&gt;0.0005,JUN!$M$22,"")</f>
        <v/>
      </c>
      <c r="I121" s="801" t="str">
        <f>IF(JUL!$M$22&gt;0.0005,JUL!$M$22,"")</f>
        <v/>
      </c>
      <c r="J121" s="801" t="str">
        <f>IF(AUG!$M$22&gt;0.0005,AUG!$M$22,"")</f>
        <v/>
      </c>
      <c r="K121" s="801" t="str">
        <f>IF(SEP!$M$22&gt;0.0005,SEP!$M$22,"")</f>
        <v/>
      </c>
      <c r="L121" s="801" t="str">
        <f>IF(OCT!$M$22&gt;0.0005,OCT!$M$22,"")</f>
        <v/>
      </c>
      <c r="M121" s="801" t="str">
        <f>IF(NOV!$M$22&gt;0.0005,NOV!$M$22,"")</f>
        <v/>
      </c>
      <c r="N121" s="802" t="str">
        <f>IF(DEC!$M$22&gt;0.0005,DEC!$M$22,"")</f>
        <v/>
      </c>
      <c r="O121" s="803" t="str">
        <f t="shared" si="57"/>
        <v/>
      </c>
      <c r="P121" s="785" t="str">
        <f>IF(SUM(C$17:N$17)&gt;0,O$17/(SUM(JAN!$L$22,FEB!$L$22,MAR!$L$22,APR!$L$22,MAY!$L$22,JUN!$L$22,JUL!$L$22,AUG!$L$22,SEP!$L$22,OCT!$L$22,NOV!$L$22,DEC!$L$22)),"")</f>
        <v/>
      </c>
      <c r="Q121" s="779"/>
      <c r="R121" s="796" t="str">
        <f>IF(SETUP!$B$17&lt;&gt;"",SETUP!$B$17,"")</f>
        <v/>
      </c>
      <c r="S121" s="1715" t="str">
        <f>IF(JAN!$L$22&gt;0.005,JAN!$L$22,"")</f>
        <v/>
      </c>
      <c r="T121" s="1716" t="str">
        <f>IF(FEB!$L$22&gt;0.005,FEB!$L$22,"")</f>
        <v/>
      </c>
      <c r="U121" s="1716" t="str">
        <f>IF(MAR!$L$22&gt;0.005,MAR!$L$22,"")</f>
        <v/>
      </c>
      <c r="V121" s="1716" t="str">
        <f>IF(APR!$L$22&gt;0.005,APR!$L$22,"")</f>
        <v/>
      </c>
      <c r="W121" s="1716" t="str">
        <f>IF(MAY!$L$22&gt;0.005,MAY!$L$22,"")</f>
        <v/>
      </c>
      <c r="X121" s="1716" t="str">
        <f>IF(JUN!$L$22&gt;0.005,JUN!$L$22,"")</f>
        <v/>
      </c>
      <c r="Y121" s="1716" t="str">
        <f>IF(JUL!$L$22&gt;0.005,JUL!$L$22,"")</f>
        <v/>
      </c>
      <c r="Z121" s="1716" t="str">
        <f>IF(AUG!$L$22&gt;0.005,AUG!$L$22,"")</f>
        <v/>
      </c>
      <c r="AA121" s="1716" t="str">
        <f>IF(SEP!$L$22&gt;0.005,SEP!$L$22,"")</f>
        <v/>
      </c>
      <c r="AB121" s="1716" t="str">
        <f>IF(OCT!$L$22&gt;0.005,OCT!$L$22,"")</f>
        <v/>
      </c>
      <c r="AC121" s="1716" t="str">
        <f>IF(NOV!$L$22&gt;0.005,NOV!$L$22,"")</f>
        <v/>
      </c>
      <c r="AD121" s="1717" t="str">
        <f>IF(DEC!$L$22&gt;0.005,DEC!$L$22,"")</f>
        <v/>
      </c>
      <c r="AE121" s="1718" t="str">
        <f t="shared" si="58"/>
        <v/>
      </c>
      <c r="AF121" s="1751" t="str">
        <f t="shared" si="59"/>
        <v/>
      </c>
      <c r="AG121" s="1349"/>
      <c r="AH121" s="1333" t="str">
        <f t="shared" si="56"/>
        <v/>
      </c>
      <c r="AI121" s="1334" t="str">
        <f>IF($R224&lt;&gt;"",VLOOKUP($R224,$R$107:$AF$152,$S$1,FALSE),"")</f>
        <v/>
      </c>
      <c r="AJ121" s="1334" t="str">
        <f>IF($R224&lt;&gt;"",VLOOKUP($R224,$R$107:$AF$152,$T$1,FALSE),"")</f>
        <v/>
      </c>
      <c r="AK121" s="1334" t="str">
        <f>IF($R224&lt;&gt;"",VLOOKUP($R224,$R$107:$AF$152,$U$1,FALSE),"")</f>
        <v/>
      </c>
      <c r="AL121" s="1334" t="str">
        <f>IF($R224&lt;&gt;"",VLOOKUP($R224,$R$107:$AF$152,$V$1,FALSE),"")</f>
        <v/>
      </c>
      <c r="AM121" s="1334" t="str">
        <f>IF($R224&lt;&gt;"",VLOOKUP($R224,$R$107:$AF$152,$W$1,FALSE),"")</f>
        <v/>
      </c>
      <c r="AN121" s="1334" t="str">
        <f>IF($R224&lt;&gt;"",VLOOKUP($R224,$R$107:$AF$152,$X$1,FALSE),"")</f>
        <v/>
      </c>
      <c r="AO121" s="1334" t="str">
        <f>IF($R224&lt;&gt;"",VLOOKUP($R224,$R$107:$AF$152,$Y$1,FALSE),"")</f>
        <v/>
      </c>
      <c r="AP121" s="1334" t="str">
        <f>IF($R224&lt;&gt;"",VLOOKUP($R224,$R$107:$AF$152,$Z$1,FALSE),"")</f>
        <v/>
      </c>
      <c r="AQ121" s="1334" t="str">
        <f>IF($R224&lt;&gt;"",VLOOKUP($R224,$R$107:$AF$152,$AA$1,FALSE),"")</f>
        <v/>
      </c>
      <c r="AR121" s="1334" t="str">
        <f>IF($R224&lt;&gt;"",VLOOKUP($R224,$R$107:$AF$152,$AB$1,FALSE),"")</f>
        <v/>
      </c>
      <c r="AS121" s="1334" t="str">
        <f>IF($R224&lt;&gt;"",VLOOKUP($R224,$R$107:$AF$152,$AC$1,FALSE),"")</f>
        <v/>
      </c>
      <c r="AT121" s="1335" t="str">
        <f>IF($R224&lt;&gt;"",VLOOKUP($R224,$R$107:$AF$152,$AD$1,FALSE),"")</f>
        <v/>
      </c>
      <c r="AU121" s="1336" t="str">
        <f>IF($R224&lt;&gt;"",VLOOKUP($R224,$R$107:$AF$152,$AE$1,FALSE),"")</f>
        <v/>
      </c>
      <c r="AV121" s="1337" t="str">
        <f>IF($R224&lt;&gt;"",VLOOKUP($R224,$R$107:$AF$152,$AF$1,FALSE),"")</f>
        <v/>
      </c>
      <c r="AY121" s="1228"/>
      <c r="AZ121" s="1228"/>
      <c r="BA121" s="1077"/>
      <c r="BB121" s="1228"/>
      <c r="BD121" s="1228"/>
      <c r="BF121" s="810"/>
      <c r="BG121" s="1228"/>
      <c r="BH121" s="1228"/>
      <c r="BI121" s="1228"/>
      <c r="BK121" s="810"/>
      <c r="BL121" s="1229"/>
    </row>
    <row r="122" spans="1:64" s="777" customFormat="1" ht="15.75" customHeight="1" thickTop="1" thickBot="1">
      <c r="A122" s="779"/>
      <c r="B122" s="780" t="str">
        <f>IF(SETUP!$B$18&lt;&gt;"",SETUP!$B$18,"")</f>
        <v/>
      </c>
      <c r="C122" s="787" t="str">
        <f>IF(JAN!$M$23&gt;0.0005,JAN!$M$23,"")</f>
        <v/>
      </c>
      <c r="D122" s="788" t="str">
        <f>IF(FEB!$M$23&gt;0.0005,FEB!$M$23,"")</f>
        <v/>
      </c>
      <c r="E122" s="788" t="str">
        <f>IF(MAR!$M$23&gt;0.0005,MAR!$M$23,"")</f>
        <v/>
      </c>
      <c r="F122" s="788" t="str">
        <f>IF(APR!$M$23&gt;0.0005,APR!$M$23,"")</f>
        <v/>
      </c>
      <c r="G122" s="788" t="str">
        <f>IF(MAY!$M$23&gt;0.0005,MAY!$M$23,"")</f>
        <v/>
      </c>
      <c r="H122" s="788" t="str">
        <f>IF(JUN!$M$23&gt;0.0005,JUN!$M$23,"")</f>
        <v/>
      </c>
      <c r="I122" s="788" t="str">
        <f>IF(JUL!$M$23&gt;0.0005,JUL!$M$23,"")</f>
        <v/>
      </c>
      <c r="J122" s="788" t="str">
        <f>IF(AUG!$M$23&gt;0.0005,AUG!$M$23,"")</f>
        <v/>
      </c>
      <c r="K122" s="788" t="str">
        <f>IF(SEP!$M$23&gt;0.0005,SEP!$M$23,"")</f>
        <v/>
      </c>
      <c r="L122" s="788" t="str">
        <f>IF(OCT!$M$23&gt;0.0005,OCT!$M$23,"")</f>
        <v/>
      </c>
      <c r="M122" s="788" t="str">
        <f>IF(NOV!$M$23&gt;0.0005,NOV!$M$23,"")</f>
        <v/>
      </c>
      <c r="N122" s="789" t="str">
        <f>IF(DEC!$M$23&gt;0.0005,DEC!$M$23,"")</f>
        <v/>
      </c>
      <c r="O122" s="790" t="str">
        <f t="shared" si="57"/>
        <v/>
      </c>
      <c r="P122" s="785" t="str">
        <f>IF(SUM(C$18:N$18)&gt;0,O$18/(SUM(JAN!$L$23,FEB!$L$23,MAR!$L$23,APR!$L$23,MAY!$L$23,JUN!$L$23,JUL!$L$23,AUG!$L$23,SEP!$L$23,OCT!$L$23,NOV!$L$23,DEC!$L$23)),"")</f>
        <v/>
      </c>
      <c r="Q122" s="779"/>
      <c r="R122" s="780" t="str">
        <f>IF(SETUP!$B$18&lt;&gt;"",SETUP!$B$18,"")</f>
        <v/>
      </c>
      <c r="S122" s="1711" t="str">
        <f>IF(JAN!$L$23&gt;0.005,JAN!$L$23,"")</f>
        <v/>
      </c>
      <c r="T122" s="1712" t="str">
        <f>IF(FEB!$L$23&gt;0.005,FEB!$L$23,"")</f>
        <v/>
      </c>
      <c r="U122" s="1712" t="str">
        <f>IF(MAR!$L$23&gt;0.005,MAR!$L$23,"")</f>
        <v/>
      </c>
      <c r="V122" s="1712" t="str">
        <f>IF(APR!$L$23&gt;0.005,APR!$L$23,"")</f>
        <v/>
      </c>
      <c r="W122" s="1712" t="str">
        <f>IF(MAY!$L$23&gt;0.005,MAY!$L$23,"")</f>
        <v/>
      </c>
      <c r="X122" s="1712" t="str">
        <f>IF(JUN!$L$23&gt;0.005,JUN!$L$23,"")</f>
        <v/>
      </c>
      <c r="Y122" s="1712" t="str">
        <f>IF(JUL!$L$23&gt;0.005,JUL!$L$23,"")</f>
        <v/>
      </c>
      <c r="Z122" s="1712" t="str">
        <f>IF(AUG!$L$23&gt;0.005,AUG!$L$23,"")</f>
        <v/>
      </c>
      <c r="AA122" s="1712" t="str">
        <f>IF(SEP!$L$23&gt;0.005,SEP!$L$23,"")</f>
        <v/>
      </c>
      <c r="AB122" s="1712" t="str">
        <f>IF(OCT!$L$23&gt;0.005,OCT!$L$23,"")</f>
        <v/>
      </c>
      <c r="AC122" s="1712" t="str">
        <f>IF(NOV!$L$23&gt;0.005,NOV!$L$23,"")</f>
        <v/>
      </c>
      <c r="AD122" s="1713" t="str">
        <f>IF(DEC!$L$23&gt;0.005,DEC!$L$23,"")</f>
        <v/>
      </c>
      <c r="AE122" s="1714" t="str">
        <f t="shared" si="58"/>
        <v/>
      </c>
      <c r="AF122" s="1751" t="str">
        <f t="shared" si="59"/>
        <v/>
      </c>
      <c r="AG122" s="1370"/>
      <c r="AH122" s="1370"/>
      <c r="AI122" s="1371"/>
      <c r="AJ122" s="1371"/>
      <c r="AK122" s="1371"/>
      <c r="AL122" s="1371"/>
      <c r="AM122" s="1371"/>
      <c r="AN122" s="1371"/>
      <c r="AO122" s="1371"/>
      <c r="AP122" s="1371"/>
      <c r="AQ122" s="1371"/>
      <c r="AR122" s="1371"/>
      <c r="AS122" s="1371"/>
      <c r="AT122" s="1371"/>
      <c r="AU122" s="1371"/>
      <c r="AV122" s="1372"/>
      <c r="AY122" s="1228"/>
      <c r="AZ122" s="1228"/>
      <c r="BA122" s="1077"/>
      <c r="BB122" s="1228"/>
      <c r="BD122" s="1228"/>
      <c r="BF122" s="810"/>
      <c r="BG122" s="1228"/>
      <c r="BH122" s="1228"/>
      <c r="BI122" s="1228"/>
      <c r="BK122" s="810"/>
      <c r="BL122" s="1229"/>
    </row>
    <row r="123" spans="1:64" s="777" customFormat="1" ht="15.75" customHeight="1" thickTop="1" thickBot="1">
      <c r="A123" s="779"/>
      <c r="B123" s="796" t="str">
        <f>IF(SETUP!$B$19&lt;&gt;"",SETUP!$B$19,"")</f>
        <v/>
      </c>
      <c r="C123" s="800" t="str">
        <f>IF(JAN!$M$24&gt;0.0005,JAN!$M$24,"")</f>
        <v/>
      </c>
      <c r="D123" s="801" t="str">
        <f>IF(FEB!$M$24&gt;0.0005,FEB!$M$24,"")</f>
        <v/>
      </c>
      <c r="E123" s="801" t="str">
        <f>IF(MAR!$M$24&gt;0.0005,MAR!$M$24,"")</f>
        <v/>
      </c>
      <c r="F123" s="801" t="str">
        <f>IF(APR!$M$24&gt;0.0005,APR!$M$24,"")</f>
        <v/>
      </c>
      <c r="G123" s="801" t="str">
        <f>IF(MAY!$M$24&gt;0.0005,MAY!$M$24,"")</f>
        <v/>
      </c>
      <c r="H123" s="801" t="str">
        <f>IF(JUN!$M$24&gt;0.0005,JUN!$M$24,"")</f>
        <v/>
      </c>
      <c r="I123" s="801" t="str">
        <f>IF(JUL!$M$24&gt;0.0005,JUL!$M$24,"")</f>
        <v/>
      </c>
      <c r="J123" s="801" t="str">
        <f>IF(AUG!$M$24&gt;0.0005,AUG!$M$24,"")</f>
        <v/>
      </c>
      <c r="K123" s="801" t="str">
        <f>IF(SEP!$M$24&gt;0.0005,SEP!$M$24,"")</f>
        <v/>
      </c>
      <c r="L123" s="801" t="str">
        <f>IF(OCT!$M$24&gt;0.0005,OCT!$M$24,"")</f>
        <v/>
      </c>
      <c r="M123" s="801" t="str">
        <f>IF(NOV!$M$24&gt;0.0005,NOV!$M$24,"")</f>
        <v/>
      </c>
      <c r="N123" s="802" t="str">
        <f>IF(DEC!$M$24&gt;0.0005,DEC!$M$24,"")</f>
        <v/>
      </c>
      <c r="O123" s="803" t="str">
        <f t="shared" si="57"/>
        <v/>
      </c>
      <c r="P123" s="785" t="str">
        <f>IF(SUM(C$19:N$19)&gt;0,O$19/(SUM(JAN!$L$24,FEB!$L$24,MAR!$L$24,APR!$L$24,MAY!$L$24,JUN!$L$24,JUL!$L$24,AUG!$L$24,SEP!$L$24,OCT!$L$24,NOV!$L$24,DEC!$L$24)),"")</f>
        <v/>
      </c>
      <c r="Q123" s="779"/>
      <c r="R123" s="796" t="str">
        <f>IF(SETUP!$B$19&lt;&gt;"",SETUP!$B$19,"")</f>
        <v/>
      </c>
      <c r="S123" s="1715" t="str">
        <f>IF(JAN!$L$24&gt;0.005,JAN!$L$24,"")</f>
        <v/>
      </c>
      <c r="T123" s="1716" t="str">
        <f>IF(FEB!$L$24&gt;0.005,FEB!$L$24,"")</f>
        <v/>
      </c>
      <c r="U123" s="1716" t="str">
        <f>IF(MAR!$L$24&gt;0.005,MAR!$L$24,"")</f>
        <v/>
      </c>
      <c r="V123" s="1716" t="str">
        <f>IF(APR!$L$24&gt;0.005,APR!$L$24,"")</f>
        <v/>
      </c>
      <c r="W123" s="1716" t="str">
        <f>IF(MAY!$L$24&gt;0.005,MAY!$L$24,"")</f>
        <v/>
      </c>
      <c r="X123" s="1716" t="str">
        <f>IF(JUN!$L$24&gt;0.005,JUN!$L$24,"")</f>
        <v/>
      </c>
      <c r="Y123" s="1716" t="str">
        <f>IF(JUL!$L$24&gt;0.005,JUL!$L$24,"")</f>
        <v/>
      </c>
      <c r="Z123" s="1716" t="str">
        <f>IF(AUG!$L$24&gt;0.005,AUG!$L$24,"")</f>
        <v/>
      </c>
      <c r="AA123" s="1716" t="str">
        <f>IF(SEP!$L$24&gt;0.005,SEP!$L$24,"")</f>
        <v/>
      </c>
      <c r="AB123" s="1716" t="str">
        <f>IF(OCT!$L$24&gt;0.005,OCT!$L$24,"")</f>
        <v/>
      </c>
      <c r="AC123" s="1716" t="str">
        <f>IF(NOV!$L$24&gt;0.005,NOV!$L$24,"")</f>
        <v/>
      </c>
      <c r="AD123" s="1717" t="str">
        <f>IF(DEC!$L$24&gt;0.005,DEC!$L$24,"")</f>
        <v/>
      </c>
      <c r="AE123" s="1718" t="str">
        <f t="shared" si="58"/>
        <v/>
      </c>
      <c r="AF123" s="1751" t="str">
        <f t="shared" si="59"/>
        <v/>
      </c>
      <c r="AG123" s="1431"/>
      <c r="AH123" s="1381" t="str">
        <f t="shared" si="56"/>
        <v/>
      </c>
      <c r="AI123" s="1382" t="str">
        <f>IF($R226&lt;&gt;"",VLOOKUP($R226,$R$170:$AF$174,$S$1,FALSE),"")</f>
        <v/>
      </c>
      <c r="AJ123" s="1382" t="str">
        <f>IF($R226&lt;&gt;"",VLOOKUP($R226,$R$170:$AF$174,$T$1,FALSE),"")</f>
        <v/>
      </c>
      <c r="AK123" s="1382" t="str">
        <f>IF($R226&lt;&gt;"",VLOOKUP($R226,$R$170:$AF$174,$U$1,FALSE),"")</f>
        <v/>
      </c>
      <c r="AL123" s="1382" t="str">
        <f>IF($R226&lt;&gt;"",VLOOKUP($R226,$R$170:$AF$174,$V$1,FALSE),"")</f>
        <v/>
      </c>
      <c r="AM123" s="1382" t="str">
        <f>IF($R226&lt;&gt;"",VLOOKUP($R226,$R$170:$AF$174,$W$1,FALSE),"")</f>
        <v/>
      </c>
      <c r="AN123" s="1382" t="str">
        <f>IF($R226&lt;&gt;"",VLOOKUP($R226,$R$170:$AF$174,$X$1,FALSE),"")</f>
        <v/>
      </c>
      <c r="AO123" s="1382" t="str">
        <f>IF($R226&lt;&gt;"",VLOOKUP($R226,$R$170:$AF$174,$Y$1,FALSE),"")</f>
        <v/>
      </c>
      <c r="AP123" s="1382" t="str">
        <f>IF($R226&lt;&gt;"",VLOOKUP($R226,$R$170:$AF$174,$Z$1,FALSE),"")</f>
        <v/>
      </c>
      <c r="AQ123" s="1382" t="str">
        <f>IF($R226&lt;&gt;"",VLOOKUP($R226,$R$170:$AF$174,$AA$1,FALSE),"")</f>
        <v/>
      </c>
      <c r="AR123" s="1382" t="str">
        <f>IF($R226&lt;&gt;"",VLOOKUP($R226,$R$170:$AF$174,$AB$1,FALSE),"")</f>
        <v/>
      </c>
      <c r="AS123" s="1382" t="str">
        <f>IF($R226&lt;&gt;"",VLOOKUP($R226,$R$170:$AF$174,$AC$1,FALSE),"")</f>
        <v/>
      </c>
      <c r="AT123" s="1383" t="str">
        <f>IF($R226&lt;&gt;"",VLOOKUP($R226,$R$170:$AF$174,$AD$1,FALSE),"")</f>
        <v/>
      </c>
      <c r="AU123" s="1384" t="str">
        <f>IF($R226&lt;&gt;"",VLOOKUP($R226,$R$170:$AF$174,$AE$1,FALSE),"")</f>
        <v/>
      </c>
      <c r="AV123" s="1432" t="str">
        <f>IF($R226&lt;&gt;"",VLOOKUP($R226,$R$170:$AF$174,$AF$1,FALSE),"")</f>
        <v/>
      </c>
      <c r="AY123" s="1228"/>
      <c r="AZ123" s="1228"/>
      <c r="BA123" s="1077"/>
      <c r="BB123" s="1228"/>
      <c r="BD123" s="1228"/>
      <c r="BF123" s="810"/>
      <c r="BG123" s="1228"/>
      <c r="BH123" s="1228"/>
      <c r="BI123" s="1228"/>
      <c r="BK123" s="810"/>
      <c r="BL123" s="1229"/>
    </row>
    <row r="124" spans="1:64" s="777" customFormat="1" ht="15.75" customHeight="1">
      <c r="A124" s="779"/>
      <c r="B124" s="780" t="str">
        <f>IF(SETUP!$B$20&lt;&gt;"",SETUP!$B$20,"")</f>
        <v/>
      </c>
      <c r="C124" s="787" t="str">
        <f>IF(JAN!$M$25&gt;0.0005,JAN!$M$25,"")</f>
        <v/>
      </c>
      <c r="D124" s="788" t="str">
        <f>IF(FEB!$M$25&gt;0.0005,FEB!$M$25,"")</f>
        <v/>
      </c>
      <c r="E124" s="788" t="str">
        <f>IF(MAR!$M$25&gt;0.0005,MAR!$M$25,"")</f>
        <v/>
      </c>
      <c r="F124" s="788" t="str">
        <f>IF(APR!$M$25&gt;0.0005,APR!$M$25,"")</f>
        <v/>
      </c>
      <c r="G124" s="788" t="str">
        <f>IF(MAY!$M$25&gt;0.0005,MAY!$M$25,"")</f>
        <v/>
      </c>
      <c r="H124" s="788" t="str">
        <f>IF(JUN!$M$25&gt;0.0005,JUN!$M$25,"")</f>
        <v/>
      </c>
      <c r="I124" s="788" t="str">
        <f>IF(JUL!$M$25&gt;0.0005,JUL!$M$25,"")</f>
        <v/>
      </c>
      <c r="J124" s="788" t="str">
        <f>IF(AUG!$M$25&gt;0.0005,AUG!$M$25,"")</f>
        <v/>
      </c>
      <c r="K124" s="788" t="str">
        <f>IF(SEP!$M$25&gt;0.0005,SEP!$M$25,"")</f>
        <v/>
      </c>
      <c r="L124" s="788" t="str">
        <f>IF(OCT!$M$25&gt;0.0005,OCT!$M$25,"")</f>
        <v/>
      </c>
      <c r="M124" s="788" t="str">
        <f>IF(NOV!$M$25&gt;0.0005,NOV!$M$25,"")</f>
        <v/>
      </c>
      <c r="N124" s="789" t="str">
        <f>IF(DEC!$M$25&gt;0.0005,DEC!$M$25,"")</f>
        <v/>
      </c>
      <c r="O124" s="790" t="str">
        <f t="shared" si="57"/>
        <v/>
      </c>
      <c r="P124" s="785" t="str">
        <f>IF(SUM(C$20:N$20)&gt;0,O$20/(SUM(JAN!$L$25,FEB!$L$25,MAR!$L$25,APR!$L$25,MAY!$L$25,JUN!$L$25,JUL!$L$25,AUG!$L$25,SEP!$L$25,OCT!$L$25,NOV!$L$25,DEC!$L$25)),"")</f>
        <v/>
      </c>
      <c r="Q124" s="779"/>
      <c r="R124" s="780" t="str">
        <f>IF(SETUP!$B$20&lt;&gt;"",SETUP!$B$20,"")</f>
        <v/>
      </c>
      <c r="S124" s="1711" t="str">
        <f>IF(JAN!$L$25&gt;0.005,JAN!$L$25,"")</f>
        <v/>
      </c>
      <c r="T124" s="1712" t="str">
        <f>IF(FEB!$L$25&gt;0.005,FEB!$L$25,"")</f>
        <v/>
      </c>
      <c r="U124" s="1712" t="str">
        <f>IF(MAR!$L$25&gt;0.005,MAR!$L$25,"")</f>
        <v/>
      </c>
      <c r="V124" s="1712" t="str">
        <f>IF(APR!$L$25&gt;0.005,APR!$L$25,"")</f>
        <v/>
      </c>
      <c r="W124" s="1712" t="str">
        <f>IF(MAY!$L$25&gt;0.005,MAY!$L$25,"")</f>
        <v/>
      </c>
      <c r="X124" s="1712" t="str">
        <f>IF(JUN!$L$25&gt;0.005,JUN!$L$25,"")</f>
        <v/>
      </c>
      <c r="Y124" s="1712" t="str">
        <f>IF(JUL!$L$25&gt;0.005,JUL!$L$25,"")</f>
        <v/>
      </c>
      <c r="Z124" s="1712" t="str">
        <f>IF(AUG!$L$25&gt;0.005,AUG!$L$25,"")</f>
        <v/>
      </c>
      <c r="AA124" s="1712" t="str">
        <f>IF(SEP!$L$25&gt;0.005,SEP!$L$25,"")</f>
        <v/>
      </c>
      <c r="AB124" s="1712" t="str">
        <f>IF(OCT!$L$25&gt;0.005,OCT!$L$25,"")</f>
        <v/>
      </c>
      <c r="AC124" s="1712" t="str">
        <f>IF(NOV!$L$25&gt;0.005,NOV!$L$25,"")</f>
        <v/>
      </c>
      <c r="AD124" s="1713" t="str">
        <f>IF(DEC!$L$25&gt;0.005,DEC!$L$25,"")</f>
        <v/>
      </c>
      <c r="AE124" s="1714" t="str">
        <f t="shared" si="58"/>
        <v/>
      </c>
      <c r="AF124" s="1751" t="str">
        <f t="shared" si="59"/>
        <v/>
      </c>
      <c r="AG124" s="1332"/>
      <c r="AH124" s="1333" t="str">
        <f t="shared" si="56"/>
        <v/>
      </c>
      <c r="AI124" s="1334" t="str">
        <f>IF($R227&lt;&gt;"",VLOOKUP($R227,$R$107:$AF$152,$S$1,FALSE),"")</f>
        <v/>
      </c>
      <c r="AJ124" s="1334" t="str">
        <f>IF($R227&lt;&gt;"",VLOOKUP($R227,$R$107:$AF$152,$T$1,FALSE),"")</f>
        <v/>
      </c>
      <c r="AK124" s="1334" t="str">
        <f>IF($R227&lt;&gt;"",VLOOKUP($R227,$R$107:$AF$152,$U$1,FALSE),"")</f>
        <v/>
      </c>
      <c r="AL124" s="1334" t="str">
        <f>IF($R227&lt;&gt;"",VLOOKUP($R227,$R$107:$AF$152,$V$1,FALSE),"")</f>
        <v/>
      </c>
      <c r="AM124" s="1334" t="str">
        <f>IF($R227&lt;&gt;"",VLOOKUP($R227,$R$107:$AF$152,$W$1,FALSE),"")</f>
        <v/>
      </c>
      <c r="AN124" s="1334" t="str">
        <f>IF($R227&lt;&gt;"",VLOOKUP($R227,$R$107:$AF$152,$X$1,FALSE),"")</f>
        <v/>
      </c>
      <c r="AO124" s="1334" t="str">
        <f>IF($R227&lt;&gt;"",VLOOKUP($R227,$R$107:$AF$152,$Y$1,FALSE),"")</f>
        <v/>
      </c>
      <c r="AP124" s="1334" t="str">
        <f>IF($R227&lt;&gt;"",VLOOKUP($R227,$R$107:$AF$152,$Z$1,FALSE),"")</f>
        <v/>
      </c>
      <c r="AQ124" s="1334" t="str">
        <f>IF($R227&lt;&gt;"",VLOOKUP($R227,$R$107:$AF$152,$AA$1,FALSE),"")</f>
        <v/>
      </c>
      <c r="AR124" s="1334" t="str">
        <f>IF($R227&lt;&gt;"",VLOOKUP($R227,$R$107:$AF$152,$AB$1,FALSE),"")</f>
        <v/>
      </c>
      <c r="AS124" s="1334" t="str">
        <f>IF($R227&lt;&gt;"",VLOOKUP($R227,$R$107:$AF$152,$AC$1,FALSE),"")</f>
        <v/>
      </c>
      <c r="AT124" s="1335" t="str">
        <f>IF($R227&lt;&gt;"",VLOOKUP($R227,$R$107:$AF$152,$AD$1,FALSE),"")</f>
        <v/>
      </c>
      <c r="AU124" s="1336" t="str">
        <f>IF($R227&lt;&gt;"",VLOOKUP($R227,$R$107:$AF$152,$AE$1,FALSE),"")</f>
        <v/>
      </c>
      <c r="AV124" s="1337" t="str">
        <f>IF($R227&lt;&gt;"",VLOOKUP($R227,$R$107:$AF$152,$AF$1,FALSE),"")</f>
        <v/>
      </c>
      <c r="AY124" s="1228"/>
      <c r="AZ124" s="1228"/>
      <c r="BA124" s="1077"/>
      <c r="BB124" s="1228"/>
      <c r="BD124" s="1228"/>
      <c r="BF124" s="810"/>
      <c r="BG124" s="1228"/>
      <c r="BH124" s="1228"/>
      <c r="BI124" s="1228"/>
      <c r="BK124" s="810"/>
      <c r="BL124" s="1229"/>
    </row>
    <row r="125" spans="1:64" s="777" customFormat="1" ht="15.75" customHeight="1">
      <c r="A125" s="779"/>
      <c r="B125" s="796" t="str">
        <f>IF(SETUP!$B$21&lt;&gt;"",SETUP!$B$21,"")</f>
        <v/>
      </c>
      <c r="C125" s="800" t="str">
        <f>IF(JAN!$M$26&gt;0.0005,JAN!$M$26,"")</f>
        <v/>
      </c>
      <c r="D125" s="801" t="str">
        <f>IF(FEB!$M$26&gt;0.0005,FEB!$M$26,"")</f>
        <v/>
      </c>
      <c r="E125" s="801" t="str">
        <f>IF(MAR!$M$26&gt;0.0005,MAR!$M$26,"")</f>
        <v/>
      </c>
      <c r="F125" s="801" t="str">
        <f>IF(APR!$M$26&gt;0.0005,APR!$M$26,"")</f>
        <v/>
      </c>
      <c r="G125" s="801" t="str">
        <f>IF(MAY!$M$26&gt;0.0005,MAY!$M$26,"")</f>
        <v/>
      </c>
      <c r="H125" s="801" t="str">
        <f>IF(JUN!$M$26&gt;0.0005,JUN!$M$26,"")</f>
        <v/>
      </c>
      <c r="I125" s="801" t="str">
        <f>IF(JUL!$M$26&gt;0.0005,JUL!$M$26,"")</f>
        <v/>
      </c>
      <c r="J125" s="801" t="str">
        <f>IF(AUG!$M$26&gt;0.0005,AUG!$M$26,"")</f>
        <v/>
      </c>
      <c r="K125" s="801" t="str">
        <f>IF(SEP!$M$26&gt;0.0005,SEP!$M$26,"")</f>
        <v/>
      </c>
      <c r="L125" s="801" t="str">
        <f>IF(OCT!$M$26&gt;0.0005,OCT!$M$26,"")</f>
        <v/>
      </c>
      <c r="M125" s="801" t="str">
        <f>IF(NOV!$M$26&gt;0.0005,NOV!$M$26,"")</f>
        <v/>
      </c>
      <c r="N125" s="802" t="str">
        <f>IF(DEC!$M$26&gt;0.0005,DEC!$M$26,"")</f>
        <v/>
      </c>
      <c r="O125" s="803" t="str">
        <f t="shared" si="57"/>
        <v/>
      </c>
      <c r="P125" s="785" t="str">
        <f>IF(SUM(C$21:N$21)&gt;0,O$21/(SUM(JAN!$L$26,FEB!$L$26,MAR!$L$26,APR!$L$26,MAY!$L$26,JUN!$L$26,JUL!$L$26,AUG!$L$26,SEP!$L$26,OCT!$L$26,NOV!$L$26,DEC!$L$26)),"")</f>
        <v/>
      </c>
      <c r="Q125" s="779"/>
      <c r="R125" s="796" t="str">
        <f>IF(SETUP!$B$21&lt;&gt;"",SETUP!$B$21,"")</f>
        <v/>
      </c>
      <c r="S125" s="1715" t="str">
        <f>IF(JAN!$L$26&gt;0.005,JAN!$L$26,"")</f>
        <v/>
      </c>
      <c r="T125" s="1716" t="str">
        <f>IF(FEB!$L$26&gt;0.005,FEB!$L$26,"")</f>
        <v/>
      </c>
      <c r="U125" s="1716" t="str">
        <f>IF(MAR!$L$26&gt;0.005,MAR!$L$26,"")</f>
        <v/>
      </c>
      <c r="V125" s="1716" t="str">
        <f>IF(APR!$L$26&gt;0.005,APR!$L$26,"")</f>
        <v/>
      </c>
      <c r="W125" s="1716" t="str">
        <f>IF(MAY!$L$26&gt;0.005,MAY!$L$26,"")</f>
        <v/>
      </c>
      <c r="X125" s="1716" t="str">
        <f>IF(JUN!$L$26&gt;0.005,JUN!$L$26,"")</f>
        <v/>
      </c>
      <c r="Y125" s="1716" t="str">
        <f>IF(JUL!$L$26&gt;0.005,JUL!$L$26,"")</f>
        <v/>
      </c>
      <c r="Z125" s="1716" t="str">
        <f>IF(AUG!$L$26&gt;0.005,AUG!$L$26,"")</f>
        <v/>
      </c>
      <c r="AA125" s="1716" t="str">
        <f>IF(SEP!$L$26&gt;0.005,SEP!$L$26,"")</f>
        <v/>
      </c>
      <c r="AB125" s="1716" t="str">
        <f>IF(OCT!$L$26&gt;0.005,OCT!$L$26,"")</f>
        <v/>
      </c>
      <c r="AC125" s="1716" t="str">
        <f>IF(NOV!$L$26&gt;0.005,NOV!$L$26,"")</f>
        <v/>
      </c>
      <c r="AD125" s="1717" t="str">
        <f>IF(DEC!$L$26&gt;0.005,DEC!$L$26,"")</f>
        <v/>
      </c>
      <c r="AE125" s="1718" t="str">
        <f t="shared" si="58"/>
        <v/>
      </c>
      <c r="AF125" s="1751" t="str">
        <f t="shared" si="59"/>
        <v/>
      </c>
      <c r="AG125" s="1349"/>
      <c r="AH125" s="1350" t="str">
        <f t="shared" si="56"/>
        <v/>
      </c>
      <c r="AI125" s="848" t="str">
        <f>IF($R228&lt;&gt;"",VLOOKUP($R228,$R$107:$AF$152,$S$1,FALSE),"")</f>
        <v/>
      </c>
      <c r="AJ125" s="848" t="str">
        <f>IF($R228&lt;&gt;"",VLOOKUP($R228,$R$107:$AF$152,$T$1,FALSE),"")</f>
        <v/>
      </c>
      <c r="AK125" s="848" t="str">
        <f>IF($R228&lt;&gt;"",VLOOKUP($R228,$R$107:$AF$152,$U$1,FALSE),"")</f>
        <v/>
      </c>
      <c r="AL125" s="848" t="str">
        <f>IF($R228&lt;&gt;"",VLOOKUP($R228,$R$107:$AF$152,$V$1,FALSE),"")</f>
        <v/>
      </c>
      <c r="AM125" s="848" t="str">
        <f>IF($R228&lt;&gt;"",VLOOKUP($R228,$R$107:$AF$152,$W$1,FALSE),"")</f>
        <v/>
      </c>
      <c r="AN125" s="848" t="str">
        <f>IF($R228&lt;&gt;"",VLOOKUP($R228,$R$107:$AF$152,$X$1,FALSE),"")</f>
        <v/>
      </c>
      <c r="AO125" s="848" t="str">
        <f>IF($R228&lt;&gt;"",VLOOKUP($R228,$R$107:$AF$152,$Y$1,FALSE),"")</f>
        <v/>
      </c>
      <c r="AP125" s="848" t="str">
        <f>IF($R228&lt;&gt;"",VLOOKUP($R228,$R$107:$AF$152,$Z$1,FALSE),"")</f>
        <v/>
      </c>
      <c r="AQ125" s="848" t="str">
        <f>IF($R228&lt;&gt;"",VLOOKUP($R228,$R$107:$AF$152,$AA$1,FALSE),"")</f>
        <v/>
      </c>
      <c r="AR125" s="848" t="str">
        <f>IF($R228&lt;&gt;"",VLOOKUP($R228,$R$107:$AF$152,$AB$1,FALSE),"")</f>
        <v/>
      </c>
      <c r="AS125" s="848" t="str">
        <f>IF($R228&lt;&gt;"",VLOOKUP($R228,$R$107:$AF$152,$AC$1,FALSE),"")</f>
        <v/>
      </c>
      <c r="AT125" s="1351" t="str">
        <f>IF($R228&lt;&gt;"",VLOOKUP($R228,$R$107:$AF$152,$AD$1,FALSE),"")</f>
        <v/>
      </c>
      <c r="AU125" s="1352" t="str">
        <f>IF($R228&lt;&gt;"",VLOOKUP($R228,$R$107:$AF$152,$AE$1,FALSE),"")</f>
        <v/>
      </c>
      <c r="AV125" s="1337" t="str">
        <f>IF($R228&lt;&gt;"",VLOOKUP($R228,$R$107:$AF$152,$AF$1,FALSE),"")</f>
        <v/>
      </c>
      <c r="AY125" s="1228"/>
      <c r="AZ125" s="1228"/>
      <c r="BA125" s="1077"/>
      <c r="BB125" s="1228"/>
      <c r="BD125" s="1228"/>
      <c r="BF125" s="810"/>
      <c r="BG125" s="1228"/>
      <c r="BH125" s="1228"/>
      <c r="BI125" s="1228"/>
      <c r="BK125" s="810"/>
      <c r="BL125" s="1229"/>
    </row>
    <row r="126" spans="1:64" s="777" customFormat="1" ht="15.75" customHeight="1">
      <c r="A126" s="779"/>
      <c r="B126" s="780" t="str">
        <f>IF(SETUP!$B$22&lt;&gt;"",SETUP!$B$22,"")</f>
        <v/>
      </c>
      <c r="C126" s="787" t="str">
        <f>IF(JAN!$M$27&gt;0.0005,JAN!$M$27,"")</f>
        <v/>
      </c>
      <c r="D126" s="788" t="str">
        <f>IF(FEB!$M$27&gt;0.0005,FEB!$M$27,"")</f>
        <v/>
      </c>
      <c r="E126" s="788" t="str">
        <f>IF(MAR!$M$27&gt;0.0005,MAR!$M$27,"")</f>
        <v/>
      </c>
      <c r="F126" s="788" t="str">
        <f>IF(APR!$M$27&gt;0.0005,APR!$M$27,"")</f>
        <v/>
      </c>
      <c r="G126" s="788" t="str">
        <f>IF(MAY!$M$27&gt;0.0005,MAY!$M$27,"")</f>
        <v/>
      </c>
      <c r="H126" s="788" t="str">
        <f>IF(JUN!$M$27&gt;0.0005,JUN!$M$27,"")</f>
        <v/>
      </c>
      <c r="I126" s="788" t="str">
        <f>IF(JUL!$M$27&gt;0.0005,JUL!$M$27,"")</f>
        <v/>
      </c>
      <c r="J126" s="788" t="str">
        <f>IF(AUG!$M$27&gt;0.0005,AUG!$M$27,"")</f>
        <v/>
      </c>
      <c r="K126" s="788" t="str">
        <f>IF(SEP!$M$27&gt;0.0005,SEP!$M$27,"")</f>
        <v/>
      </c>
      <c r="L126" s="788" t="str">
        <f>IF(OCT!$M$27&gt;0.0005,OCT!$M$27,"")</f>
        <v/>
      </c>
      <c r="M126" s="788" t="str">
        <f>IF(NOV!$M$27&gt;0.0005,NOV!$M$27,"")</f>
        <v/>
      </c>
      <c r="N126" s="789" t="str">
        <f>IF(DEC!$M$27&gt;0.0005,DEC!$M$27,"")</f>
        <v/>
      </c>
      <c r="O126" s="790" t="str">
        <f t="shared" si="57"/>
        <v/>
      </c>
      <c r="P126" s="785" t="str">
        <f>IF(SUM(C$22:N$22)&gt;0,O$22/(SUM(JAN!$L$27,FEB!$L$27,MAR!$L$27,APR!$L$27,MAY!$L$27,JUN!$L$27,JUL!$L$27,AUG!$L$27,SEP!$L$27,OCT!$L$27,NOV!$L$27,DEC!$L$27)),"")</f>
        <v/>
      </c>
      <c r="Q126" s="779"/>
      <c r="R126" s="780" t="str">
        <f>IF(SETUP!$B$22&lt;&gt;"",SETUP!$B$22,"")</f>
        <v/>
      </c>
      <c r="S126" s="1711" t="str">
        <f>IF(JAN!$L$27&gt;0.005,JAN!$L$27,"")</f>
        <v/>
      </c>
      <c r="T126" s="1712" t="str">
        <f>IF(FEB!$L$27&gt;0.005,FEB!$L$27,"")</f>
        <v/>
      </c>
      <c r="U126" s="1712" t="str">
        <f>IF(MAR!$L$27&gt;0.005,MAR!$L$27,"")</f>
        <v/>
      </c>
      <c r="V126" s="1712" t="str">
        <f>IF(APR!$L$27&gt;0.005,APR!$L$27,"")</f>
        <v/>
      </c>
      <c r="W126" s="1712" t="str">
        <f>IF(MAY!$L$27&gt;0.005,MAY!$L$27,"")</f>
        <v/>
      </c>
      <c r="X126" s="1712" t="str">
        <f>IF(JUN!$L$27&gt;0.005,JUN!$L$27,"")</f>
        <v/>
      </c>
      <c r="Y126" s="1712" t="str">
        <f>IF(JUL!$L$27&gt;0.005,JUL!$L$27,"")</f>
        <v/>
      </c>
      <c r="Z126" s="1712" t="str">
        <f>IF(AUG!$L$27&gt;0.005,AUG!$L$27,"")</f>
        <v/>
      </c>
      <c r="AA126" s="1712" t="str">
        <f>IF(SEP!$L$27&gt;0.005,SEP!$L$27,"")</f>
        <v/>
      </c>
      <c r="AB126" s="1712" t="str">
        <f>IF(OCT!$L$27&gt;0.005,OCT!$L$27,"")</f>
        <v/>
      </c>
      <c r="AC126" s="1712" t="str">
        <f>IF(NOV!$L$27&gt;0.005,NOV!$L$27,"")</f>
        <v/>
      </c>
      <c r="AD126" s="1713" t="str">
        <f>IF(DEC!$L$27&gt;0.005,DEC!$L$27,"")</f>
        <v/>
      </c>
      <c r="AE126" s="1714" t="str">
        <f t="shared" si="58"/>
        <v/>
      </c>
      <c r="AF126" s="1751" t="str">
        <f t="shared" si="59"/>
        <v/>
      </c>
      <c r="AG126" s="1349"/>
      <c r="AH126" s="1333" t="str">
        <f t="shared" si="56"/>
        <v/>
      </c>
      <c r="AI126" s="1334" t="str">
        <f>IF($R229&lt;&gt;"",VLOOKUP($R229,$R$107:$AF$152,$S$1,FALSE),"")</f>
        <v/>
      </c>
      <c r="AJ126" s="1334" t="str">
        <f>IF($R229&lt;&gt;"",VLOOKUP($R229,$R$107:$AF$152,$T$1,FALSE),"")</f>
        <v/>
      </c>
      <c r="AK126" s="1334" t="str">
        <f>IF($R229&lt;&gt;"",VLOOKUP($R229,$R$107:$AF$152,$U$1,FALSE),"")</f>
        <v/>
      </c>
      <c r="AL126" s="1334" t="str">
        <f>IF($R229&lt;&gt;"",VLOOKUP($R229,$R$107:$AF$152,$V$1,FALSE),"")</f>
        <v/>
      </c>
      <c r="AM126" s="1334" t="str">
        <f>IF($R229&lt;&gt;"",VLOOKUP($R229,$R$107:$AF$152,$W$1,FALSE),"")</f>
        <v/>
      </c>
      <c r="AN126" s="1334" t="str">
        <f>IF($R229&lt;&gt;"",VLOOKUP($R229,$R$107:$AF$152,$X$1,FALSE),"")</f>
        <v/>
      </c>
      <c r="AO126" s="1334" t="str">
        <f>IF($R229&lt;&gt;"",VLOOKUP($R229,$R$107:$AF$152,$Y$1,FALSE),"")</f>
        <v/>
      </c>
      <c r="AP126" s="1334" t="str">
        <f>IF($R229&lt;&gt;"",VLOOKUP($R229,$R$107:$AF$152,$Z$1,FALSE),"")</f>
        <v/>
      </c>
      <c r="AQ126" s="1334" t="str">
        <f>IF($R229&lt;&gt;"",VLOOKUP($R229,$R$107:$AF$152,$AA$1,FALSE),"")</f>
        <v/>
      </c>
      <c r="AR126" s="1334" t="str">
        <f>IF($R229&lt;&gt;"",VLOOKUP($R229,$R$107:$AF$152,$AB$1,FALSE),"")</f>
        <v/>
      </c>
      <c r="AS126" s="1334" t="str">
        <f>IF($R229&lt;&gt;"",VLOOKUP($R229,$R$107:$AF$152,$AC$1,FALSE),"")</f>
        <v/>
      </c>
      <c r="AT126" s="1335" t="str">
        <f>IF($R229&lt;&gt;"",VLOOKUP($R229,$R$107:$AF$152,$AD$1,FALSE),"")</f>
        <v/>
      </c>
      <c r="AU126" s="1336" t="str">
        <f>IF($R229&lt;&gt;"",VLOOKUP($R229,$R$107:$AF$152,$AE$1,FALSE),"")</f>
        <v/>
      </c>
      <c r="AV126" s="1337" t="str">
        <f>IF($R229&lt;&gt;"",VLOOKUP($R229,$R$107:$AF$152,$AF$1,FALSE),"")</f>
        <v/>
      </c>
      <c r="AY126" s="1228"/>
      <c r="AZ126" s="1228"/>
      <c r="BA126" s="1077"/>
      <c r="BB126" s="1228"/>
      <c r="BD126" s="1228"/>
      <c r="BF126" s="810"/>
      <c r="BG126" s="1228"/>
      <c r="BH126" s="1228"/>
      <c r="BI126" s="1228"/>
      <c r="BK126" s="810"/>
      <c r="BL126" s="1229"/>
    </row>
    <row r="127" spans="1:64" s="777" customFormat="1" ht="15.75" customHeight="1">
      <c r="A127" s="779"/>
      <c r="B127" s="796" t="str">
        <f>IF(SETUP!$B$23&lt;&gt;"",SETUP!$B$23,"")</f>
        <v/>
      </c>
      <c r="C127" s="800" t="str">
        <f>IF(JAN!$M$28&gt;0.0005,JAN!$M$28,"")</f>
        <v/>
      </c>
      <c r="D127" s="801" t="str">
        <f>IF(FEB!$M$28&gt;0.0005,FEB!$M$28,"")</f>
        <v/>
      </c>
      <c r="E127" s="801" t="str">
        <f>IF(MAR!$M$28&gt;0.0005,MAR!$M$28,"")</f>
        <v/>
      </c>
      <c r="F127" s="801" t="str">
        <f>IF(APR!$M$28&gt;0.0005,APR!$M$28,"")</f>
        <v/>
      </c>
      <c r="G127" s="801" t="str">
        <f>IF(MAY!$M$28&gt;0.0005,MAY!$M$28,"")</f>
        <v/>
      </c>
      <c r="H127" s="801" t="str">
        <f>IF(JUN!$M$28&gt;0.0005,JUN!$M$28,"")</f>
        <v/>
      </c>
      <c r="I127" s="801" t="str">
        <f>IF(JUL!$M$28&gt;0.0005,JUL!$M$28,"")</f>
        <v/>
      </c>
      <c r="J127" s="801" t="str">
        <f>IF(AUG!$M$28&gt;0.0005,AUG!$M$28,"")</f>
        <v/>
      </c>
      <c r="K127" s="801" t="str">
        <f>IF(SEP!$M$28&gt;0.0005,SEP!$M$28,"")</f>
        <v/>
      </c>
      <c r="L127" s="801" t="str">
        <f>IF(OCT!$M$28&gt;0.0005,OCT!$M$28,"")</f>
        <v/>
      </c>
      <c r="M127" s="801" t="str">
        <f>IF(NOV!$M$28&gt;0.0005,NOV!$M$28,"")</f>
        <v/>
      </c>
      <c r="N127" s="802" t="str">
        <f>IF(DEC!$M$28&gt;0.0005,DEC!$M$28,"")</f>
        <v/>
      </c>
      <c r="O127" s="803" t="str">
        <f t="shared" si="57"/>
        <v/>
      </c>
      <c r="P127" s="785" t="str">
        <f>IF(SUM(C$23:N$23)&gt;0,O$23/(SUM(JAN!$L$28,FEB!$L$28,MAR!$L$28,APR!$L$28,MAY!$L$28,JUN!$L$28,JUL!$L$28,AUG!$L$28,SEP!$L$28,OCT!$L$28,NOV!$L$28,DEC!$L$28)),"")</f>
        <v/>
      </c>
      <c r="Q127" s="779"/>
      <c r="R127" s="796" t="str">
        <f>IF(SETUP!$B$23&lt;&gt;"",SETUP!$B$23,"")</f>
        <v/>
      </c>
      <c r="S127" s="1715" t="str">
        <f>IF(JAN!$L$28&gt;0.005,JAN!$L$28,"")</f>
        <v/>
      </c>
      <c r="T127" s="1716" t="str">
        <f>IF(FEB!$L$28&gt;0.005,FEB!$L$28,"")</f>
        <v/>
      </c>
      <c r="U127" s="1716" t="str">
        <f>IF(MAR!$L$28&gt;0.005,MAR!$L$28,"")</f>
        <v/>
      </c>
      <c r="V127" s="1716" t="str">
        <f>IF(APR!$L$28&gt;0.005,APR!$L$28,"")</f>
        <v/>
      </c>
      <c r="W127" s="1716" t="str">
        <f>IF(MAY!$L$28&gt;0.005,MAY!$L$28,"")</f>
        <v/>
      </c>
      <c r="X127" s="1716" t="str">
        <f>IF(JUN!$L$28&gt;0.005,JUN!$L$28,"")</f>
        <v/>
      </c>
      <c r="Y127" s="1716" t="str">
        <f>IF(JUL!$L$28&gt;0.005,JUL!$L$28,"")</f>
        <v/>
      </c>
      <c r="Z127" s="1716" t="str">
        <f>IF(AUG!$L$28&gt;0.005,AUG!$L$28,"")</f>
        <v/>
      </c>
      <c r="AA127" s="1716" t="str">
        <f>IF(SEP!$L$28&gt;0.005,SEP!$L$28,"")</f>
        <v/>
      </c>
      <c r="AB127" s="1716" t="str">
        <f>IF(OCT!$L$28&gt;0.005,OCT!$L$28,"")</f>
        <v/>
      </c>
      <c r="AC127" s="1716" t="str">
        <f>IF(NOV!$L$28&gt;0.005,NOV!$L$28,"")</f>
        <v/>
      </c>
      <c r="AD127" s="1717" t="str">
        <f>IF(DEC!$L$28&gt;0.005,DEC!$L$28,"")</f>
        <v/>
      </c>
      <c r="AE127" s="1718" t="str">
        <f t="shared" si="58"/>
        <v/>
      </c>
      <c r="AF127" s="1751" t="str">
        <f t="shared" si="59"/>
        <v/>
      </c>
      <c r="AG127" s="1349"/>
      <c r="AH127" s="1350" t="str">
        <f t="shared" si="56"/>
        <v/>
      </c>
      <c r="AI127" s="848" t="str">
        <f>IF($R230&lt;&gt;"",VLOOKUP($R230,$R$107:$AF$152,$S$1,FALSE),"")</f>
        <v/>
      </c>
      <c r="AJ127" s="848" t="str">
        <f>IF($R230&lt;&gt;"",VLOOKUP($R230,$R$107:$AF$152,$T$1,FALSE),"")</f>
        <v/>
      </c>
      <c r="AK127" s="848" t="str">
        <f>IF($R230&lt;&gt;"",VLOOKUP($R230,$R$107:$AF$152,$U$1,FALSE),"")</f>
        <v/>
      </c>
      <c r="AL127" s="848" t="str">
        <f>IF($R230&lt;&gt;"",VLOOKUP($R230,$R$107:$AF$152,$V$1,FALSE),"")</f>
        <v/>
      </c>
      <c r="AM127" s="848" t="str">
        <f>IF($R230&lt;&gt;"",VLOOKUP($R230,$R$107:$AF$152,$W$1,FALSE),"")</f>
        <v/>
      </c>
      <c r="AN127" s="848" t="str">
        <f>IF($R230&lt;&gt;"",VLOOKUP($R230,$R$107:$AF$152,$X$1,FALSE),"")</f>
        <v/>
      </c>
      <c r="AO127" s="848" t="str">
        <f>IF($R230&lt;&gt;"",VLOOKUP($R230,$R$107:$AF$152,$Y$1,FALSE),"")</f>
        <v/>
      </c>
      <c r="AP127" s="848" t="str">
        <f>IF($R230&lt;&gt;"",VLOOKUP($R230,$R$107:$AF$152,$Z$1,FALSE),"")</f>
        <v/>
      </c>
      <c r="AQ127" s="848" t="str">
        <f>IF($R230&lt;&gt;"",VLOOKUP($R230,$R$107:$AF$152,$AA$1,FALSE),"")</f>
        <v/>
      </c>
      <c r="AR127" s="848" t="str">
        <f>IF($R230&lt;&gt;"",VLOOKUP($R230,$R$107:$AF$152,$AB$1,FALSE),"")</f>
        <v/>
      </c>
      <c r="AS127" s="848" t="str">
        <f>IF($R230&lt;&gt;"",VLOOKUP($R230,$R$107:$AF$152,$AC$1,FALSE),"")</f>
        <v/>
      </c>
      <c r="AT127" s="1351" t="str">
        <f>IF($R230&lt;&gt;"",VLOOKUP($R230,$R$107:$AF$152,$AD$1,FALSE),"")</f>
        <v/>
      </c>
      <c r="AU127" s="1352" t="str">
        <f>IF($R230&lt;&gt;"",VLOOKUP($R230,$R$107:$AF$152,$AE$1,FALSE),"")</f>
        <v/>
      </c>
      <c r="AV127" s="1337" t="str">
        <f>IF($R230&lt;&gt;"",VLOOKUP($R230,$R$107:$AF$152,$AF$1,FALSE),"")</f>
        <v/>
      </c>
      <c r="AY127" s="1228"/>
      <c r="AZ127" s="1228"/>
      <c r="BA127" s="1077"/>
      <c r="BB127" s="1228"/>
      <c r="BD127" s="1228"/>
      <c r="BF127" s="810"/>
      <c r="BG127" s="1228"/>
      <c r="BH127" s="1228"/>
      <c r="BI127" s="1228"/>
      <c r="BK127" s="810"/>
      <c r="BL127" s="1229"/>
    </row>
    <row r="128" spans="1:64" s="777" customFormat="1" ht="15.75" customHeight="1" thickBot="1">
      <c r="A128" s="779"/>
      <c r="B128" s="780" t="str">
        <f>IF(SETUP!$B$24&lt;&gt;"",SETUP!$B$24,"")</f>
        <v/>
      </c>
      <c r="C128" s="787" t="str">
        <f>IF(JAN!$M$29&gt;0.0005,JAN!$M$29,"")</f>
        <v/>
      </c>
      <c r="D128" s="788" t="str">
        <f>IF(FEB!$M$29&gt;0.0005,FEB!$M$29,"")</f>
        <v/>
      </c>
      <c r="E128" s="788" t="str">
        <f>IF(MAR!$M$29&gt;0.0005,MAR!$M$29,"")</f>
        <v/>
      </c>
      <c r="F128" s="788" t="str">
        <f>IF(APR!$M$29&gt;0.0005,APR!$M$29,"")</f>
        <v/>
      </c>
      <c r="G128" s="788" t="str">
        <f>IF(MAY!$M$29&gt;0.0005,MAY!$M$29,"")</f>
        <v/>
      </c>
      <c r="H128" s="788" t="str">
        <f>IF(JUN!$M$29&gt;0.0005,JUN!$M$29,"")</f>
        <v/>
      </c>
      <c r="I128" s="788" t="str">
        <f>IF(JUL!$M$29&gt;0.0005,JUL!$M$29,"")</f>
        <v/>
      </c>
      <c r="J128" s="788" t="str">
        <f>IF(AUG!$M$29&gt;0.0005,AUG!$M$29,"")</f>
        <v/>
      </c>
      <c r="K128" s="788" t="str">
        <f>IF(SEP!$M$29&gt;0.0005,SEP!$M$29,"")</f>
        <v/>
      </c>
      <c r="L128" s="788" t="str">
        <f>IF(OCT!$M$29&gt;0.0005,OCT!$M$29,"")</f>
        <v/>
      </c>
      <c r="M128" s="788" t="str">
        <f>IF(NOV!$M$29&gt;0.0005,NOV!$M$29,"")</f>
        <v/>
      </c>
      <c r="N128" s="789" t="str">
        <f>IF(DEC!$M$29&gt;0.0005,DEC!$M$29,"")</f>
        <v/>
      </c>
      <c r="O128" s="790" t="str">
        <f t="shared" si="57"/>
        <v/>
      </c>
      <c r="P128" s="785" t="str">
        <f>IF(SUM(C$24:N$24)&gt;0,O$24/(SUM(JAN!$L$29,FEB!$L$29,MAR!$L$29,APR!$L$29,MAY!$L$29,JUN!$L$29,JUL!$L$29,AUG!$L$29,SEP!$L$29,OCT!$L$29,NOV!$L$29,DEC!$L$29)),"")</f>
        <v/>
      </c>
      <c r="Q128" s="779"/>
      <c r="R128" s="780" t="str">
        <f>IF(SETUP!$B$24&lt;&gt;"",SETUP!$B$24,"")</f>
        <v/>
      </c>
      <c r="S128" s="1711" t="str">
        <f>IF(JAN!$L$29&gt;0.005,JAN!$L$29,"")</f>
        <v/>
      </c>
      <c r="T128" s="1712" t="str">
        <f>IF(FEB!$L$29&gt;0.005,FEB!$L$29,"")</f>
        <v/>
      </c>
      <c r="U128" s="1712" t="str">
        <f>IF(MAR!$L$29&gt;0.005,MAR!$L$29,"")</f>
        <v/>
      </c>
      <c r="V128" s="1712" t="str">
        <f>IF(APR!$L$29&gt;0.005,APR!$L$29,"")</f>
        <v/>
      </c>
      <c r="W128" s="1712" t="str">
        <f>IF(MAY!$L$29&gt;0.005,MAY!$L$29,"")</f>
        <v/>
      </c>
      <c r="X128" s="1712" t="str">
        <f>IF(JUN!$L$29&gt;0.005,JUN!$L$29,"")</f>
        <v/>
      </c>
      <c r="Y128" s="1712" t="str">
        <f>IF(JUL!$L$29&gt;0.005,JUL!$L$29,"")</f>
        <v/>
      </c>
      <c r="Z128" s="1712" t="str">
        <f>IF(AUG!$L$29&gt;0.005,AUG!$L$29,"")</f>
        <v/>
      </c>
      <c r="AA128" s="1712" t="str">
        <f>IF(SEP!$L$29&gt;0.005,SEP!$L$29,"")</f>
        <v/>
      </c>
      <c r="AB128" s="1712" t="str">
        <f>IF(OCT!$L$29&gt;0.005,OCT!$L$29,"")</f>
        <v/>
      </c>
      <c r="AC128" s="1712" t="str">
        <f>IF(NOV!$L$29&gt;0.005,NOV!$L$29,"")</f>
        <v/>
      </c>
      <c r="AD128" s="1713" t="str">
        <f>IF(DEC!$L$29&gt;0.005,DEC!$L$29,"")</f>
        <v/>
      </c>
      <c r="AE128" s="1714" t="str">
        <f t="shared" si="58"/>
        <v/>
      </c>
      <c r="AF128" s="1751" t="str">
        <f t="shared" si="59"/>
        <v/>
      </c>
      <c r="AG128" s="1349"/>
      <c r="AH128" s="1333" t="str">
        <f t="shared" si="56"/>
        <v/>
      </c>
      <c r="AI128" s="1334" t="str">
        <f>IF($R231&lt;&gt;"",VLOOKUP($R231,$R$107:$AF$152,$S$1,FALSE),"")</f>
        <v/>
      </c>
      <c r="AJ128" s="1334" t="str">
        <f>IF($R231&lt;&gt;"",VLOOKUP($R231,$R$107:$AF$152,$T$1,FALSE),"")</f>
        <v/>
      </c>
      <c r="AK128" s="1334" t="str">
        <f>IF($R231&lt;&gt;"",VLOOKUP($R231,$R$107:$AF$152,$U$1,FALSE),"")</f>
        <v/>
      </c>
      <c r="AL128" s="1334" t="str">
        <f>IF($R231&lt;&gt;"",VLOOKUP($R231,$R$107:$AF$152,$V$1,FALSE),"")</f>
        <v/>
      </c>
      <c r="AM128" s="1334" t="str">
        <f>IF($R231&lt;&gt;"",VLOOKUP($R231,$R$107:$AF$152,$W$1,FALSE),"")</f>
        <v/>
      </c>
      <c r="AN128" s="1334" t="str">
        <f>IF($R231&lt;&gt;"",VLOOKUP($R231,$R$107:$AF$152,$X$1,FALSE),"")</f>
        <v/>
      </c>
      <c r="AO128" s="1334" t="str">
        <f>IF($R231&lt;&gt;"",VLOOKUP($R231,$R$107:$AF$152,$Y$1,FALSE),"")</f>
        <v/>
      </c>
      <c r="AP128" s="1334" t="str">
        <f>IF($R231&lt;&gt;"",VLOOKUP($R231,$R$107:$AF$152,$Z$1,FALSE),"")</f>
        <v/>
      </c>
      <c r="AQ128" s="1334" t="str">
        <f>IF($R231&lt;&gt;"",VLOOKUP($R231,$R$107:$AF$152,$AA$1,FALSE),"")</f>
        <v/>
      </c>
      <c r="AR128" s="1334" t="str">
        <f>IF($R231&lt;&gt;"",VLOOKUP($R231,$R$107:$AF$152,$AB$1,FALSE),"")</f>
        <v/>
      </c>
      <c r="AS128" s="1334" t="str">
        <f>IF($R231&lt;&gt;"",VLOOKUP($R231,$R$107:$AF$152,$AC$1,FALSE),"")</f>
        <v/>
      </c>
      <c r="AT128" s="1335" t="str">
        <f>IF($R231&lt;&gt;"",VLOOKUP($R231,$R$107:$AF$152,$AD$1,FALSE),"")</f>
        <v/>
      </c>
      <c r="AU128" s="1336" t="str">
        <f>IF($R231&lt;&gt;"",VLOOKUP($R231,$R$107:$AF$152,$AE$1,FALSE),"")</f>
        <v/>
      </c>
      <c r="AV128" s="1337" t="str">
        <f>IF($R231&lt;&gt;"",VLOOKUP($R231,$R$107:$AF$152,$AF$1,FALSE),"")</f>
        <v/>
      </c>
      <c r="AY128" s="1228"/>
      <c r="AZ128" s="1228"/>
      <c r="BA128" s="1077"/>
      <c r="BB128" s="1228"/>
      <c r="BD128" s="1228"/>
      <c r="BF128" s="810"/>
      <c r="BG128" s="1228"/>
      <c r="BH128" s="1228"/>
      <c r="BI128" s="1228"/>
      <c r="BK128" s="810"/>
      <c r="BL128" s="1229"/>
    </row>
    <row r="129" spans="1:64" s="777" customFormat="1" ht="15.75" customHeight="1" thickTop="1" thickBot="1">
      <c r="A129" s="779"/>
      <c r="B129" s="796" t="str">
        <f>IF(SETUP!$B$25&lt;&gt;"",SETUP!$B$25,"")</f>
        <v/>
      </c>
      <c r="C129" s="800" t="str">
        <f>IF(JAN!$M$30&gt;0.0005,JAN!$M$30,"")</f>
        <v/>
      </c>
      <c r="D129" s="801" t="str">
        <f>IF(FEB!$M$30&gt;0.0005,FEB!$M$30,"")</f>
        <v/>
      </c>
      <c r="E129" s="801" t="str">
        <f>IF(MAR!$M$30&gt;0.0005,MAR!$M$30,"")</f>
        <v/>
      </c>
      <c r="F129" s="801" t="str">
        <f>IF(APR!$M$30&gt;0.0005,APR!$M$30,"")</f>
        <v/>
      </c>
      <c r="G129" s="801" t="str">
        <f>IF(MAY!$M$30&gt;0.0005,MAY!$M$30,"")</f>
        <v/>
      </c>
      <c r="H129" s="801" t="str">
        <f>IF(JUN!$M$30&gt;0.0005,JUN!$M$30,"")</f>
        <v/>
      </c>
      <c r="I129" s="801" t="str">
        <f>IF(JUL!$M$30&gt;0.0005,JUL!$M$30,"")</f>
        <v/>
      </c>
      <c r="J129" s="801" t="str">
        <f>IF(AUG!$M$30&gt;0.0005,AUG!$M$30,"")</f>
        <v/>
      </c>
      <c r="K129" s="801" t="str">
        <f>IF(SEP!$M$30&gt;0.0005,SEP!$M$30,"")</f>
        <v/>
      </c>
      <c r="L129" s="801" t="str">
        <f>IF(OCT!$M$30&gt;0.0005,OCT!$M$30,"")</f>
        <v/>
      </c>
      <c r="M129" s="801" t="str">
        <f>IF(NOV!$M$30&gt;0.0005,NOV!$M$30,"")</f>
        <v/>
      </c>
      <c r="N129" s="802" t="str">
        <f>IF(DEC!$M$30&gt;0.0005,DEC!$M$30,"")</f>
        <v/>
      </c>
      <c r="O129" s="803" t="str">
        <f t="shared" si="57"/>
        <v/>
      </c>
      <c r="P129" s="785" t="str">
        <f>IF(SUM(C$25:N$25)&gt;0,O$25/(SUM(JAN!$L$30,FEB!$L$30,MAR!$L$30,APR!$L$30,MAY!$L$30,JUN!$L$30,JUL!$L$30,AUG!$L$30,SEP!$L$30,OCT!$L$30,NOV!$L$30,DEC!$L$30)),"")</f>
        <v/>
      </c>
      <c r="Q129" s="779"/>
      <c r="R129" s="796" t="str">
        <f>IF(SETUP!$B$25&lt;&gt;"",SETUP!$B$25,"")</f>
        <v/>
      </c>
      <c r="S129" s="1715" t="str">
        <f>IF(JAN!$L$30&gt;0.005,JAN!$L$30,"")</f>
        <v/>
      </c>
      <c r="T129" s="1716" t="str">
        <f>IF(FEB!$L$30&gt;0.005,FEB!$L$30,"")</f>
        <v/>
      </c>
      <c r="U129" s="1716" t="str">
        <f>IF(MAR!$L$30&gt;0.005,MAR!$L$30,"")</f>
        <v/>
      </c>
      <c r="V129" s="1716" t="str">
        <f>IF(APR!$L$30&gt;0.005,APR!$L$30,"")</f>
        <v/>
      </c>
      <c r="W129" s="1716" t="str">
        <f>IF(MAY!$L$30&gt;0.005,MAY!$L$30,"")</f>
        <v/>
      </c>
      <c r="X129" s="1716" t="str">
        <f>IF(JUN!$L$30&gt;0.005,JUN!$L$30,"")</f>
        <v/>
      </c>
      <c r="Y129" s="1716" t="str">
        <f>IF(JUL!$L$30&gt;0.005,JUL!$L$30,"")</f>
        <v/>
      </c>
      <c r="Z129" s="1716" t="str">
        <f>IF(AUG!$L$30&gt;0.005,AUG!$L$30,"")</f>
        <v/>
      </c>
      <c r="AA129" s="1716" t="str">
        <f>IF(SEP!$L$30&gt;0.005,SEP!$L$30,"")</f>
        <v/>
      </c>
      <c r="AB129" s="1716" t="str">
        <f>IF(OCT!$L$30&gt;0.005,OCT!$L$30,"")</f>
        <v/>
      </c>
      <c r="AC129" s="1716" t="str">
        <f>IF(NOV!$L$30&gt;0.005,NOV!$L$30,"")</f>
        <v/>
      </c>
      <c r="AD129" s="1717" t="str">
        <f>IF(DEC!$L$30&gt;0.005,DEC!$L$30,"")</f>
        <v/>
      </c>
      <c r="AE129" s="1718" t="str">
        <f t="shared" si="58"/>
        <v/>
      </c>
      <c r="AF129" s="1751" t="str">
        <f t="shared" si="59"/>
        <v/>
      </c>
      <c r="AG129" s="1370"/>
      <c r="AH129" s="1370"/>
      <c r="AI129" s="1371"/>
      <c r="AJ129" s="1371"/>
      <c r="AK129" s="1371"/>
      <c r="AL129" s="1371"/>
      <c r="AM129" s="1371"/>
      <c r="AN129" s="1371"/>
      <c r="AO129" s="1371"/>
      <c r="AP129" s="1371"/>
      <c r="AQ129" s="1371"/>
      <c r="AR129" s="1371"/>
      <c r="AS129" s="1371"/>
      <c r="AT129" s="1371"/>
      <c r="AU129" s="1371"/>
      <c r="AV129" s="1372"/>
      <c r="AY129" s="1228"/>
      <c r="AZ129" s="1228"/>
      <c r="BA129" s="1077"/>
      <c r="BB129" s="1228"/>
      <c r="BD129" s="1228"/>
      <c r="BF129" s="810"/>
      <c r="BG129" s="1228"/>
      <c r="BH129" s="1228"/>
      <c r="BI129" s="1228"/>
      <c r="BK129" s="810"/>
      <c r="BL129" s="1229"/>
    </row>
    <row r="130" spans="1:64" s="777" customFormat="1" ht="15.75" customHeight="1" thickTop="1" thickBot="1">
      <c r="A130" s="779"/>
      <c r="B130" s="780" t="str">
        <f>IF(SETUP!$B$26&lt;&gt;"",SETUP!$B$26,"")</f>
        <v/>
      </c>
      <c r="C130" s="787" t="str">
        <f>IF(JAN!$M$31&gt;0.0005,JAN!$M$31,"")</f>
        <v/>
      </c>
      <c r="D130" s="788" t="str">
        <f>IF(FEB!$M$31&gt;0.0005,FEB!$M$31,"")</f>
        <v/>
      </c>
      <c r="E130" s="788" t="str">
        <f>IF(MAR!$M$31&gt;0.0005,MAR!$M$31,"")</f>
        <v/>
      </c>
      <c r="F130" s="788" t="str">
        <f>IF(APR!$M$31&gt;0.0005,APR!$M$31,"")</f>
        <v/>
      </c>
      <c r="G130" s="788" t="str">
        <f>IF(MAY!$M$31&gt;0.0005,MAY!$M$31,"")</f>
        <v/>
      </c>
      <c r="H130" s="788" t="str">
        <f>IF(JUN!$M$31&gt;0.0005,JUN!$M$31,"")</f>
        <v/>
      </c>
      <c r="I130" s="788" t="str">
        <f>IF(JUL!$M$31&gt;0.0005,JUL!$M$31,"")</f>
        <v/>
      </c>
      <c r="J130" s="788" t="str">
        <f>IF(AUG!$M$31&gt;0.0005,AUG!$M$31,"")</f>
        <v/>
      </c>
      <c r="K130" s="788" t="str">
        <f>IF(SEP!$M$31&gt;0.0005,SEP!$M$31,"")</f>
        <v/>
      </c>
      <c r="L130" s="788" t="str">
        <f>IF(OCT!$M$31&gt;0.0005,OCT!$M$31,"")</f>
        <v/>
      </c>
      <c r="M130" s="788" t="str">
        <f>IF(NOV!$M$31&gt;0.0005,NOV!$M$31,"")</f>
        <v/>
      </c>
      <c r="N130" s="789" t="str">
        <f>IF(DEC!$M$31&gt;0.0005,DEC!$M$31,"")</f>
        <v/>
      </c>
      <c r="O130" s="790" t="str">
        <f t="shared" si="57"/>
        <v/>
      </c>
      <c r="P130" s="785" t="str">
        <f>IF(SUM(C$26:N$26)&gt;0,O$26/(SUM(JAN!$L$31,FEB!$L$31,MAR!$L$31,APR!$L$31,MAY!$L$31,JUN!$L$31,JUL!$L$31,AUG!$L$31,SEP!$L$31,OCT!$L$31,NOV!$L$31,DEC!$L$31)),"")</f>
        <v/>
      </c>
      <c r="Q130" s="779"/>
      <c r="R130" s="780" t="str">
        <f>IF(SETUP!$B$26&lt;&gt;"",SETUP!$B$26,"")</f>
        <v/>
      </c>
      <c r="S130" s="1711" t="str">
        <f>IF(JAN!$L$31&gt;0.005,JAN!$L$31,"")</f>
        <v/>
      </c>
      <c r="T130" s="1712" t="str">
        <f>IF(FEB!$L$31&gt;0.005,FEB!$L$31,"")</f>
        <v/>
      </c>
      <c r="U130" s="1712" t="str">
        <f>IF(MAR!$L$31&gt;0.005,MAR!$L$31,"")</f>
        <v/>
      </c>
      <c r="V130" s="1712" t="str">
        <f>IF(APR!$L$31&gt;0.005,APR!$L$31,"")</f>
        <v/>
      </c>
      <c r="W130" s="1712" t="str">
        <f>IF(MAY!$L$31&gt;0.005,MAY!$L$31,"")</f>
        <v/>
      </c>
      <c r="X130" s="1712" t="str">
        <f>IF(JUN!$L$31&gt;0.005,JUN!$L$31,"")</f>
        <v/>
      </c>
      <c r="Y130" s="1712" t="str">
        <f>IF(JUL!$L$31&gt;0.005,JUL!$L$31,"")</f>
        <v/>
      </c>
      <c r="Z130" s="1712" t="str">
        <f>IF(AUG!$L$31&gt;0.005,AUG!$L$31,"")</f>
        <v/>
      </c>
      <c r="AA130" s="1712" t="str">
        <f>IF(SEP!$L$31&gt;0.005,SEP!$L$31,"")</f>
        <v/>
      </c>
      <c r="AB130" s="1712" t="str">
        <f>IF(OCT!$L$31&gt;0.005,OCT!$L$31,"")</f>
        <v/>
      </c>
      <c r="AC130" s="1712" t="str">
        <f>IF(NOV!$L$31&gt;0.005,NOV!$L$31,"")</f>
        <v/>
      </c>
      <c r="AD130" s="1713" t="str">
        <f>IF(DEC!$L$31&gt;0.005,DEC!$L$31,"")</f>
        <v/>
      </c>
      <c r="AE130" s="1714" t="str">
        <f t="shared" si="58"/>
        <v/>
      </c>
      <c r="AF130" s="1751" t="str">
        <f t="shared" si="59"/>
        <v/>
      </c>
      <c r="AG130" s="1438"/>
      <c r="AH130" s="1439" t="str">
        <f t="shared" ref="AH130:AH148" si="60">IF($R233&lt;&gt;"",$R233,"")</f>
        <v/>
      </c>
      <c r="AI130" s="1440" t="str">
        <f>IF($R233&lt;&gt;"",VLOOKUP($R233,$R$176:$AF$178,$S$1,FALSE),"")</f>
        <v/>
      </c>
      <c r="AJ130" s="1440" t="str">
        <f>IF($R233&lt;&gt;"",VLOOKUP($R233,$R$176:$AF$178,$T$1,FALSE),"")</f>
        <v/>
      </c>
      <c r="AK130" s="1440" t="str">
        <f>IF($R233&lt;&gt;"",VLOOKUP($R233,$R$176:$AF$178,$U$1,FALSE),"")</f>
        <v/>
      </c>
      <c r="AL130" s="1440" t="str">
        <f>IF($R233&lt;&gt;"",VLOOKUP($R233,$R$176:$AF$178,$V$1,FALSE),"")</f>
        <v/>
      </c>
      <c r="AM130" s="1440" t="str">
        <f>IF($R233&lt;&gt;"",VLOOKUP($R233,$R$176:$AF$178,$W$1,FALSE),"")</f>
        <v/>
      </c>
      <c r="AN130" s="1440" t="str">
        <f>IF($R233&lt;&gt;"",VLOOKUP($R233,$R$176:$AF$178,$X$1,FALSE),"")</f>
        <v/>
      </c>
      <c r="AO130" s="1440" t="str">
        <f>IF($R233&lt;&gt;"",VLOOKUP($R233,$R$176:$AF$178,$Y$1,FALSE),"")</f>
        <v/>
      </c>
      <c r="AP130" s="1440" t="str">
        <f>IF($R233&lt;&gt;"",VLOOKUP($R233,$R$176:$AF$178,$Z$1,FALSE),"")</f>
        <v/>
      </c>
      <c r="AQ130" s="1440" t="str">
        <f>IF($R233&lt;&gt;"",VLOOKUP($R233,$R$176:$AF$178,$AA$1,FALSE),"")</f>
        <v/>
      </c>
      <c r="AR130" s="1440" t="str">
        <f>IF($R233&lt;&gt;"",VLOOKUP($R233,$R$176:$AF$178,$AB$1,FALSE),"")</f>
        <v/>
      </c>
      <c r="AS130" s="1440" t="str">
        <f>IF($R233&lt;&gt;"",VLOOKUP($R233,$R$176:$AF$178,$AC$1,FALSE),"")</f>
        <v/>
      </c>
      <c r="AT130" s="1441" t="str">
        <f>IF($R233&lt;&gt;"",VLOOKUP($R233,$R$176:$AF$178,$AD$1,FALSE),"")</f>
        <v/>
      </c>
      <c r="AU130" s="1442" t="str">
        <f>IF($R233&lt;&gt;"",VLOOKUP($R233,$R$176:$AF$178,$AE$1,FALSE),"")</f>
        <v/>
      </c>
      <c r="AV130" s="1443" t="str">
        <f>IF($R233&lt;&gt;"",VLOOKUP($R233,$R$176:$AF$178,$AF$1,FALSE),"")</f>
        <v/>
      </c>
      <c r="AY130" s="1228"/>
      <c r="AZ130" s="1228"/>
      <c r="BA130" s="1077"/>
      <c r="BB130" s="1228"/>
      <c r="BD130" s="1228"/>
      <c r="BF130" s="810"/>
      <c r="BG130" s="1228"/>
      <c r="BH130" s="1228"/>
      <c r="BI130" s="1228"/>
      <c r="BK130" s="810"/>
      <c r="BL130" s="1229"/>
    </row>
    <row r="131" spans="1:64" s="777" customFormat="1" ht="15.75" customHeight="1">
      <c r="A131" s="779"/>
      <c r="B131" s="796" t="str">
        <f>IF(SETUP!$B$27&lt;&gt;"",SETUP!$B$27,"")</f>
        <v/>
      </c>
      <c r="C131" s="800" t="str">
        <f>IF(JAN!$M$32&gt;0.0005,JAN!$M$32,"")</f>
        <v/>
      </c>
      <c r="D131" s="801" t="str">
        <f>IF(FEB!$M$32&gt;0.0005,FEB!$M$32,"")</f>
        <v/>
      </c>
      <c r="E131" s="801" t="str">
        <f>IF(MAR!$M$32&gt;0.0005,MAR!$M$32,"")</f>
        <v/>
      </c>
      <c r="F131" s="801" t="str">
        <f>IF(APR!$M$32&gt;0.0005,APR!$M$32,"")</f>
        <v/>
      </c>
      <c r="G131" s="801" t="str">
        <f>IF(MAY!$M$32&gt;0.0005,MAY!$M$32,"")</f>
        <v/>
      </c>
      <c r="H131" s="801" t="str">
        <f>IF(JUN!$M$32&gt;0.0005,JUN!$M$32,"")</f>
        <v/>
      </c>
      <c r="I131" s="801" t="str">
        <f>IF(JUL!$M$32&gt;0.0005,JUL!$M$32,"")</f>
        <v/>
      </c>
      <c r="J131" s="801" t="str">
        <f>IF(AUG!$M$32&gt;0.0005,AUG!$M$32,"")</f>
        <v/>
      </c>
      <c r="K131" s="801" t="str">
        <f>IF(SEP!$M$32&gt;0.0005,SEP!$M$32,"")</f>
        <v/>
      </c>
      <c r="L131" s="801" t="str">
        <f>IF(OCT!$M$32&gt;0.0005,OCT!$M$32,"")</f>
        <v/>
      </c>
      <c r="M131" s="801" t="str">
        <f>IF(NOV!$M$32&gt;0.0005,NOV!$M$32,"")</f>
        <v/>
      </c>
      <c r="N131" s="802" t="str">
        <f>IF(DEC!$M$32&gt;0.0005,DEC!$M$32,"")</f>
        <v/>
      </c>
      <c r="O131" s="803" t="str">
        <f t="shared" si="57"/>
        <v/>
      </c>
      <c r="P131" s="785" t="str">
        <f>IF(SUM(C$27:N$27)&gt;0,O$27/(SUM(JAN!$L$32,FEB!$L$32,MAR!$L$32,APR!$L$32,MAY!$L$32,JUN!$L$32,JUL!$L$32,AUG!$L$32,SEP!$L$32,OCT!$L$32,NOV!$L$32,DEC!$L$32)),"")</f>
        <v/>
      </c>
      <c r="Q131" s="779"/>
      <c r="R131" s="796" t="str">
        <f>IF(SETUP!$B$27&lt;&gt;"",SETUP!$B$27,"")</f>
        <v/>
      </c>
      <c r="S131" s="1715" t="str">
        <f>IF(JAN!$L$32&gt;0.005,JAN!$L$32,"")</f>
        <v/>
      </c>
      <c r="T131" s="1716" t="str">
        <f>IF(FEB!$L$32&gt;0.005,FEB!$L$32,"")</f>
        <v/>
      </c>
      <c r="U131" s="1716" t="str">
        <f>IF(MAR!$L$32&gt;0.005,MAR!$L$32,"")</f>
        <v/>
      </c>
      <c r="V131" s="1716" t="str">
        <f>IF(APR!$L$32&gt;0.005,APR!$L$32,"")</f>
        <v/>
      </c>
      <c r="W131" s="1716" t="str">
        <f>IF(MAY!$L$32&gt;0.005,MAY!$L$32,"")</f>
        <v/>
      </c>
      <c r="X131" s="1716" t="str">
        <f>IF(JUN!$L$32&gt;0.005,JUN!$L$32,"")</f>
        <v/>
      </c>
      <c r="Y131" s="1716" t="str">
        <f>IF(JUL!$L$32&gt;0.005,JUL!$L$32,"")</f>
        <v/>
      </c>
      <c r="Z131" s="1716" t="str">
        <f>IF(AUG!$L$32&gt;0.005,AUG!$L$32,"")</f>
        <v/>
      </c>
      <c r="AA131" s="1716" t="str">
        <f>IF(SEP!$L$32&gt;0.005,SEP!$L$32,"")</f>
        <v/>
      </c>
      <c r="AB131" s="1716" t="str">
        <f>IF(OCT!$L$32&gt;0.005,OCT!$L$32,"")</f>
        <v/>
      </c>
      <c r="AC131" s="1716" t="str">
        <f>IF(NOV!$L$32&gt;0.005,NOV!$L$32,"")</f>
        <v/>
      </c>
      <c r="AD131" s="1717" t="str">
        <f>IF(DEC!$L$32&gt;0.005,DEC!$L$32,"")</f>
        <v/>
      </c>
      <c r="AE131" s="1718" t="str">
        <f t="shared" si="58"/>
        <v/>
      </c>
      <c r="AF131" s="1751" t="str">
        <f t="shared" si="59"/>
        <v/>
      </c>
      <c r="AG131" s="1458"/>
      <c r="AH131" s="1459" t="str">
        <f>IF($R234&lt;&gt;"",$R234,"")</f>
        <v/>
      </c>
      <c r="AI131" s="1460" t="str">
        <f>IF($R234&lt;&gt;"",VLOOKUP($R234,$R$153:$AF$162,$S$1,FALSE),"")</f>
        <v/>
      </c>
      <c r="AJ131" s="1460" t="str">
        <f>IF($R234&lt;&gt;"",VLOOKUP($R234,$R$153:$AF$162,$T$1,FALSE),"")</f>
        <v/>
      </c>
      <c r="AK131" s="1460" t="str">
        <f>IF($R234&lt;&gt;"",VLOOKUP($R234,$R$153:$AF$162,$U$1,FALSE),"")</f>
        <v/>
      </c>
      <c r="AL131" s="1460" t="str">
        <f>IF($R234&lt;&gt;"",VLOOKUP($R234,$R$153:$AF$162,$V$1,FALSE),"")</f>
        <v/>
      </c>
      <c r="AM131" s="1460" t="str">
        <f>IF($R234&lt;&gt;"",VLOOKUP($R234,$R$153:$AF$162,$W$1,FALSE),"")</f>
        <v/>
      </c>
      <c r="AN131" s="1460" t="str">
        <f>IF($R234&lt;&gt;"",VLOOKUP($R234,$R$153:$AF$162,$X$1,FALSE),"")</f>
        <v/>
      </c>
      <c r="AO131" s="1460" t="str">
        <f>IF($R234&lt;&gt;"",VLOOKUP($R234,$R$153:$AF$162,$Y$1,FALSE),"")</f>
        <v/>
      </c>
      <c r="AP131" s="1460" t="str">
        <f>IF($R234&lt;&gt;"",VLOOKUP($R234,$R$153:$AF$162,$Z$1,FALSE),"")</f>
        <v/>
      </c>
      <c r="AQ131" s="1460" t="str">
        <f>IF($R234&lt;&gt;"",VLOOKUP($R234,$R$153:$AF$162,$AA$1,FALSE),"")</f>
        <v/>
      </c>
      <c r="AR131" s="1460" t="str">
        <f>IF($R234&lt;&gt;"",VLOOKUP($R234,$R$153:$AF$162,$AB$1,FALSE),"")</f>
        <v/>
      </c>
      <c r="AS131" s="1460" t="str">
        <f>IF($R234&lt;&gt;"",VLOOKUP($R234,$R$153:$AF$162,$AC$1,FALSE),"")</f>
        <v/>
      </c>
      <c r="AT131" s="1461" t="str">
        <f>IF($R234&lt;&gt;"",VLOOKUP($R234,$R$153:$AF$162,$AD$1,FALSE),"")</f>
        <v/>
      </c>
      <c r="AU131" s="1462" t="str">
        <f>IF($R234&lt;&gt;"",VLOOKUP($R234,$R$153:$AF$162,$AE$1,FALSE),"")</f>
        <v/>
      </c>
      <c r="AV131" s="1463" t="str">
        <f>IF($R234&lt;&gt;"",VLOOKUP($R234,$R$153:$AF$162,$AF$1,FALSE),"")</f>
        <v/>
      </c>
      <c r="AY131" s="1228"/>
      <c r="AZ131" s="1228"/>
      <c r="BA131" s="1077"/>
      <c r="BB131" s="1228"/>
      <c r="BD131" s="1228"/>
      <c r="BF131" s="810"/>
      <c r="BG131" s="1228"/>
      <c r="BH131" s="1228"/>
      <c r="BI131" s="1228"/>
      <c r="BK131" s="810"/>
      <c r="BL131" s="1229"/>
    </row>
    <row r="132" spans="1:64" s="777" customFormat="1" ht="15.75" customHeight="1">
      <c r="A132" s="779"/>
      <c r="B132" s="780" t="str">
        <f>IF(SETUP!$B$28&lt;&gt;"",SETUP!$B$28,"")</f>
        <v/>
      </c>
      <c r="C132" s="787" t="str">
        <f>IF(JAN!$M$33&gt;0.0005,JAN!$M$33,"")</f>
        <v/>
      </c>
      <c r="D132" s="788" t="str">
        <f>IF(FEB!$M$33&gt;0.0005,FEB!$M$33,"")</f>
        <v/>
      </c>
      <c r="E132" s="788" t="str">
        <f>IF(MAR!$M$33&gt;0.0005,MAR!$M$33,"")</f>
        <v/>
      </c>
      <c r="F132" s="788" t="str">
        <f>IF(APR!$M$33&gt;0.0005,APR!$M$33,"")</f>
        <v/>
      </c>
      <c r="G132" s="788" t="str">
        <f>IF(MAY!$M$33&gt;0.0005,MAY!$M$33,"")</f>
        <v/>
      </c>
      <c r="H132" s="788" t="str">
        <f>IF(JUN!$M$33&gt;0.0005,JUN!$M$33,"")</f>
        <v/>
      </c>
      <c r="I132" s="788" t="str">
        <f>IF(JUL!$M$33&gt;0.0005,JUL!$M$33,"")</f>
        <v/>
      </c>
      <c r="J132" s="788" t="str">
        <f>IF(AUG!$M$33&gt;0.0005,AUG!$M$33,"")</f>
        <v/>
      </c>
      <c r="K132" s="788" t="str">
        <f>IF(SEP!$M$33&gt;0.0005,SEP!$M$33,"")</f>
        <v/>
      </c>
      <c r="L132" s="788" t="str">
        <f>IF(OCT!$M$33&gt;0.0005,OCT!$M$33,"")</f>
        <v/>
      </c>
      <c r="M132" s="788" t="str">
        <f>IF(NOV!$M$33&gt;0.0005,NOV!$M$33,"")</f>
        <v/>
      </c>
      <c r="N132" s="789" t="str">
        <f>IF(DEC!$M$33&gt;0.0005,DEC!$M$33,"")</f>
        <v/>
      </c>
      <c r="O132" s="790" t="str">
        <f t="shared" si="57"/>
        <v/>
      </c>
      <c r="P132" s="785" t="str">
        <f>IF(SUM(C$28:N$28)&gt;0,O$28/(SUM(JAN!$L$33,FEB!$L$33,MAR!$L$33,APR!$L$33,MAY!$L$33,JUN!$L$33,JUL!$L$33,AUG!$L$33,SEP!$L$33,OCT!$L$33,NOV!$L$33,DEC!$L$33)),"")</f>
        <v/>
      </c>
      <c r="Q132" s="779"/>
      <c r="R132" s="780" t="str">
        <f>IF(SETUP!$B$28&lt;&gt;"",SETUP!$B$28,"")</f>
        <v/>
      </c>
      <c r="S132" s="1711" t="str">
        <f>IF(JAN!$L$33&gt;0.005,JAN!$L$33,"")</f>
        <v/>
      </c>
      <c r="T132" s="1712" t="str">
        <f>IF(FEB!$L$33&gt;0.005,FEB!$L$33,"")</f>
        <v/>
      </c>
      <c r="U132" s="1712" t="str">
        <f>IF(MAR!$L$33&gt;0.005,MAR!$L$33,"")</f>
        <v/>
      </c>
      <c r="V132" s="1712" t="str">
        <f>IF(APR!$L$33&gt;0.005,APR!$L$33,"")</f>
        <v/>
      </c>
      <c r="W132" s="1712" t="str">
        <f>IF(MAY!$L$33&gt;0.005,MAY!$L$33,"")</f>
        <v/>
      </c>
      <c r="X132" s="1712" t="str">
        <f>IF(JUN!$L$33&gt;0.005,JUN!$L$33,"")</f>
        <v/>
      </c>
      <c r="Y132" s="1712" t="str">
        <f>IF(JUL!$L$33&gt;0.005,JUL!$L$33,"")</f>
        <v/>
      </c>
      <c r="Z132" s="1712" t="str">
        <f>IF(AUG!$L$33&gt;0.005,AUG!$L$33,"")</f>
        <v/>
      </c>
      <c r="AA132" s="1712" t="str">
        <f>IF(SEP!$L$33&gt;0.005,SEP!$L$33,"")</f>
        <v/>
      </c>
      <c r="AB132" s="1712" t="str">
        <f>IF(OCT!$L$33&gt;0.005,OCT!$L$33,"")</f>
        <v/>
      </c>
      <c r="AC132" s="1712" t="str">
        <f>IF(NOV!$L$33&gt;0.005,NOV!$L$33,"")</f>
        <v/>
      </c>
      <c r="AD132" s="1713" t="str">
        <f>IF(DEC!$L$33&gt;0.005,DEC!$L$33,"")</f>
        <v/>
      </c>
      <c r="AE132" s="1714" t="str">
        <f t="shared" si="58"/>
        <v/>
      </c>
      <c r="AF132" s="1751" t="str">
        <f t="shared" si="59"/>
        <v/>
      </c>
      <c r="AG132" s="1472"/>
      <c r="AH132" s="1473" t="str">
        <f t="shared" si="60"/>
        <v/>
      </c>
      <c r="AI132" s="848" t="str">
        <f>IF($R235&lt;&gt;"",VLOOKUP($R235,$R$153:$AF$162,$S$1,FALSE),"")</f>
        <v/>
      </c>
      <c r="AJ132" s="848" t="str">
        <f>IF($R235&lt;&gt;"",VLOOKUP($R235,$R$153:$AF$162,$T$1,FALSE),"")</f>
        <v/>
      </c>
      <c r="AK132" s="848" t="str">
        <f>IF($R235&lt;&gt;"",VLOOKUP($R235,$R$153:$AF$162,$U$1,FALSE),"")</f>
        <v/>
      </c>
      <c r="AL132" s="848" t="str">
        <f>IF($R235&lt;&gt;"",VLOOKUP($R235,$R$153:$AF$162,$V$1,FALSE),"")</f>
        <v/>
      </c>
      <c r="AM132" s="848" t="str">
        <f>IF($R235&lt;&gt;"",VLOOKUP($R235,$R$153:$AF$162,$W$1,FALSE),"")</f>
        <v/>
      </c>
      <c r="AN132" s="848" t="str">
        <f>IF($R235&lt;&gt;"",VLOOKUP($R235,$R$153:$AF$162,$X$1,FALSE),"")</f>
        <v/>
      </c>
      <c r="AO132" s="848" t="str">
        <f>IF($R235&lt;&gt;"",VLOOKUP($R235,$R$153:$AF$162,$Y$1,FALSE),"")</f>
        <v/>
      </c>
      <c r="AP132" s="848" t="str">
        <f>IF($R235&lt;&gt;"",VLOOKUP($R235,$R$153:$AF$162,$Z$1,FALSE),"")</f>
        <v/>
      </c>
      <c r="AQ132" s="848" t="str">
        <f>IF($R235&lt;&gt;"",VLOOKUP($R235,$R$153:$AF$162,$AA$1,FALSE),"")</f>
        <v/>
      </c>
      <c r="AR132" s="848" t="str">
        <f>IF($R235&lt;&gt;"",VLOOKUP($R235,$R$153:$AF$162,$AB$1,FALSE),"")</f>
        <v/>
      </c>
      <c r="AS132" s="848" t="str">
        <f>IF($R235&lt;&gt;"",VLOOKUP($R235,$R$153:$AF$162,$AC$1,FALSE),"")</f>
        <v/>
      </c>
      <c r="AT132" s="1351" t="str">
        <f>IF($R235&lt;&gt;"",VLOOKUP($R235,$R$153:$AF$162,$AD$1,FALSE),"")</f>
        <v/>
      </c>
      <c r="AU132" s="1352" t="str">
        <f>IF($R235&lt;&gt;"",VLOOKUP($R235,$R$153:$AF$162,$AE$1,FALSE),"")</f>
        <v/>
      </c>
      <c r="AV132" s="1463" t="str">
        <f>IF($R235&lt;&gt;"",VLOOKUP($R235,$R$153:$AF$162,$AF$1,FALSE),"")</f>
        <v/>
      </c>
      <c r="AY132" s="1228"/>
      <c r="AZ132" s="1228"/>
      <c r="BA132" s="1077"/>
      <c r="BB132" s="1228"/>
      <c r="BD132" s="1228"/>
      <c r="BF132" s="810"/>
      <c r="BG132" s="1228"/>
      <c r="BH132" s="1228"/>
      <c r="BI132" s="1228"/>
      <c r="BK132" s="810"/>
      <c r="BL132" s="1229"/>
    </row>
    <row r="133" spans="1:64" s="777" customFormat="1" ht="15.75" customHeight="1">
      <c r="A133" s="779"/>
      <c r="B133" s="796" t="str">
        <f>IF(SETUP!$B$29&lt;&gt;"",SETUP!$B$29,"")</f>
        <v/>
      </c>
      <c r="C133" s="800" t="str">
        <f>IF(JAN!$M$34&gt;0.0005,JAN!$M$34,"")</f>
        <v/>
      </c>
      <c r="D133" s="801" t="str">
        <f>IF(FEB!$M$34&gt;0.0005,FEB!$M$34,"")</f>
        <v/>
      </c>
      <c r="E133" s="801" t="str">
        <f>IF(MAR!$M$34&gt;0.0005,MAR!$M$34,"")</f>
        <v/>
      </c>
      <c r="F133" s="801" t="str">
        <f>IF(APR!$M$34&gt;0.0005,APR!$M$34,"")</f>
        <v/>
      </c>
      <c r="G133" s="801" t="str">
        <f>IF(MAY!$M$34&gt;0.0005,MAY!$M$34,"")</f>
        <v/>
      </c>
      <c r="H133" s="801" t="str">
        <f>IF(JUN!$M$34&gt;0.0005,JUN!$M$34,"")</f>
        <v/>
      </c>
      <c r="I133" s="801" t="str">
        <f>IF(JUL!$M$34&gt;0.0005,JUL!$M$34,"")</f>
        <v/>
      </c>
      <c r="J133" s="801" t="str">
        <f>IF(AUG!$M$34&gt;0.0005,AUG!$M$34,"")</f>
        <v/>
      </c>
      <c r="K133" s="801" t="str">
        <f>IF(SEP!$M$34&gt;0.0005,SEP!$M$34,"")</f>
        <v/>
      </c>
      <c r="L133" s="801" t="str">
        <f>IF(OCT!$M$34&gt;0.0005,OCT!$M$34,"")</f>
        <v/>
      </c>
      <c r="M133" s="801" t="str">
        <f>IF(NOV!$M$34&gt;0.0005,NOV!$M$34,"")</f>
        <v/>
      </c>
      <c r="N133" s="802" t="str">
        <f>IF(DEC!$M$34&gt;0.0005,DEC!$M$34,"")</f>
        <v/>
      </c>
      <c r="O133" s="803" t="str">
        <f t="shared" si="57"/>
        <v/>
      </c>
      <c r="P133" s="785" t="str">
        <f>IF(SUM(C$29:N$29)&gt;0,O$29/(SUM(JAN!$L$34,FEB!$L$34,MAR!$L$34,APR!$L$34,MAY!$L$34,JUN!$L$34,JUL!$L$34,AUG!$L$34,SEP!$L$34,OCT!$L$34,NOV!$L$34,DEC!$L$34)),"")</f>
        <v/>
      </c>
      <c r="Q133" s="779"/>
      <c r="R133" s="796" t="str">
        <f>IF(SETUP!$B$29&lt;&gt;"",SETUP!$B$29,"")</f>
        <v/>
      </c>
      <c r="S133" s="1715" t="str">
        <f>IF(JAN!$L$34&gt;0.005,JAN!$L$34,"")</f>
        <v/>
      </c>
      <c r="T133" s="1716" t="str">
        <f>IF(FEB!$L$34&gt;0.005,FEB!$L$34,"")</f>
        <v/>
      </c>
      <c r="U133" s="1716" t="str">
        <f>IF(MAR!$L$34&gt;0.005,MAR!$L$34,"")</f>
        <v/>
      </c>
      <c r="V133" s="1716" t="str">
        <f>IF(APR!$L$34&gt;0.005,APR!$L$34,"")</f>
        <v/>
      </c>
      <c r="W133" s="1716" t="str">
        <f>IF(MAY!$L$34&gt;0.005,MAY!$L$34,"")</f>
        <v/>
      </c>
      <c r="X133" s="1716" t="str">
        <f>IF(JUN!$L$34&gt;0.005,JUN!$L$34,"")</f>
        <v/>
      </c>
      <c r="Y133" s="1716" t="str">
        <f>IF(JUL!$L$34&gt;0.005,JUL!$L$34,"")</f>
        <v/>
      </c>
      <c r="Z133" s="1716" t="str">
        <f>IF(AUG!$L$34&gt;0.005,AUG!$L$34,"")</f>
        <v/>
      </c>
      <c r="AA133" s="1716" t="str">
        <f>IF(SEP!$L$34&gt;0.005,SEP!$L$34,"")</f>
        <v/>
      </c>
      <c r="AB133" s="1716" t="str">
        <f>IF(OCT!$L$34&gt;0.005,OCT!$L$34,"")</f>
        <v/>
      </c>
      <c r="AC133" s="1716" t="str">
        <f>IF(NOV!$L$34&gt;0.005,NOV!$L$34,"")</f>
        <v/>
      </c>
      <c r="AD133" s="1717" t="str">
        <f>IF(DEC!$L$34&gt;0.005,DEC!$L$34,"")</f>
        <v/>
      </c>
      <c r="AE133" s="1718" t="str">
        <f t="shared" si="58"/>
        <v/>
      </c>
      <c r="AF133" s="1751" t="str">
        <f t="shared" si="59"/>
        <v/>
      </c>
      <c r="AG133" s="1472"/>
      <c r="AH133" s="1474" t="str">
        <f t="shared" si="60"/>
        <v/>
      </c>
      <c r="AI133" s="1334" t="str">
        <f>IF($R236&lt;&gt;"",VLOOKUP($R236,$R$153:$AF$162,$S$1,FALSE),"")</f>
        <v/>
      </c>
      <c r="AJ133" s="1334" t="str">
        <f>IF($R236&lt;&gt;"",VLOOKUP($R236,$R$153:$AF$162,$T$1,FALSE),"")</f>
        <v/>
      </c>
      <c r="AK133" s="1334" t="str">
        <f>IF($R236&lt;&gt;"",VLOOKUP($R236,$R$153:$AF$162,$U$1,FALSE),"")</f>
        <v/>
      </c>
      <c r="AL133" s="1334" t="str">
        <f>IF($R236&lt;&gt;"",VLOOKUP($R236,$R$153:$AF$162,$V$1,FALSE),"")</f>
        <v/>
      </c>
      <c r="AM133" s="1334" t="str">
        <f>IF($R236&lt;&gt;"",VLOOKUP($R236,$R$153:$AF$162,$W$1,FALSE),"")</f>
        <v/>
      </c>
      <c r="AN133" s="1334" t="str">
        <f>IF($R236&lt;&gt;"",VLOOKUP($R236,$R$153:$AF$162,$X$1,FALSE),"")</f>
        <v/>
      </c>
      <c r="AO133" s="1334" t="str">
        <f>IF($R236&lt;&gt;"",VLOOKUP($R236,$R$153:$AF$162,$Y$1,FALSE),"")</f>
        <v/>
      </c>
      <c r="AP133" s="1334" t="str">
        <f>IF($R236&lt;&gt;"",VLOOKUP($R236,$R$153:$AF$162,$Z$1,FALSE),"")</f>
        <v/>
      </c>
      <c r="AQ133" s="1334" t="str">
        <f>IF($R236&lt;&gt;"",VLOOKUP($R236,$R$153:$AF$162,$AA$1,FALSE),"")</f>
        <v/>
      </c>
      <c r="AR133" s="1334" t="str">
        <f>IF($R236&lt;&gt;"",VLOOKUP($R236,$R$153:$AF$162,$AB$1,FALSE),"")</f>
        <v/>
      </c>
      <c r="AS133" s="1334" t="str">
        <f>IF($R236&lt;&gt;"",VLOOKUP($R236,$R$153:$AF$162,$AC$1,FALSE),"")</f>
        <v/>
      </c>
      <c r="AT133" s="1335" t="str">
        <f>IF($R236&lt;&gt;"",VLOOKUP($R236,$R$153:$AF$162,$AD$1,FALSE),"")</f>
        <v/>
      </c>
      <c r="AU133" s="1336" t="str">
        <f>IF($R236&lt;&gt;"",VLOOKUP($R236,$R$153:$AF$162,$AE$1,FALSE),"")</f>
        <v/>
      </c>
      <c r="AV133" s="1463" t="str">
        <f>IF($R236&lt;&gt;"",VLOOKUP($R236,$R$153:$AF$162,$AF$1,FALSE),"")</f>
        <v/>
      </c>
      <c r="AY133" s="1228"/>
      <c r="AZ133" s="1228"/>
      <c r="BA133" s="1077"/>
      <c r="BB133" s="1228"/>
      <c r="BD133" s="1228"/>
      <c r="BF133" s="810"/>
      <c r="BG133" s="1228"/>
      <c r="BH133" s="1228"/>
      <c r="BI133" s="1228"/>
      <c r="BK133" s="810"/>
      <c r="BL133" s="1229"/>
    </row>
    <row r="134" spans="1:64" s="777" customFormat="1" ht="15.75" customHeight="1" thickBot="1">
      <c r="A134" s="779"/>
      <c r="B134" s="780" t="str">
        <f>IF(SETUP!$B$30&lt;&gt;"",SETUP!$B$30,"")</f>
        <v/>
      </c>
      <c r="C134" s="787" t="str">
        <f>IF(JAN!$M$35&gt;0.0005,JAN!$M$35,"")</f>
        <v/>
      </c>
      <c r="D134" s="788" t="str">
        <f>IF(FEB!$M$35&gt;0.0005,FEB!$M$35,"")</f>
        <v/>
      </c>
      <c r="E134" s="788" t="str">
        <f>IF(MAR!$M$35&gt;0.0005,MAR!$M$35,"")</f>
        <v/>
      </c>
      <c r="F134" s="788" t="str">
        <f>IF(APR!$M$35&gt;0.0005,APR!$M$35,"")</f>
        <v/>
      </c>
      <c r="G134" s="788" t="str">
        <f>IF(MAY!$M$35&gt;0.0005,MAY!$M$35,"")</f>
        <v/>
      </c>
      <c r="H134" s="788" t="str">
        <f>IF(JUN!$M$35&gt;0.0005,JUN!$M$35,"")</f>
        <v/>
      </c>
      <c r="I134" s="788" t="str">
        <f>IF(JUL!$M$35&gt;0.0005,JUL!$M$35,"")</f>
        <v/>
      </c>
      <c r="J134" s="788" t="str">
        <f>IF(AUG!$M$35&gt;0.0005,AUG!$M$35,"")</f>
        <v/>
      </c>
      <c r="K134" s="788" t="str">
        <f>IF(SEP!$M$35&gt;0.0005,SEP!$M$35,"")</f>
        <v/>
      </c>
      <c r="L134" s="788" t="str">
        <f>IF(OCT!$M$35&gt;0.0005,OCT!$M$35,"")</f>
        <v/>
      </c>
      <c r="M134" s="788" t="str">
        <f>IF(NOV!$M$35&gt;0.0005,NOV!$M$35,"")</f>
        <v/>
      </c>
      <c r="N134" s="789" t="str">
        <f>IF(DEC!$M$35&gt;0.0005,DEC!$M$35,"")</f>
        <v/>
      </c>
      <c r="O134" s="790" t="str">
        <f t="shared" si="57"/>
        <v/>
      </c>
      <c r="P134" s="785" t="str">
        <f>IF(SUM(C$30:N$30)&gt;0,O$30/(SUM(JAN!$L$35,FEB!$L$35,MAR!$L$35,APR!$L$35,MAY!$L$35,JUN!$L$35,JUL!$L$35,AUG!$L$35,SEP!$L$35,OCT!$L$35,NOV!$L$35,DEC!$L$35)),"")</f>
        <v/>
      </c>
      <c r="Q134" s="779"/>
      <c r="R134" s="780" t="str">
        <f>IF(SETUP!$B$30&lt;&gt;"",SETUP!$B$30,"")</f>
        <v/>
      </c>
      <c r="S134" s="1711" t="str">
        <f>IF(JAN!$L$35&gt;0.005,JAN!$L$35,"")</f>
        <v/>
      </c>
      <c r="T134" s="1712" t="str">
        <f>IF(FEB!$L$35&gt;0.005,FEB!$L$35,"")</f>
        <v/>
      </c>
      <c r="U134" s="1712" t="str">
        <f>IF(MAR!$L$35&gt;0.005,MAR!$L$35,"")</f>
        <v/>
      </c>
      <c r="V134" s="1712" t="str">
        <f>IF(APR!$L$35&gt;0.005,APR!$L$35,"")</f>
        <v/>
      </c>
      <c r="W134" s="1712" t="str">
        <f>IF(MAY!$L$35&gt;0.005,MAY!$L$35,"")</f>
        <v/>
      </c>
      <c r="X134" s="1712" t="str">
        <f>IF(JUN!$L$35&gt;0.005,JUN!$L$35,"")</f>
        <v/>
      </c>
      <c r="Y134" s="1712" t="str">
        <f>IF(JUL!$L$35&gt;0.005,JUL!$L$35,"")</f>
        <v/>
      </c>
      <c r="Z134" s="1712" t="str">
        <f>IF(AUG!$L$35&gt;0.005,AUG!$L$35,"")</f>
        <v/>
      </c>
      <c r="AA134" s="1712" t="str">
        <f>IF(SEP!$L$35&gt;0.005,SEP!$L$35,"")</f>
        <v/>
      </c>
      <c r="AB134" s="1712" t="str">
        <f>IF(OCT!$L$35&gt;0.005,OCT!$L$35,"")</f>
        <v/>
      </c>
      <c r="AC134" s="1712" t="str">
        <f>IF(NOV!$L$35&gt;0.005,NOV!$L$35,"")</f>
        <v/>
      </c>
      <c r="AD134" s="1713" t="str">
        <f>IF(DEC!$L$35&gt;0.005,DEC!$L$35,"")</f>
        <v/>
      </c>
      <c r="AE134" s="1714" t="str">
        <f t="shared" si="58"/>
        <v/>
      </c>
      <c r="AF134" s="1751" t="str">
        <f t="shared" si="59"/>
        <v/>
      </c>
      <c r="AG134" s="1472"/>
      <c r="AH134" s="1473" t="str">
        <f t="shared" si="60"/>
        <v/>
      </c>
      <c r="AI134" s="848" t="str">
        <f>IF($R237&lt;&gt;"",VLOOKUP($R237,$R$153:$AF$162,$S$1,FALSE),"")</f>
        <v/>
      </c>
      <c r="AJ134" s="848" t="str">
        <f>IF($R237&lt;&gt;"",VLOOKUP($R237,$R$153:$AF$162,$T$1,FALSE),"")</f>
        <v/>
      </c>
      <c r="AK134" s="848" t="str">
        <f>IF($R237&lt;&gt;"",VLOOKUP($R237,$R$153:$AF$162,$U$1,FALSE),"")</f>
        <v/>
      </c>
      <c r="AL134" s="848" t="str">
        <f>IF($R237&lt;&gt;"",VLOOKUP($R237,$R$153:$AF$162,$V$1,FALSE),"")</f>
        <v/>
      </c>
      <c r="AM134" s="848" t="str">
        <f>IF($R237&lt;&gt;"",VLOOKUP($R237,$R$153:$AF$162,$W$1,FALSE),"")</f>
        <v/>
      </c>
      <c r="AN134" s="848" t="str">
        <f>IF($R237&lt;&gt;"",VLOOKUP($R237,$R$153:$AF$162,$X$1,FALSE),"")</f>
        <v/>
      </c>
      <c r="AO134" s="848" t="str">
        <f>IF($R237&lt;&gt;"",VLOOKUP($R237,$R$153:$AF$162,$Y$1,FALSE),"")</f>
        <v/>
      </c>
      <c r="AP134" s="848" t="str">
        <f>IF($R237&lt;&gt;"",VLOOKUP($R237,$R$153:$AF$162,$Z$1,FALSE),"")</f>
        <v/>
      </c>
      <c r="AQ134" s="848" t="str">
        <f>IF($R237&lt;&gt;"",VLOOKUP($R237,$R$153:$AF$162,$AA$1,FALSE),"")</f>
        <v/>
      </c>
      <c r="AR134" s="848" t="str">
        <f>IF($R237&lt;&gt;"",VLOOKUP($R237,$R$153:$AF$162,$AB$1,FALSE),"")</f>
        <v/>
      </c>
      <c r="AS134" s="848" t="str">
        <f>IF($R237&lt;&gt;"",VLOOKUP($R237,$R$153:$AF$162,$AC$1,FALSE),"")</f>
        <v/>
      </c>
      <c r="AT134" s="1351" t="str">
        <f>IF($R237&lt;&gt;"",VLOOKUP($R237,$R$153:$AF$162,$AD$1,FALSE),"")</f>
        <v/>
      </c>
      <c r="AU134" s="1352" t="str">
        <f>IF($R237&lt;&gt;"",VLOOKUP($R237,$R$153:$AF$162,$AE$1,FALSE),"")</f>
        <v/>
      </c>
      <c r="AV134" s="1463" t="str">
        <f>IF($R237&lt;&gt;"",VLOOKUP($R237,$R$153:$AF$162,$AF$1,FALSE),"")</f>
        <v/>
      </c>
      <c r="AY134" s="1228"/>
      <c r="AZ134" s="1228"/>
      <c r="BA134" s="1077"/>
      <c r="BB134" s="1228"/>
      <c r="BD134" s="1228"/>
      <c r="BF134" s="810"/>
      <c r="BG134" s="1228"/>
      <c r="BH134" s="1228"/>
      <c r="BI134" s="1228"/>
      <c r="BK134" s="810"/>
      <c r="BL134" s="1229"/>
    </row>
    <row r="135" spans="1:64" s="777" customFormat="1" ht="15.75" customHeight="1" thickTop="1" thickBot="1">
      <c r="A135" s="779"/>
      <c r="B135" s="796" t="str">
        <f>IF(SETUP!$B$31&lt;&gt;"",SETUP!$B$31,"")</f>
        <v/>
      </c>
      <c r="C135" s="800" t="str">
        <f>IF(JAN!$M$36&gt;0.0005,JAN!$M$36,"")</f>
        <v/>
      </c>
      <c r="D135" s="801" t="str">
        <f>IF(FEB!$M$36&gt;0.0005,FEB!$M$36,"")</f>
        <v/>
      </c>
      <c r="E135" s="801" t="str">
        <f>IF(MAR!$M$36&gt;0.0005,MAR!$M$36,"")</f>
        <v/>
      </c>
      <c r="F135" s="801" t="str">
        <f>IF(APR!$M$36&gt;0.0005,APR!$M$36,"")</f>
        <v/>
      </c>
      <c r="G135" s="801" t="str">
        <f>IF(MAY!$M$36&gt;0.0005,MAY!$M$36,"")</f>
        <v/>
      </c>
      <c r="H135" s="801" t="str">
        <f>IF(JUN!$M$36&gt;0.0005,JUN!$M$36,"")</f>
        <v/>
      </c>
      <c r="I135" s="801" t="str">
        <f>IF(JUL!$M$36&gt;0.0005,JUL!$M$36,"")</f>
        <v/>
      </c>
      <c r="J135" s="801" t="str">
        <f>IF(AUG!$M$36&gt;0.0005,AUG!$M$36,"")</f>
        <v/>
      </c>
      <c r="K135" s="801" t="str">
        <f>IF(SEP!$M$36&gt;0.0005,SEP!$M$36,"")</f>
        <v/>
      </c>
      <c r="L135" s="801" t="str">
        <f>IF(OCT!$M$36&gt;0.0005,OCT!$M$36,"")</f>
        <v/>
      </c>
      <c r="M135" s="801" t="str">
        <f>IF(NOV!$M$36&gt;0.0005,NOV!$M$36,"")</f>
        <v/>
      </c>
      <c r="N135" s="802" t="str">
        <f>IF(DEC!$M$36&gt;0.0005,DEC!$M$36,"")</f>
        <v/>
      </c>
      <c r="O135" s="803" t="str">
        <f t="shared" si="57"/>
        <v/>
      </c>
      <c r="P135" s="785" t="str">
        <f>IF(SUM(C$31:N$31)&gt;0,O$31/(SUM(JAN!$L$36,FEB!$L$36,MAR!$L$36,APR!$L$36,MAY!$L$36,JUN!$L$36,JUL!$L$36,AUG!$L$36,SEP!$L$36,OCT!$L$36,NOV!$L$36,DEC!$L$36)),"")</f>
        <v/>
      </c>
      <c r="Q135" s="779"/>
      <c r="R135" s="796" t="str">
        <f>IF(SETUP!$B$31&lt;&gt;"",SETUP!$B$31,"")</f>
        <v/>
      </c>
      <c r="S135" s="1715" t="str">
        <f>IF(JAN!$L$36&gt;0.005,JAN!$L$36,"")</f>
        <v/>
      </c>
      <c r="T135" s="1716" t="str">
        <f>IF(FEB!$L$36&gt;0.005,FEB!$L$36,"")</f>
        <v/>
      </c>
      <c r="U135" s="1716" t="str">
        <f>IF(MAR!$L$36&gt;0.005,MAR!$L$36,"")</f>
        <v/>
      </c>
      <c r="V135" s="1716" t="str">
        <f>IF(APR!$L$36&gt;0.005,APR!$L$36,"")</f>
        <v/>
      </c>
      <c r="W135" s="1716" t="str">
        <f>IF(MAY!$L$36&gt;0.005,MAY!$L$36,"")</f>
        <v/>
      </c>
      <c r="X135" s="1716" t="str">
        <f>IF(JUN!$L$36&gt;0.005,JUN!$L$36,"")</f>
        <v/>
      </c>
      <c r="Y135" s="1716" t="str">
        <f>IF(JUL!$L$36&gt;0.005,JUL!$L$36,"")</f>
        <v/>
      </c>
      <c r="Z135" s="1716" t="str">
        <f>IF(AUG!$L$36&gt;0.005,AUG!$L$36,"")</f>
        <v/>
      </c>
      <c r="AA135" s="1716" t="str">
        <f>IF(SEP!$L$36&gt;0.005,SEP!$L$36,"")</f>
        <v/>
      </c>
      <c r="AB135" s="1716" t="str">
        <f>IF(OCT!$L$36&gt;0.005,OCT!$L$36,"")</f>
        <v/>
      </c>
      <c r="AC135" s="1716" t="str">
        <f>IF(NOV!$L$36&gt;0.005,NOV!$L$36,"")</f>
        <v/>
      </c>
      <c r="AD135" s="1717" t="str">
        <f>IF(DEC!$L$36&gt;0.005,DEC!$L$36,"")</f>
        <v/>
      </c>
      <c r="AE135" s="1718" t="str">
        <f t="shared" si="58"/>
        <v/>
      </c>
      <c r="AF135" s="1751" t="str">
        <f t="shared" si="59"/>
        <v/>
      </c>
      <c r="AG135" s="1370"/>
      <c r="AH135" s="1370"/>
      <c r="AI135" s="1371"/>
      <c r="AJ135" s="1371"/>
      <c r="AK135" s="1371"/>
      <c r="AL135" s="1371"/>
      <c r="AM135" s="1371"/>
      <c r="AN135" s="1371"/>
      <c r="AO135" s="1371"/>
      <c r="AP135" s="1371"/>
      <c r="AQ135" s="1371"/>
      <c r="AR135" s="1371"/>
      <c r="AS135" s="1371"/>
      <c r="AT135" s="1371"/>
      <c r="AU135" s="1371"/>
      <c r="AV135" s="1372"/>
      <c r="AY135" s="1228"/>
      <c r="AZ135" s="1228"/>
      <c r="BA135" s="1077"/>
      <c r="BB135" s="1228"/>
      <c r="BD135" s="1228"/>
      <c r="BF135" s="810"/>
      <c r="BG135" s="1228"/>
      <c r="BH135" s="1228"/>
      <c r="BI135" s="1228"/>
      <c r="BK135" s="810"/>
      <c r="BL135" s="1229"/>
    </row>
    <row r="136" spans="1:64" s="777" customFormat="1" ht="15.75" customHeight="1" thickTop="1" thickBot="1">
      <c r="A136" s="779"/>
      <c r="B136" s="780" t="str">
        <f>IF(SETUP!$B$32&lt;&gt;"",SETUP!$B$32,"")</f>
        <v/>
      </c>
      <c r="C136" s="787" t="str">
        <f>IF(JAN!$M$37&gt;0.0005,JAN!$M$37,"")</f>
        <v/>
      </c>
      <c r="D136" s="788" t="str">
        <f>IF(FEB!$M$37&gt;0.0005,FEB!$M$37,"")</f>
        <v/>
      </c>
      <c r="E136" s="788" t="str">
        <f>IF(MAR!$M$37&gt;0.0005,MAR!$M$37,"")</f>
        <v/>
      </c>
      <c r="F136" s="788" t="str">
        <f>IF(APR!$M$37&gt;0.0005,APR!$M$37,"")</f>
        <v/>
      </c>
      <c r="G136" s="788" t="str">
        <f>IF(MAY!$M$37&gt;0.0005,MAY!$M$37,"")</f>
        <v/>
      </c>
      <c r="H136" s="788" t="str">
        <f>IF(JUN!$M$37&gt;0.0005,JUN!$M$37,"")</f>
        <v/>
      </c>
      <c r="I136" s="788" t="str">
        <f>IF(JUL!$M$37&gt;0.0005,JUL!$M$37,"")</f>
        <v/>
      </c>
      <c r="J136" s="788" t="str">
        <f>IF(AUG!$M$37&gt;0.0005,AUG!$M$37,"")</f>
        <v/>
      </c>
      <c r="K136" s="788" t="str">
        <f>IF(SEP!$M$37&gt;0.0005,SEP!$M$37,"")</f>
        <v/>
      </c>
      <c r="L136" s="788" t="str">
        <f>IF(OCT!$M$37&gt;0.0005,OCT!$M$37,"")</f>
        <v/>
      </c>
      <c r="M136" s="788" t="str">
        <f>IF(NOV!$M$37&gt;0.0005,NOV!$M$37,"")</f>
        <v/>
      </c>
      <c r="N136" s="789" t="str">
        <f>IF(DEC!$M$37&gt;0.0005,DEC!$M$37,"")</f>
        <v/>
      </c>
      <c r="O136" s="790" t="str">
        <f t="shared" si="57"/>
        <v/>
      </c>
      <c r="P136" s="785" t="str">
        <f>IF(SUM(C$32:N$32)&gt;0,O$32/(SUM(JAN!$L$37,FEB!$L$37,MAR!$L$37,APR!$L$37,MAY!$L$37,JUN!$L$37,JUL!$L$37,AUG!$L$37,SEP!$L$37,OCT!$L$37,NOV!$L$37,DEC!$L$37)),"")</f>
        <v/>
      </c>
      <c r="Q136" s="779"/>
      <c r="R136" s="780" t="str">
        <f>IF(SETUP!$B$32&lt;&gt;"",SETUP!$B$32,"")</f>
        <v/>
      </c>
      <c r="S136" s="1711" t="str">
        <f>IF(JAN!$L$37&gt;0.005,JAN!$L$37,"")</f>
        <v/>
      </c>
      <c r="T136" s="1712" t="str">
        <f>IF(FEB!$L$37&gt;0.005,FEB!$L$37,"")</f>
        <v/>
      </c>
      <c r="U136" s="1712" t="str">
        <f>IF(MAR!$L$37&gt;0.005,MAR!$L$37,"")</f>
        <v/>
      </c>
      <c r="V136" s="1712" t="str">
        <f>IF(APR!$L$37&gt;0.005,APR!$L$37,"")</f>
        <v/>
      </c>
      <c r="W136" s="1712" t="str">
        <f>IF(MAY!$L$37&gt;0.005,MAY!$L$37,"")</f>
        <v/>
      </c>
      <c r="X136" s="1712" t="str">
        <f>IF(JUN!$L$37&gt;0.005,JUN!$L$37,"")</f>
        <v/>
      </c>
      <c r="Y136" s="1712" t="str">
        <f>IF(JUL!$L$37&gt;0.005,JUL!$L$37,"")</f>
        <v/>
      </c>
      <c r="Z136" s="1712" t="str">
        <f>IF(AUG!$L$37&gt;0.005,AUG!$L$37,"")</f>
        <v/>
      </c>
      <c r="AA136" s="1712" t="str">
        <f>IF(SEP!$L$37&gt;0.005,SEP!$L$37,"")</f>
        <v/>
      </c>
      <c r="AB136" s="1712" t="str">
        <f>IF(OCT!$L$37&gt;0.005,OCT!$L$37,"")</f>
        <v/>
      </c>
      <c r="AC136" s="1712" t="str">
        <f>IF(NOV!$L$37&gt;0.005,NOV!$L$37,"")</f>
        <v/>
      </c>
      <c r="AD136" s="1713" t="str">
        <f>IF(DEC!$L$37&gt;0.005,DEC!$L$37,"")</f>
        <v/>
      </c>
      <c r="AE136" s="1714" t="str">
        <f t="shared" si="58"/>
        <v/>
      </c>
      <c r="AF136" s="1751" t="str">
        <f t="shared" si="59"/>
        <v/>
      </c>
      <c r="AG136" s="1487"/>
      <c r="AH136" s="1439" t="str">
        <f t="shared" si="60"/>
        <v/>
      </c>
      <c r="AI136" s="1440" t="str">
        <f>IF($R239&lt;&gt;"",VLOOKUP($R239,$R$176:$AF$178,$S$1,FALSE),"")</f>
        <v/>
      </c>
      <c r="AJ136" s="1440" t="str">
        <f>IF($R239&lt;&gt;"",VLOOKUP($R239,$R$176:$AF$178,$T$1,FALSE),"")</f>
        <v/>
      </c>
      <c r="AK136" s="1440" t="str">
        <f>IF($R239&lt;&gt;"",VLOOKUP($R239,$R$176:$AF$178,$U$1,FALSE),"")</f>
        <v/>
      </c>
      <c r="AL136" s="1440" t="str">
        <f>IF($R239&lt;&gt;"",VLOOKUP($R239,$R$176:$AF$178,$V$1,FALSE),"")</f>
        <v/>
      </c>
      <c r="AM136" s="1440" t="str">
        <f>IF($R239&lt;&gt;"",VLOOKUP($R239,$R$176:$AF$178,$W$1,FALSE),"")</f>
        <v/>
      </c>
      <c r="AN136" s="1440" t="str">
        <f>IF($R239&lt;&gt;"",VLOOKUP($R239,$R$176:$AF$178,$X$1,FALSE),"")</f>
        <v/>
      </c>
      <c r="AO136" s="1440" t="str">
        <f>IF($R239&lt;&gt;"",VLOOKUP($R239,$R$176:$AF$178,$Y$1,FALSE),"")</f>
        <v/>
      </c>
      <c r="AP136" s="1440" t="str">
        <f>IF($R239&lt;&gt;"",VLOOKUP($R239,$R$176:$AF$178,$Z$1,FALSE),"")</f>
        <v/>
      </c>
      <c r="AQ136" s="1440" t="str">
        <f>IF($R239&lt;&gt;"",VLOOKUP($R239,$R$176:$AF$178,$AA$1,FALSE),"")</f>
        <v/>
      </c>
      <c r="AR136" s="1440" t="str">
        <f>IF($R239&lt;&gt;"",VLOOKUP($R239,$R$176:$AF$178,$AB$1,FALSE),"")</f>
        <v/>
      </c>
      <c r="AS136" s="1440" t="str">
        <f>IF($R239&lt;&gt;"",VLOOKUP($R239,$R$176:$AF$178,$AC$1,FALSE),"")</f>
        <v/>
      </c>
      <c r="AT136" s="1441" t="str">
        <f>IF($R239&lt;&gt;"",VLOOKUP($R239,$R$176:$AF$178,$AD$1,FALSE),"")</f>
        <v/>
      </c>
      <c r="AU136" s="1442" t="str">
        <f>IF($R239&lt;&gt;"",VLOOKUP($R239,$R$176:$AF$178,$AE$1,FALSE),"")</f>
        <v/>
      </c>
      <c r="AV136" s="1385" t="str">
        <f>IF($R239&lt;&gt;"",VLOOKUP($R239,$R$176:$AF$178,$AF$1,FALSE),"")</f>
        <v/>
      </c>
      <c r="AY136" s="1228"/>
      <c r="AZ136" s="1228"/>
      <c r="BA136" s="1077"/>
      <c r="BB136" s="1228"/>
      <c r="BD136" s="1228"/>
      <c r="BF136" s="810"/>
      <c r="BG136" s="1228"/>
      <c r="BH136" s="1228"/>
      <c r="BI136" s="1228"/>
      <c r="BK136" s="810"/>
      <c r="BL136" s="1229"/>
    </row>
    <row r="137" spans="1:64" s="777" customFormat="1" ht="15.75" customHeight="1">
      <c r="A137" s="779"/>
      <c r="B137" s="796" t="str">
        <f>IF(SETUP!$B$33&lt;&gt;"",SETUP!$B$33,"")</f>
        <v/>
      </c>
      <c r="C137" s="800" t="str">
        <f>IF(JAN!$M$38&gt;0.0005,JAN!$M$38,"")</f>
        <v/>
      </c>
      <c r="D137" s="801" t="str">
        <f>IF(FEB!$M$38&gt;0.0005,FEB!$M$38,"")</f>
        <v/>
      </c>
      <c r="E137" s="801" t="str">
        <f>IF(MAR!$M$38&gt;0.0005,MAR!$M$38,"")</f>
        <v/>
      </c>
      <c r="F137" s="801" t="str">
        <f>IF(APR!$M$38&gt;0.0005,APR!$M$38,"")</f>
        <v/>
      </c>
      <c r="G137" s="801" t="str">
        <f>IF(MAY!$M$38&gt;0.0005,MAY!$M$38,"")</f>
        <v/>
      </c>
      <c r="H137" s="801" t="str">
        <f>IF(JUN!$M$38&gt;0.0005,JUN!$M$38,"")</f>
        <v/>
      </c>
      <c r="I137" s="801" t="str">
        <f>IF(JUL!$M$38&gt;0.0005,JUL!$M$38,"")</f>
        <v/>
      </c>
      <c r="J137" s="801" t="str">
        <f>IF(AUG!$M$38&gt;0.0005,AUG!$M$38,"")</f>
        <v/>
      </c>
      <c r="K137" s="801" t="str">
        <f>IF(SEP!$M$38&gt;0.0005,SEP!$M$38,"")</f>
        <v/>
      </c>
      <c r="L137" s="801" t="str">
        <f>IF(OCT!$M$38&gt;0.0005,OCT!$M$38,"")</f>
        <v/>
      </c>
      <c r="M137" s="801" t="str">
        <f>IF(NOV!$M$38&gt;0.0005,NOV!$M$38,"")</f>
        <v/>
      </c>
      <c r="N137" s="802" t="str">
        <f>IF(DEC!$M$38&gt;0.0005,DEC!$M$38,"")</f>
        <v/>
      </c>
      <c r="O137" s="803" t="str">
        <f t="shared" si="57"/>
        <v/>
      </c>
      <c r="P137" s="785" t="str">
        <f>IF(SUM(C$33:N$33)&gt;0,O$33/(SUM(JAN!$L$38,FEB!$L$38,MAR!$L$38,APR!$L$38,MAY!$L$38,JUN!$L$38,JUL!$L$38,AUG!$L$38,SEP!$L$38,OCT!$L$38,NOV!$L$38,DEC!$L$38)),"")</f>
        <v/>
      </c>
      <c r="Q137" s="779"/>
      <c r="R137" s="796" t="str">
        <f>IF(SETUP!$B$33&lt;&gt;"",SETUP!$B$33,"")</f>
        <v/>
      </c>
      <c r="S137" s="1715" t="str">
        <f>IF(JAN!$L$38&gt;0.005,JAN!$L$38,"")</f>
        <v/>
      </c>
      <c r="T137" s="1716" t="str">
        <f>IF(FEB!$L$38&gt;0.005,FEB!$L$38,"")</f>
        <v/>
      </c>
      <c r="U137" s="1716" t="str">
        <f>IF(MAR!$L$38&gt;0.005,MAR!$L$38,"")</f>
        <v/>
      </c>
      <c r="V137" s="1716" t="str">
        <f>IF(APR!$L$38&gt;0.005,APR!$L$38,"")</f>
        <v/>
      </c>
      <c r="W137" s="1716" t="str">
        <f>IF(MAY!$L$38&gt;0.005,MAY!$L$38,"")</f>
        <v/>
      </c>
      <c r="X137" s="1716" t="str">
        <f>IF(JUN!$L$38&gt;0.005,JUN!$L$38,"")</f>
        <v/>
      </c>
      <c r="Y137" s="1716" t="str">
        <f>IF(JUL!$L$38&gt;0.005,JUL!$L$38,"")</f>
        <v/>
      </c>
      <c r="Z137" s="1716" t="str">
        <f>IF(AUG!$L$38&gt;0.005,AUG!$L$38,"")</f>
        <v/>
      </c>
      <c r="AA137" s="1716" t="str">
        <f>IF(SEP!$L$38&gt;0.005,SEP!$L$38,"")</f>
        <v/>
      </c>
      <c r="AB137" s="1716" t="str">
        <f>IF(OCT!$L$38&gt;0.005,OCT!$L$38,"")</f>
        <v/>
      </c>
      <c r="AC137" s="1716" t="str">
        <f>IF(NOV!$L$38&gt;0.005,NOV!$L$38,"")</f>
        <v/>
      </c>
      <c r="AD137" s="1717" t="str">
        <f>IF(DEC!$L$38&gt;0.005,DEC!$L$38,"")</f>
        <v/>
      </c>
      <c r="AE137" s="1718" t="str">
        <f t="shared" si="58"/>
        <v/>
      </c>
      <c r="AF137" s="1751" t="str">
        <f t="shared" si="59"/>
        <v/>
      </c>
      <c r="AG137" s="1458"/>
      <c r="AH137" s="1459" t="str">
        <f t="shared" si="60"/>
        <v/>
      </c>
      <c r="AI137" s="1460" t="str">
        <f>IF($R240&lt;&gt;"",VLOOKUP($R240,$R$153:$AF$162,$S$1,FALSE),"")</f>
        <v/>
      </c>
      <c r="AJ137" s="1460" t="str">
        <f>IF($R240&lt;&gt;"",VLOOKUP($R240,$R$153:$AF$162,$T$1,FALSE),"")</f>
        <v/>
      </c>
      <c r="AK137" s="1460" t="str">
        <f>IF($R240&lt;&gt;"",VLOOKUP($R240,$R$153:$AF$162,$U$1,FALSE),"")</f>
        <v/>
      </c>
      <c r="AL137" s="1460" t="str">
        <f>IF($R240&lt;&gt;"",VLOOKUP($R240,$R$153:$AF$162,$V$1,FALSE),"")</f>
        <v/>
      </c>
      <c r="AM137" s="1460" t="str">
        <f>IF($R240&lt;&gt;"",VLOOKUP($R240,$R$153:$AF$162,$W$1,FALSE),"")</f>
        <v/>
      </c>
      <c r="AN137" s="1460" t="str">
        <f>IF($R240&lt;&gt;"",VLOOKUP($R240,$R$153:$AF$162,$X$1,FALSE),"")</f>
        <v/>
      </c>
      <c r="AO137" s="1460" t="str">
        <f>IF($R240&lt;&gt;"",VLOOKUP($R240,$R$153:$AF$162,$Y$1,FALSE),"")</f>
        <v/>
      </c>
      <c r="AP137" s="1460" t="str">
        <f>IF($R240&lt;&gt;"",VLOOKUP($R240,$R$153:$AF$162,$Z$1,FALSE),"")</f>
        <v/>
      </c>
      <c r="AQ137" s="1460" t="str">
        <f>IF($R240&lt;&gt;"",VLOOKUP($R240,$R$153:$AF$162,$AA$1,FALSE),"")</f>
        <v/>
      </c>
      <c r="AR137" s="1460" t="str">
        <f>IF($R240&lt;&gt;"",VLOOKUP($R240,$R$153:$AF$162,$AB$1,FALSE),"")</f>
        <v/>
      </c>
      <c r="AS137" s="1460" t="str">
        <f>IF($R240&lt;&gt;"",VLOOKUP($R240,$R$153:$AF$162,$AC$1,FALSE),"")</f>
        <v/>
      </c>
      <c r="AT137" s="1461" t="str">
        <f>IF($R240&lt;&gt;"",VLOOKUP($R240,$R$153:$AF$162,$AD$1,FALSE),"")</f>
        <v/>
      </c>
      <c r="AU137" s="1462" t="str">
        <f>IF($R240&lt;&gt;"",VLOOKUP($R240,$R$153:$AF$162,$AE$1,FALSE),"")</f>
        <v/>
      </c>
      <c r="AV137" s="1463" t="str">
        <f>IF($R240&lt;&gt;"",VLOOKUP($R240,$R$153:$AF$162,$AF$1,FALSE),"")</f>
        <v/>
      </c>
      <c r="AY137" s="1228"/>
      <c r="AZ137" s="1228"/>
      <c r="BA137" s="1077"/>
      <c r="BB137" s="1228"/>
      <c r="BD137" s="1228"/>
      <c r="BF137" s="810"/>
      <c r="BG137" s="1228"/>
      <c r="BH137" s="1228"/>
      <c r="BI137" s="1228"/>
      <c r="BK137" s="810"/>
      <c r="BL137" s="1229"/>
    </row>
    <row r="138" spans="1:64" s="777" customFormat="1" ht="15.75" customHeight="1">
      <c r="A138" s="779"/>
      <c r="B138" s="780" t="str">
        <f>IF(SETUP!$B$34&lt;&gt;"",SETUP!$B$34,"")</f>
        <v/>
      </c>
      <c r="C138" s="787" t="str">
        <f>IF(JAN!$M$39&gt;0.0005,JAN!$M$39,"")</f>
        <v/>
      </c>
      <c r="D138" s="788" t="str">
        <f>IF(FEB!$M$39&gt;0.0005,FEB!$M$39,"")</f>
        <v/>
      </c>
      <c r="E138" s="788" t="str">
        <f>IF(MAR!$M$39&gt;0.0005,MAR!$M$39,"")</f>
        <v/>
      </c>
      <c r="F138" s="788" t="str">
        <f>IF(APR!$M$39&gt;0.0005,APR!$M$39,"")</f>
        <v/>
      </c>
      <c r="G138" s="788" t="str">
        <f>IF(MAY!$M$39&gt;0.0005,MAY!$M$39,"")</f>
        <v/>
      </c>
      <c r="H138" s="788" t="str">
        <f>IF(JUN!$M$39&gt;0.0005,JUN!$M$39,"")</f>
        <v/>
      </c>
      <c r="I138" s="788" t="str">
        <f>IF(JUL!$M$39&gt;0.0005,JUL!$M$39,"")</f>
        <v/>
      </c>
      <c r="J138" s="788" t="str">
        <f>IF(AUG!$M$39&gt;0.0005,AUG!$M$39,"")</f>
        <v/>
      </c>
      <c r="K138" s="788" t="str">
        <f>IF(SEP!$M$39&gt;0.0005,SEP!$M$39,"")</f>
        <v/>
      </c>
      <c r="L138" s="788" t="str">
        <f>IF(OCT!$M$39&gt;0.0005,OCT!$M$39,"")</f>
        <v/>
      </c>
      <c r="M138" s="788" t="str">
        <f>IF(NOV!$M$39&gt;0.0005,NOV!$M$39,"")</f>
        <v/>
      </c>
      <c r="N138" s="789" t="str">
        <f>IF(DEC!$M$39&gt;0.0005,DEC!$M$39,"")</f>
        <v/>
      </c>
      <c r="O138" s="790" t="str">
        <f t="shared" si="57"/>
        <v/>
      </c>
      <c r="P138" s="785" t="str">
        <f>IF(SUM(C$34:N$34)&gt;0,O$34/(SUM(JAN!$L$39,FEB!$L$39,MAR!$L$39,APR!$L$39,MAY!$L$39,JUN!$L$39,JUL!$L$39,AUG!$L$39,SEP!$L$39,OCT!$L$39,NOV!$L$39,DEC!$L$39)),"")</f>
        <v/>
      </c>
      <c r="Q138" s="779"/>
      <c r="R138" s="780" t="str">
        <f>IF(SETUP!$B$34&lt;&gt;"",SETUP!$B$34,"")</f>
        <v/>
      </c>
      <c r="S138" s="1711" t="str">
        <f>IF(JAN!$L$39&gt;0.005,JAN!$L$39,"")</f>
        <v/>
      </c>
      <c r="T138" s="1712" t="str">
        <f>IF(FEB!$L$39&gt;0.005,FEB!$L$39,"")</f>
        <v/>
      </c>
      <c r="U138" s="1712" t="str">
        <f>IF(MAR!$L$39&gt;0.005,MAR!$L$39,"")</f>
        <v/>
      </c>
      <c r="V138" s="1712" t="str">
        <f>IF(APR!$L$39&gt;0.005,APR!$L$39,"")</f>
        <v/>
      </c>
      <c r="W138" s="1712" t="str">
        <f>IF(MAY!$L$39&gt;0.005,MAY!$L$39,"")</f>
        <v/>
      </c>
      <c r="X138" s="1712" t="str">
        <f>IF(JUN!$L$39&gt;0.005,JUN!$L$39,"")</f>
        <v/>
      </c>
      <c r="Y138" s="1712" t="str">
        <f>IF(JUL!$L$39&gt;0.005,JUL!$L$39,"")</f>
        <v/>
      </c>
      <c r="Z138" s="1712" t="str">
        <f>IF(AUG!$L$39&gt;0.005,AUG!$L$39,"")</f>
        <v/>
      </c>
      <c r="AA138" s="1712" t="str">
        <f>IF(SEP!$L$39&gt;0.005,SEP!$L$39,"")</f>
        <v/>
      </c>
      <c r="AB138" s="1712" t="str">
        <f>IF(OCT!$L$39&gt;0.005,OCT!$L$39,"")</f>
        <v/>
      </c>
      <c r="AC138" s="1712" t="str">
        <f>IF(NOV!$L$39&gt;0.005,NOV!$L$39,"")</f>
        <v/>
      </c>
      <c r="AD138" s="1713" t="str">
        <f>IF(DEC!$L$39&gt;0.005,DEC!$L$39,"")</f>
        <v/>
      </c>
      <c r="AE138" s="1714" t="str">
        <f t="shared" si="58"/>
        <v/>
      </c>
      <c r="AF138" s="1751" t="str">
        <f t="shared" si="59"/>
        <v/>
      </c>
      <c r="AG138" s="1472"/>
      <c r="AH138" s="1473" t="str">
        <f t="shared" si="60"/>
        <v/>
      </c>
      <c r="AI138" s="848" t="str">
        <f>IF($R241&lt;&gt;"",VLOOKUP($R241,$R$153:$AF$162,$S$1,FALSE),"")</f>
        <v/>
      </c>
      <c r="AJ138" s="848" t="str">
        <f>IF($R241&lt;&gt;"",VLOOKUP($R241,$R$153:$AF$162,$T$1,FALSE),"")</f>
        <v/>
      </c>
      <c r="AK138" s="848" t="str">
        <f>IF($R241&lt;&gt;"",VLOOKUP($R241,$R$153:$AF$162,$U$1,FALSE),"")</f>
        <v/>
      </c>
      <c r="AL138" s="848" t="str">
        <f>IF($R241&lt;&gt;"",VLOOKUP($R241,$R$153:$AF$162,$V$1,FALSE),"")</f>
        <v/>
      </c>
      <c r="AM138" s="848" t="str">
        <f>IF($R241&lt;&gt;"",VLOOKUP($R241,$R$153:$AF$162,$W$1,FALSE),"")</f>
        <v/>
      </c>
      <c r="AN138" s="848" t="str">
        <f>IF($R241&lt;&gt;"",VLOOKUP($R241,$R$153:$AF$162,$X$1,FALSE),"")</f>
        <v/>
      </c>
      <c r="AO138" s="848" t="str">
        <f>IF($R241&lt;&gt;"",VLOOKUP($R241,$R$153:$AF$162,$Y$1,FALSE),"")</f>
        <v/>
      </c>
      <c r="AP138" s="848" t="str">
        <f>IF($R241&lt;&gt;"",VLOOKUP($R241,$R$153:$AF$162,$Z$1,FALSE),"")</f>
        <v/>
      </c>
      <c r="AQ138" s="848" t="str">
        <f>IF($R241&lt;&gt;"",VLOOKUP($R241,$R$153:$AF$162,$AA$1,FALSE),"")</f>
        <v/>
      </c>
      <c r="AR138" s="848" t="str">
        <f>IF($R241&lt;&gt;"",VLOOKUP($R241,$R$153:$AF$162,$AB$1,FALSE),"")</f>
        <v/>
      </c>
      <c r="AS138" s="848" t="str">
        <f>IF($R241&lt;&gt;"",VLOOKUP($R241,$R$153:$AF$162,$AC$1,FALSE),"")</f>
        <v/>
      </c>
      <c r="AT138" s="1351" t="str">
        <f>IF($R241&lt;&gt;"",VLOOKUP($R241,$R$153:$AF$162,$AD$1,FALSE),"")</f>
        <v/>
      </c>
      <c r="AU138" s="1352" t="str">
        <f>IF($R241&lt;&gt;"",VLOOKUP($R241,$R$153:$AF$162,$AE$1,FALSE),"")</f>
        <v/>
      </c>
      <c r="AV138" s="1463" t="str">
        <f>IF($R241&lt;&gt;"",VLOOKUP($R241,$R$153:$AF$162,$AF$1,FALSE),"")</f>
        <v/>
      </c>
      <c r="AY138" s="1228"/>
      <c r="AZ138" s="1228"/>
      <c r="BA138" s="1077"/>
      <c r="BB138" s="1228"/>
      <c r="BD138" s="1228"/>
      <c r="BF138" s="810"/>
      <c r="BG138" s="1228"/>
      <c r="BH138" s="1228"/>
      <c r="BI138" s="1228"/>
      <c r="BK138" s="810"/>
      <c r="BL138" s="1229"/>
    </row>
    <row r="139" spans="1:64" s="777" customFormat="1" ht="15.75" customHeight="1">
      <c r="A139" s="779"/>
      <c r="B139" s="796" t="str">
        <f>IF(SETUP!$B$35&lt;&gt;"",SETUP!$B$35,"")</f>
        <v/>
      </c>
      <c r="C139" s="800" t="str">
        <f>IF(JAN!$M$40&gt;0.0005,JAN!$M$40,"")</f>
        <v/>
      </c>
      <c r="D139" s="801" t="str">
        <f>IF(FEB!$M$40&gt;0.0005,FEB!$M$40,"")</f>
        <v/>
      </c>
      <c r="E139" s="801" t="str">
        <f>IF(MAR!$M$40&gt;0.0005,MAR!$M$40,"")</f>
        <v/>
      </c>
      <c r="F139" s="801" t="str">
        <f>IF(APR!$M$40&gt;0.0005,APR!$M$40,"")</f>
        <v/>
      </c>
      <c r="G139" s="801" t="str">
        <f>IF(MAY!$M$40&gt;0.0005,MAY!$M$40,"")</f>
        <v/>
      </c>
      <c r="H139" s="801" t="str">
        <f>IF(JUN!$M$40&gt;0.0005,JUN!$M$40,"")</f>
        <v/>
      </c>
      <c r="I139" s="801" t="str">
        <f>IF(JUL!$M$40&gt;0.0005,JUL!$M$40,"")</f>
        <v/>
      </c>
      <c r="J139" s="801" t="str">
        <f>IF(AUG!$M$40&gt;0.0005,AUG!$M$40,"")</f>
        <v/>
      </c>
      <c r="K139" s="801" t="str">
        <f>IF(SEP!$M$40&gt;0.0005,SEP!$M$40,"")</f>
        <v/>
      </c>
      <c r="L139" s="801" t="str">
        <f>IF(OCT!$M$40&gt;0.0005,OCT!$M$40,"")</f>
        <v/>
      </c>
      <c r="M139" s="801" t="str">
        <f>IF(NOV!$M$40&gt;0.0005,NOV!$M$40,"")</f>
        <v/>
      </c>
      <c r="N139" s="802" t="str">
        <f>IF(DEC!$M$40&gt;0.0005,DEC!$M$40,"")</f>
        <v/>
      </c>
      <c r="O139" s="803" t="str">
        <f t="shared" si="57"/>
        <v/>
      </c>
      <c r="P139" s="785" t="str">
        <f>IF(SUM(C$35:N$35)&gt;0,O$35/(SUM(JAN!$L$40,FEB!$L$40,MAR!$L$40,APR!$L$40,MAY!$L$40,JUN!$L$40,JUL!$L$40,AUG!$L$40,SEP!$L$40,OCT!$L$40,NOV!$L$40,DEC!$L$40)),"")</f>
        <v/>
      </c>
      <c r="Q139" s="779"/>
      <c r="R139" s="796" t="str">
        <f>IF(SETUP!$B$35&lt;&gt;"",SETUP!$B$35,"")</f>
        <v/>
      </c>
      <c r="S139" s="1715" t="str">
        <f>IF(JAN!$L$40&gt;0.005,JAN!$L$40,"")</f>
        <v/>
      </c>
      <c r="T139" s="1716" t="str">
        <f>IF(FEB!$L$40&gt;0.005,FEB!$L$40,"")</f>
        <v/>
      </c>
      <c r="U139" s="1716" t="str">
        <f>IF(MAR!$L$40&gt;0.005,MAR!$L$40,"")</f>
        <v/>
      </c>
      <c r="V139" s="1716" t="str">
        <f>IF(APR!$L$40&gt;0.005,APR!$L$40,"")</f>
        <v/>
      </c>
      <c r="W139" s="1716" t="str">
        <f>IF(MAY!$L$40&gt;0.005,MAY!$L$40,"")</f>
        <v/>
      </c>
      <c r="X139" s="1716" t="str">
        <f>IF(JUN!$L$40&gt;0.005,JUN!$L$40,"")</f>
        <v/>
      </c>
      <c r="Y139" s="1716" t="str">
        <f>IF(JUL!$L$40&gt;0.005,JUL!$L$40,"")</f>
        <v/>
      </c>
      <c r="Z139" s="1716" t="str">
        <f>IF(AUG!$L$40&gt;0.005,AUG!$L$40,"")</f>
        <v/>
      </c>
      <c r="AA139" s="1716" t="str">
        <f>IF(SEP!$L$40&gt;0.005,SEP!$L$40,"")</f>
        <v/>
      </c>
      <c r="AB139" s="1716" t="str">
        <f>IF(OCT!$L$40&gt;0.005,OCT!$L$40,"")</f>
        <v/>
      </c>
      <c r="AC139" s="1716" t="str">
        <f>IF(NOV!$L$40&gt;0.005,NOV!$L$40,"")</f>
        <v/>
      </c>
      <c r="AD139" s="1717" t="str">
        <f>IF(DEC!$L$40&gt;0.005,DEC!$L$40,"")</f>
        <v/>
      </c>
      <c r="AE139" s="1718" t="str">
        <f t="shared" si="58"/>
        <v/>
      </c>
      <c r="AF139" s="1751" t="str">
        <f t="shared" si="59"/>
        <v/>
      </c>
      <c r="AG139" s="1472"/>
      <c r="AH139" s="1474" t="str">
        <f t="shared" si="60"/>
        <v/>
      </c>
      <c r="AI139" s="1334" t="str">
        <f>IF($R242&lt;&gt;"",VLOOKUP($R242,$R$153:$AF$162,$S$1,FALSE),"")</f>
        <v/>
      </c>
      <c r="AJ139" s="1334" t="str">
        <f>IF($R242&lt;&gt;"",VLOOKUP($R242,$R$153:$AF$162,$T$1,FALSE),"")</f>
        <v/>
      </c>
      <c r="AK139" s="1334" t="str">
        <f>IF($R242&lt;&gt;"",VLOOKUP($R242,$R$153:$AF$162,$U$1,FALSE),"")</f>
        <v/>
      </c>
      <c r="AL139" s="1334" t="str">
        <f>IF($R242&lt;&gt;"",VLOOKUP($R242,$R$153:$AF$162,$V$1,FALSE),"")</f>
        <v/>
      </c>
      <c r="AM139" s="1334" t="str">
        <f>IF($R242&lt;&gt;"",VLOOKUP($R242,$R$153:$AF$162,$W$1,FALSE),"")</f>
        <v/>
      </c>
      <c r="AN139" s="1334" t="str">
        <f>IF($R242&lt;&gt;"",VLOOKUP($R242,$R$153:$AF$162,$X$1,FALSE),"")</f>
        <v/>
      </c>
      <c r="AO139" s="1334" t="str">
        <f>IF($R242&lt;&gt;"",VLOOKUP($R242,$R$153:$AF$162,$Y$1,FALSE),"")</f>
        <v/>
      </c>
      <c r="AP139" s="1334" t="str">
        <f>IF($R242&lt;&gt;"",VLOOKUP($R242,$R$153:$AF$162,$Z$1,FALSE),"")</f>
        <v/>
      </c>
      <c r="AQ139" s="1334" t="str">
        <f>IF($R242&lt;&gt;"",VLOOKUP($R242,$R$153:$AF$162,$AA$1,FALSE),"")</f>
        <v/>
      </c>
      <c r="AR139" s="1334" t="str">
        <f>IF($R242&lt;&gt;"",VLOOKUP($R242,$R$153:$AF$162,$AB$1,FALSE),"")</f>
        <v/>
      </c>
      <c r="AS139" s="1334" t="str">
        <f>IF($R242&lt;&gt;"",VLOOKUP($R242,$R$153:$AF$162,$AC$1,FALSE),"")</f>
        <v/>
      </c>
      <c r="AT139" s="1335" t="str">
        <f>IF($R242&lt;&gt;"",VLOOKUP($R242,$R$153:$AF$162,$AD$1,FALSE),"")</f>
        <v/>
      </c>
      <c r="AU139" s="1336" t="str">
        <f>IF($R242&lt;&gt;"",VLOOKUP($R242,$R$153:$AF$162,$AE$1,FALSE),"")</f>
        <v/>
      </c>
      <c r="AV139" s="1463" t="str">
        <f>IF($R242&lt;&gt;"",VLOOKUP($R242,$R$153:$AF$162,$AF$1,FALSE),"")</f>
        <v/>
      </c>
      <c r="AY139" s="1228"/>
      <c r="AZ139" s="1228"/>
      <c r="BA139" s="1077"/>
      <c r="BB139" s="1228"/>
      <c r="BD139" s="1228"/>
      <c r="BF139" s="810"/>
      <c r="BG139" s="1228"/>
      <c r="BH139" s="1228"/>
      <c r="BI139" s="1228"/>
      <c r="BK139" s="810"/>
      <c r="BL139" s="1229"/>
    </row>
    <row r="140" spans="1:64" s="777" customFormat="1" ht="15.75" customHeight="1" thickBot="1">
      <c r="A140" s="779"/>
      <c r="B140" s="780" t="str">
        <f>IF(SETUP!$B$36&lt;&gt;"",SETUP!$B$36,"")</f>
        <v/>
      </c>
      <c r="C140" s="787" t="str">
        <f>IF(JAN!$M$41&gt;0.0005,JAN!$M$41,"")</f>
        <v/>
      </c>
      <c r="D140" s="788" t="str">
        <f>IF(FEB!$M$41&gt;0.0005,FEB!$M$41,"")</f>
        <v/>
      </c>
      <c r="E140" s="788" t="str">
        <f>IF(MAR!$M$41&gt;0.0005,MAR!$M$41,"")</f>
        <v/>
      </c>
      <c r="F140" s="788" t="str">
        <f>IF(APR!$M$41&gt;0.0005,APR!$M$41,"")</f>
        <v/>
      </c>
      <c r="G140" s="788" t="str">
        <f>IF(MAY!$M$41&gt;0.0005,MAY!$M$41,"")</f>
        <v/>
      </c>
      <c r="H140" s="788" t="str">
        <f>IF(JUN!$M$41&gt;0.0005,JUN!$M$41,"")</f>
        <v/>
      </c>
      <c r="I140" s="788" t="str">
        <f>IF(JUL!$M$41&gt;0.0005,JUL!$M$41,"")</f>
        <v/>
      </c>
      <c r="J140" s="788" t="str">
        <f>IF(AUG!$M$41&gt;0.0005,AUG!$M$41,"")</f>
        <v/>
      </c>
      <c r="K140" s="788" t="str">
        <f>IF(SEP!$M$41&gt;0.0005,SEP!$M$41,"")</f>
        <v/>
      </c>
      <c r="L140" s="788" t="str">
        <f>IF(OCT!$M$41&gt;0.0005,OCT!$M$41,"")</f>
        <v/>
      </c>
      <c r="M140" s="788" t="str">
        <f>IF(NOV!$M$41&gt;0.0005,NOV!$M$41,"")</f>
        <v/>
      </c>
      <c r="N140" s="789" t="str">
        <f>IF(DEC!$M$41&gt;0.0005,DEC!$M$41,"")</f>
        <v/>
      </c>
      <c r="O140" s="790" t="str">
        <f t="shared" si="57"/>
        <v/>
      </c>
      <c r="P140" s="785" t="str">
        <f>IF(SUM(C$36:N$36)&gt;0,O$36/(SUM(JAN!$L$41,FEB!$L$41,MAR!$L$41,APR!$L$41,MAY!$L$41,JUN!$L$41,JUL!$L$41,AUG!$L$41,SEP!$L$41,OCT!$L$41,NOV!$L$41,DEC!$L$41)),"")</f>
        <v/>
      </c>
      <c r="Q140" s="779"/>
      <c r="R140" s="780" t="str">
        <f>IF(SETUP!$B$36&lt;&gt;"",SETUP!$B$36,"")</f>
        <v/>
      </c>
      <c r="S140" s="1711" t="str">
        <f>IF(JAN!$L$41&gt;0.005,JAN!$L$41,"")</f>
        <v/>
      </c>
      <c r="T140" s="1712" t="str">
        <f>IF(FEB!$L$41&gt;0.005,FEB!$L$41,"")</f>
        <v/>
      </c>
      <c r="U140" s="1712" t="str">
        <f>IF(MAR!$L$41&gt;0.005,MAR!$L$41,"")</f>
        <v/>
      </c>
      <c r="V140" s="1712" t="str">
        <f>IF(APR!$L$41&gt;0.005,APR!$L$41,"")</f>
        <v/>
      </c>
      <c r="W140" s="1712" t="str">
        <f>IF(MAY!$L$41&gt;0.005,MAY!$L$41,"")</f>
        <v/>
      </c>
      <c r="X140" s="1712" t="str">
        <f>IF(JUN!$L$41&gt;0.005,JUN!$L$41,"")</f>
        <v/>
      </c>
      <c r="Y140" s="1712" t="str">
        <f>IF(JUL!$L$41&gt;0.005,JUL!$L$41,"")</f>
        <v/>
      </c>
      <c r="Z140" s="1712" t="str">
        <f>IF(AUG!$L$41&gt;0.005,AUG!$L$41,"")</f>
        <v/>
      </c>
      <c r="AA140" s="1712" t="str">
        <f>IF(SEP!$L$41&gt;0.005,SEP!$L$41,"")</f>
        <v/>
      </c>
      <c r="AB140" s="1712" t="str">
        <f>IF(OCT!$L$41&gt;0.005,OCT!$L$41,"")</f>
        <v/>
      </c>
      <c r="AC140" s="1712" t="str">
        <f>IF(NOV!$L$41&gt;0.005,NOV!$L$41,"")</f>
        <v/>
      </c>
      <c r="AD140" s="1713" t="str">
        <f>IF(DEC!$L$41&gt;0.005,DEC!$L$41,"")</f>
        <v/>
      </c>
      <c r="AE140" s="1714" t="str">
        <f t="shared" si="58"/>
        <v/>
      </c>
      <c r="AF140" s="1751" t="str">
        <f t="shared" si="59"/>
        <v/>
      </c>
      <c r="AG140" s="1472"/>
      <c r="AH140" s="1473" t="str">
        <f t="shared" si="60"/>
        <v/>
      </c>
      <c r="AI140" s="848" t="str">
        <f>IF($R243&lt;&gt;"",VLOOKUP($R243,$R$153:$AF$162,$S$1,FALSE),"")</f>
        <v/>
      </c>
      <c r="AJ140" s="848" t="str">
        <f>IF($R243&lt;&gt;"",VLOOKUP($R243,$R$153:$AF$162,$T$1,FALSE),"")</f>
        <v/>
      </c>
      <c r="AK140" s="848" t="str">
        <f>IF($R243&lt;&gt;"",VLOOKUP($R243,$R$153:$AF$162,$U$1,FALSE),"")</f>
        <v/>
      </c>
      <c r="AL140" s="848" t="str">
        <f>IF($R243&lt;&gt;"",VLOOKUP($R243,$R$153:$AF$162,$V$1,FALSE),"")</f>
        <v/>
      </c>
      <c r="AM140" s="848" t="str">
        <f>IF($R243&lt;&gt;"",VLOOKUP($R243,$R$153:$AF$162,$W$1,FALSE),"")</f>
        <v/>
      </c>
      <c r="AN140" s="848" t="str">
        <f>IF($R243&lt;&gt;"",VLOOKUP($R243,$R$153:$AF$162,$X$1,FALSE),"")</f>
        <v/>
      </c>
      <c r="AO140" s="848" t="str">
        <f>IF($R243&lt;&gt;"",VLOOKUP($R243,$R$153:$AF$162,$Y$1,FALSE),"")</f>
        <v/>
      </c>
      <c r="AP140" s="848" t="str">
        <f>IF($R243&lt;&gt;"",VLOOKUP($R243,$R$153:$AF$162,$Z$1,FALSE),"")</f>
        <v/>
      </c>
      <c r="AQ140" s="848" t="str">
        <f>IF($R243&lt;&gt;"",VLOOKUP($R243,$R$153:$AF$162,$AA$1,FALSE),"")</f>
        <v/>
      </c>
      <c r="AR140" s="848" t="str">
        <f>IF($R243&lt;&gt;"",VLOOKUP($R243,$R$153:$AF$162,$AB$1,FALSE),"")</f>
        <v/>
      </c>
      <c r="AS140" s="848" t="str">
        <f>IF($R243&lt;&gt;"",VLOOKUP($R243,$R$153:$AF$162,$AC$1,FALSE),"")</f>
        <v/>
      </c>
      <c r="AT140" s="1351" t="str">
        <f>IF($R243&lt;&gt;"",VLOOKUP($R243,$R$153:$AF$162,$AD$1,FALSE),"")</f>
        <v/>
      </c>
      <c r="AU140" s="1352" t="str">
        <f>IF($R243&lt;&gt;"",VLOOKUP($R243,$R$153:$AF$162,$AE$1,FALSE),"")</f>
        <v/>
      </c>
      <c r="AV140" s="1463" t="str">
        <f>IF($R243&lt;&gt;"",VLOOKUP($R243,$R$153:$AF$162,$AF$1,FALSE),"")</f>
        <v/>
      </c>
      <c r="AY140" s="1228"/>
      <c r="AZ140" s="1228"/>
      <c r="BA140" s="1077"/>
      <c r="BB140" s="1228"/>
      <c r="BD140" s="1228"/>
      <c r="BF140" s="810"/>
      <c r="BG140" s="1228"/>
      <c r="BH140" s="1228"/>
      <c r="BI140" s="1228"/>
      <c r="BK140" s="810"/>
      <c r="BL140" s="1229"/>
    </row>
    <row r="141" spans="1:64" s="777" customFormat="1" ht="15.75" customHeight="1" thickTop="1">
      <c r="A141" s="779"/>
      <c r="B141" s="796" t="str">
        <f>IF(SETUP!$B$37&lt;&gt;"",SETUP!$B$37,"")</f>
        <v/>
      </c>
      <c r="C141" s="800" t="str">
        <f>IF(JAN!$M$42&gt;0.0005,JAN!$M$42,"")</f>
        <v/>
      </c>
      <c r="D141" s="801" t="str">
        <f>IF(FEB!$M$42&gt;0.0005,FEB!$M$42,"")</f>
        <v/>
      </c>
      <c r="E141" s="801" t="str">
        <f>IF(MAR!$M$42&gt;0.0005,MAR!$M$42,"")</f>
        <v/>
      </c>
      <c r="F141" s="801" t="str">
        <f>IF(APR!$M$42&gt;0.0005,APR!$M$42,"")</f>
        <v/>
      </c>
      <c r="G141" s="801" t="str">
        <f>IF(MAY!$M$42&gt;0.0005,MAY!$M$42,"")</f>
        <v/>
      </c>
      <c r="H141" s="801" t="str">
        <f>IF(JUN!$M$42&gt;0.0005,JUN!$M$42,"")</f>
        <v/>
      </c>
      <c r="I141" s="801" t="str">
        <f>IF(JUL!$M$42&gt;0.0005,JUL!$M$42,"")</f>
        <v/>
      </c>
      <c r="J141" s="801" t="str">
        <f>IF(AUG!$M$42&gt;0.0005,AUG!$M$42,"")</f>
        <v/>
      </c>
      <c r="K141" s="801" t="str">
        <f>IF(SEP!$M$42&gt;0.0005,SEP!$M$42,"")</f>
        <v/>
      </c>
      <c r="L141" s="801" t="str">
        <f>IF(OCT!$M$42&gt;0.0005,OCT!$M$42,"")</f>
        <v/>
      </c>
      <c r="M141" s="801" t="str">
        <f>IF(NOV!$M$42&gt;0.0005,NOV!$M$42,"")</f>
        <v/>
      </c>
      <c r="N141" s="802" t="str">
        <f>IF(DEC!$M$42&gt;0.0005,DEC!$M$42,"")</f>
        <v/>
      </c>
      <c r="O141" s="803" t="str">
        <f t="shared" si="57"/>
        <v/>
      </c>
      <c r="P141" s="785" t="str">
        <f>IF(SUM(C$37:N$37)&gt;0,O$37/(SUM(JAN!$L$42,FEB!$L$42,MAR!$L$42,APR!$L$42,MAY!$L$42,JUN!$L$42,JUL!$L$42,AUG!$L$42,SEP!$L$42,OCT!$L$42,NOV!$L$42,DEC!$L$42)),"")</f>
        <v/>
      </c>
      <c r="Q141" s="779"/>
      <c r="R141" s="796" t="str">
        <f>IF(SETUP!$B$37&lt;&gt;"",SETUP!$B$37,"")</f>
        <v/>
      </c>
      <c r="S141" s="1715" t="str">
        <f>IF(JAN!$L$42&gt;0.005,JAN!$L$42,"")</f>
        <v/>
      </c>
      <c r="T141" s="1716" t="str">
        <f>IF(FEB!$L$42&gt;0.005,FEB!$L$42,"")</f>
        <v/>
      </c>
      <c r="U141" s="1716" t="str">
        <f>IF(MAR!$L$42&gt;0.005,MAR!$L$42,"")</f>
        <v/>
      </c>
      <c r="V141" s="1716" t="str">
        <f>IF(APR!$L$42&gt;0.005,APR!$L$42,"")</f>
        <v/>
      </c>
      <c r="W141" s="1716" t="str">
        <f>IF(MAY!$L$42&gt;0.005,MAY!$L$42,"")</f>
        <v/>
      </c>
      <c r="X141" s="1716" t="str">
        <f>IF(JUN!$L$42&gt;0.005,JUN!$L$42,"")</f>
        <v/>
      </c>
      <c r="Y141" s="1716" t="str">
        <f>IF(JUL!$L$42&gt;0.005,JUL!$L$42,"")</f>
        <v/>
      </c>
      <c r="Z141" s="1716" t="str">
        <f>IF(AUG!$L$42&gt;0.005,AUG!$L$42,"")</f>
        <v/>
      </c>
      <c r="AA141" s="1716" t="str">
        <f>IF(SEP!$L$42&gt;0.005,SEP!$L$42,"")</f>
        <v/>
      </c>
      <c r="AB141" s="1716" t="str">
        <f>IF(OCT!$L$42&gt;0.005,OCT!$L$42,"")</f>
        <v/>
      </c>
      <c r="AC141" s="1716" t="str">
        <f>IF(NOV!$L$42&gt;0.005,NOV!$L$42,"")</f>
        <v/>
      </c>
      <c r="AD141" s="1717" t="str">
        <f>IF(DEC!$L$42&gt;0.005,DEC!$L$42,"")</f>
        <v/>
      </c>
      <c r="AE141" s="1718" t="str">
        <f t="shared" si="58"/>
        <v/>
      </c>
      <c r="AF141" s="1751" t="str">
        <f t="shared" si="59"/>
        <v/>
      </c>
      <c r="AG141" s="1488"/>
      <c r="AH141" s="517"/>
      <c r="AI141" s="1489"/>
      <c r="AJ141" s="1489"/>
      <c r="AK141" s="1489"/>
      <c r="AL141" s="1489"/>
      <c r="AM141" s="1489"/>
      <c r="AN141" s="1489"/>
      <c r="AO141" s="1489"/>
      <c r="AP141" s="1489"/>
      <c r="AQ141" s="1489"/>
      <c r="AR141" s="1489"/>
      <c r="AS141" s="1489"/>
      <c r="AT141" s="1489"/>
      <c r="AU141" s="1489"/>
      <c r="AV141" s="1490"/>
      <c r="AY141" s="1228"/>
      <c r="AZ141" s="1228"/>
      <c r="BA141" s="1077"/>
      <c r="BB141" s="1228"/>
      <c r="BD141" s="1228"/>
      <c r="BF141" s="810"/>
      <c r="BG141" s="1228"/>
      <c r="BH141" s="1228"/>
      <c r="BI141" s="1228"/>
      <c r="BK141" s="810"/>
      <c r="BL141" s="1229"/>
    </row>
    <row r="142" spans="1:64" s="777" customFormat="1" ht="15.75" customHeight="1">
      <c r="A142" s="779"/>
      <c r="B142" s="780" t="str">
        <f>IF(SETUP!$B$38&lt;&gt;"",SETUP!$B$38,"")</f>
        <v/>
      </c>
      <c r="C142" s="787" t="str">
        <f>IF(JAN!$M$43&gt;0.0005,JAN!$M$43,"")</f>
        <v/>
      </c>
      <c r="D142" s="788" t="str">
        <f>IF(FEB!$M$43&gt;0.0005,FEB!$M$43,"")</f>
        <v/>
      </c>
      <c r="E142" s="788" t="str">
        <f>IF(MAR!$M$43&gt;0.0005,MAR!$M$43,"")</f>
        <v/>
      </c>
      <c r="F142" s="788" t="str">
        <f>IF(APR!$M$43&gt;0.0005,APR!$M$43,"")</f>
        <v/>
      </c>
      <c r="G142" s="788" t="str">
        <f>IF(MAY!$M$43&gt;0.0005,MAY!$M$43,"")</f>
        <v/>
      </c>
      <c r="H142" s="788" t="str">
        <f>IF(JUN!$M$43&gt;0.0005,JUN!$M$43,"")</f>
        <v/>
      </c>
      <c r="I142" s="788" t="str">
        <f>IF(JUL!$M$43&gt;0.0005,JUL!$M$43,"")</f>
        <v/>
      </c>
      <c r="J142" s="788" t="str">
        <f>IF(AUG!$M$43&gt;0.0005,AUG!$M$43,"")</f>
        <v/>
      </c>
      <c r="K142" s="788" t="str">
        <f>IF(SEP!$M$43&gt;0.0005,SEP!$M$43,"")</f>
        <v/>
      </c>
      <c r="L142" s="788" t="str">
        <f>IF(OCT!$M$43&gt;0.0005,OCT!$M$43,"")</f>
        <v/>
      </c>
      <c r="M142" s="788" t="str">
        <f>IF(NOV!$M$43&gt;0.0005,NOV!$M$43,"")</f>
        <v/>
      </c>
      <c r="N142" s="789" t="str">
        <f>IF(DEC!$M$43&gt;0.0005,DEC!$M$43,"")</f>
        <v/>
      </c>
      <c r="O142" s="790" t="str">
        <f t="shared" si="57"/>
        <v/>
      </c>
      <c r="P142" s="785" t="str">
        <f>IF(SUM(C$38:N$38)&gt;0,O$38/(SUM(JAN!$L$43,FEB!$L$43,MAR!$L$43,APR!$L$43,MAY!$L$43,JUN!$L$43,JUL!$L$43,AUG!$L$43,SEP!$L$43,OCT!$L$43,NOV!$L$43,DEC!$L$43)),"")</f>
        <v/>
      </c>
      <c r="Q142" s="779"/>
      <c r="R142" s="780" t="str">
        <f>IF(SETUP!$B$38&lt;&gt;"",SETUP!$B$38,"")</f>
        <v/>
      </c>
      <c r="S142" s="1711" t="str">
        <f>IF(JAN!$L$43&gt;0.005,JAN!$L$43,"")</f>
        <v/>
      </c>
      <c r="T142" s="1712" t="str">
        <f>IF(FEB!$L$43&gt;0.005,FEB!$L$43,"")</f>
        <v/>
      </c>
      <c r="U142" s="1712" t="str">
        <f>IF(MAR!$L$43&gt;0.005,MAR!$L$43,"")</f>
        <v/>
      </c>
      <c r="V142" s="1712" t="str">
        <f>IF(APR!$L$43&gt;0.005,APR!$L$43,"")</f>
        <v/>
      </c>
      <c r="W142" s="1712" t="str">
        <f>IF(MAY!$L$43&gt;0.005,MAY!$L$43,"")</f>
        <v/>
      </c>
      <c r="X142" s="1712" t="str">
        <f>IF(JUN!$L$43&gt;0.005,JUN!$L$43,"")</f>
        <v/>
      </c>
      <c r="Y142" s="1712" t="str">
        <f>IF(JUL!$L$43&gt;0.005,JUL!$L$43,"")</f>
        <v/>
      </c>
      <c r="Z142" s="1712" t="str">
        <f>IF(AUG!$L$43&gt;0.005,AUG!$L$43,"")</f>
        <v/>
      </c>
      <c r="AA142" s="1712" t="str">
        <f>IF(SEP!$L$43&gt;0.005,SEP!$L$43,"")</f>
        <v/>
      </c>
      <c r="AB142" s="1712" t="str">
        <f>IF(OCT!$L$43&gt;0.005,OCT!$L$43,"")</f>
        <v/>
      </c>
      <c r="AC142" s="1712" t="str">
        <f>IF(NOV!$L$43&gt;0.005,NOV!$L$43,"")</f>
        <v/>
      </c>
      <c r="AD142" s="1713" t="str">
        <f>IF(DEC!$L$43&gt;0.005,DEC!$L$43,"")</f>
        <v/>
      </c>
      <c r="AE142" s="1714" t="str">
        <f t="shared" si="58"/>
        <v/>
      </c>
      <c r="AF142" s="1751" t="str">
        <f t="shared" si="59"/>
        <v/>
      </c>
      <c r="AG142" s="1493"/>
      <c r="AH142" s="1493"/>
      <c r="AI142" s="1374"/>
      <c r="AJ142" s="1374"/>
      <c r="AK142" s="1374"/>
      <c r="AL142" s="1374"/>
      <c r="AM142" s="1374"/>
      <c r="AN142" s="1374"/>
      <c r="AO142" s="1374"/>
      <c r="AP142" s="1374"/>
      <c r="AQ142" s="1374"/>
      <c r="AR142" s="1374"/>
      <c r="AS142" s="1374"/>
      <c r="AT142" s="1374"/>
      <c r="AU142" s="1374"/>
      <c r="AV142" s="895"/>
      <c r="AY142" s="1228"/>
      <c r="AZ142" s="1228"/>
      <c r="BA142" s="1077"/>
      <c r="BB142" s="1228"/>
      <c r="BD142" s="1228"/>
      <c r="BF142" s="810"/>
      <c r="BG142" s="1228"/>
      <c r="BH142" s="1228"/>
      <c r="BI142" s="1228"/>
      <c r="BK142" s="810"/>
      <c r="BL142" s="1229"/>
    </row>
    <row r="143" spans="1:64" s="777" customFormat="1" ht="15.75" customHeight="1" thickBot="1">
      <c r="A143" s="779"/>
      <c r="B143" s="796" t="str">
        <f>IF(SETUP!$B$39&lt;&gt;"",SETUP!$B$39,"")</f>
        <v/>
      </c>
      <c r="C143" s="800" t="str">
        <f>IF(JAN!$M$44&gt;0.0005,JAN!$M$44,"")</f>
        <v/>
      </c>
      <c r="D143" s="801" t="str">
        <f>IF(FEB!$M$44&gt;0.0005,FEB!$M$44,"")</f>
        <v/>
      </c>
      <c r="E143" s="801" t="str">
        <f>IF(MAR!$M$44&gt;0.0005,MAR!$M$44,"")</f>
        <v/>
      </c>
      <c r="F143" s="801" t="str">
        <f>IF(APR!$M$44&gt;0.0005,APR!$M$44,"")</f>
        <v/>
      </c>
      <c r="G143" s="801" t="str">
        <f>IF(MAY!$M$44&gt;0.0005,MAY!$M$44,"")</f>
        <v/>
      </c>
      <c r="H143" s="801" t="str">
        <f>IF(JUN!$M$44&gt;0.0005,JUN!$M$44,"")</f>
        <v/>
      </c>
      <c r="I143" s="801" t="str">
        <f>IF(JUL!$M$44&gt;0.0005,JUL!$M$44,"")</f>
        <v/>
      </c>
      <c r="J143" s="801" t="str">
        <f>IF(AUG!$M$44&gt;0.0005,AUG!$M$44,"")</f>
        <v/>
      </c>
      <c r="K143" s="801" t="str">
        <f>IF(SEP!$M$44&gt;0.0005,SEP!$M$44,"")</f>
        <v/>
      </c>
      <c r="L143" s="801" t="str">
        <f>IF(OCT!$M$44&gt;0.0005,OCT!$M$44,"")</f>
        <v/>
      </c>
      <c r="M143" s="801" t="str">
        <f>IF(NOV!$M$44&gt;0.0005,NOV!$M$44,"")</f>
        <v/>
      </c>
      <c r="N143" s="802" t="str">
        <f>IF(DEC!$M$44&gt;0.0005,DEC!$M$44,"")</f>
        <v/>
      </c>
      <c r="O143" s="803" t="str">
        <f t="shared" si="57"/>
        <v/>
      </c>
      <c r="P143" s="785" t="str">
        <f>IF(SUM(C$39:N$39)&gt;0,O$39/(SUM(JAN!$L$44,FEB!$L$44,MAR!$L$44,APR!$L$44,MAY!$L$44,JUN!$L$44,JUL!$L$44,AUG!$L$44,SEP!$L$44,OCT!$L$44,NOV!$L$44,DEC!$L$44)),"")</f>
        <v/>
      </c>
      <c r="Q143" s="779"/>
      <c r="R143" s="796" t="str">
        <f>IF(SETUP!$B$39&lt;&gt;"",SETUP!$B$39,"")</f>
        <v/>
      </c>
      <c r="S143" s="1715" t="str">
        <f>IF(JAN!$L$44&gt;0.005,JAN!$L$44,"")</f>
        <v/>
      </c>
      <c r="T143" s="1716" t="str">
        <f>IF(FEB!$L$44&gt;0.005,FEB!$L$44,"")</f>
        <v/>
      </c>
      <c r="U143" s="1716" t="str">
        <f>IF(MAR!$L$44&gt;0.005,MAR!$L$44,"")</f>
        <v/>
      </c>
      <c r="V143" s="1716" t="str">
        <f>IF(APR!$L$44&gt;0.005,APR!$L$44,"")</f>
        <v/>
      </c>
      <c r="W143" s="1716" t="str">
        <f>IF(MAY!$L$44&gt;0.005,MAY!$L$44,"")</f>
        <v/>
      </c>
      <c r="X143" s="1716" t="str">
        <f>IF(JUN!$L$44&gt;0.005,JUN!$L$44,"")</f>
        <v/>
      </c>
      <c r="Y143" s="1716" t="str">
        <f>IF(JUL!$L$44&gt;0.005,JUL!$L$44,"")</f>
        <v/>
      </c>
      <c r="Z143" s="1716" t="str">
        <f>IF(AUG!$L$44&gt;0.005,AUG!$L$44,"")</f>
        <v/>
      </c>
      <c r="AA143" s="1716" t="str">
        <f>IF(SEP!$L$44&gt;0.005,SEP!$L$44,"")</f>
        <v/>
      </c>
      <c r="AB143" s="1716" t="str">
        <f>IF(OCT!$L$44&gt;0.005,OCT!$L$44,"")</f>
        <v/>
      </c>
      <c r="AC143" s="1716" t="str">
        <f>IF(NOV!$L$44&gt;0.005,NOV!$L$44,"")</f>
        <v/>
      </c>
      <c r="AD143" s="1717" t="str">
        <f>IF(DEC!$L$44&gt;0.005,DEC!$L$44,"")</f>
        <v/>
      </c>
      <c r="AE143" s="1718" t="str">
        <f t="shared" si="58"/>
        <v/>
      </c>
      <c r="AF143" s="1751" t="str">
        <f t="shared" si="59"/>
        <v/>
      </c>
      <c r="AG143" s="1493"/>
      <c r="AH143" s="1493"/>
      <c r="AI143" s="1374"/>
      <c r="AJ143" s="1374"/>
      <c r="AK143" s="1374"/>
      <c r="AL143" s="1374"/>
      <c r="AM143" s="1374"/>
      <c r="AN143" s="1374"/>
      <c r="AO143" s="1374"/>
      <c r="AP143" s="1374"/>
      <c r="AQ143" s="1374"/>
      <c r="AR143" s="1374"/>
      <c r="AS143" s="1374"/>
      <c r="AT143" s="1374"/>
      <c r="AU143" s="1374"/>
      <c r="AV143" s="895"/>
      <c r="AY143" s="1228"/>
      <c r="AZ143" s="1228"/>
      <c r="BA143" s="1077"/>
      <c r="BB143" s="1228"/>
      <c r="BD143" s="1228"/>
      <c r="BF143" s="810"/>
      <c r="BG143" s="1228"/>
      <c r="BH143" s="1228"/>
      <c r="BI143" s="1228"/>
      <c r="BK143" s="810"/>
      <c r="BL143" s="1229"/>
    </row>
    <row r="144" spans="1:64" s="777" customFormat="1" ht="15.75" customHeight="1" thickTop="1" thickBot="1">
      <c r="A144" s="779"/>
      <c r="B144" s="780" t="str">
        <f>IF(SETUP!$B$40&lt;&gt;"",SETUP!$B$40,"")</f>
        <v/>
      </c>
      <c r="C144" s="787" t="str">
        <f>IF(JAN!$M$45&gt;0.0005,JAN!$M$45,"")</f>
        <v/>
      </c>
      <c r="D144" s="788" t="str">
        <f>IF(FEB!$M$45&gt;0.0005,FEB!$M$45,"")</f>
        <v/>
      </c>
      <c r="E144" s="788" t="str">
        <f>IF(MAR!$M$45&gt;0.0005,MAR!$M$45,"")</f>
        <v/>
      </c>
      <c r="F144" s="788" t="str">
        <f>IF(APR!$M$45&gt;0.0005,APR!$M$45,"")</f>
        <v/>
      </c>
      <c r="G144" s="788" t="str">
        <f>IF(MAY!$M$45&gt;0.0005,MAY!$M$45,"")</f>
        <v/>
      </c>
      <c r="H144" s="788" t="str">
        <f>IF(JUN!$M$45&gt;0.0005,JUN!$M$45,"")</f>
        <v/>
      </c>
      <c r="I144" s="788" t="str">
        <f>IF(JUL!$M$45&gt;0.0005,JUL!$M$45,"")</f>
        <v/>
      </c>
      <c r="J144" s="788" t="str">
        <f>IF(AUG!$M$45&gt;0.0005,AUG!$M$45,"")</f>
        <v/>
      </c>
      <c r="K144" s="788" t="str">
        <f>IF(SEP!$M$45&gt;0.0005,SEP!$M$45,"")</f>
        <v/>
      </c>
      <c r="L144" s="788" t="str">
        <f>IF(OCT!$M$45&gt;0.0005,OCT!$M$45,"")</f>
        <v/>
      </c>
      <c r="M144" s="788" t="str">
        <f>IF(NOV!$M$45&gt;0.0005,NOV!$M$45,"")</f>
        <v/>
      </c>
      <c r="N144" s="789" t="str">
        <f>IF(DEC!$M$45&gt;0.0005,DEC!$M$45,"")</f>
        <v/>
      </c>
      <c r="O144" s="790" t="str">
        <f t="shared" si="57"/>
        <v/>
      </c>
      <c r="P144" s="785" t="str">
        <f>IF(SUM(C$40:N$40)&gt;0,O$40/(SUM(JAN!$L$45,FEB!$L$45,MAR!$L$45,APR!$L$45,MAY!$L$45,JUN!$L$45,JUL!$L$45,AUG!$L$45,SEP!$L$45,OCT!$L$45,NOV!$L$45,DEC!$L$45)),"")</f>
        <v/>
      </c>
      <c r="Q144" s="779"/>
      <c r="R144" s="780" t="str">
        <f>IF(SETUP!$B$40&lt;&gt;"",SETUP!$B$40,"")</f>
        <v/>
      </c>
      <c r="S144" s="1711" t="str">
        <f>IF(JAN!$L$45&gt;0.005,JAN!$L$45,"")</f>
        <v/>
      </c>
      <c r="T144" s="1712" t="str">
        <f>IF(FEB!$L$45&gt;0.005,FEB!$L$45,"")</f>
        <v/>
      </c>
      <c r="U144" s="1712" t="str">
        <f>IF(MAR!$L$45&gt;0.005,MAR!$L$45,"")</f>
        <v/>
      </c>
      <c r="V144" s="1712" t="str">
        <f>IF(APR!$L$45&gt;0.005,APR!$L$45,"")</f>
        <v/>
      </c>
      <c r="W144" s="1712" t="str">
        <f>IF(MAY!$L$45&gt;0.005,MAY!$L$45,"")</f>
        <v/>
      </c>
      <c r="X144" s="1712" t="str">
        <f>IF(JUN!$L$45&gt;0.005,JUN!$L$45,"")</f>
        <v/>
      </c>
      <c r="Y144" s="1712" t="str">
        <f>IF(JUL!$L$45&gt;0.005,JUL!$L$45,"")</f>
        <v/>
      </c>
      <c r="Z144" s="1712" t="str">
        <f>IF(AUG!$L$45&gt;0.005,AUG!$L$45,"")</f>
        <v/>
      </c>
      <c r="AA144" s="1712" t="str">
        <f>IF(SEP!$L$45&gt;0.005,SEP!$L$45,"")</f>
        <v/>
      </c>
      <c r="AB144" s="1712" t="str">
        <f>IF(OCT!$L$45&gt;0.005,OCT!$L$45,"")</f>
        <v/>
      </c>
      <c r="AC144" s="1712" t="str">
        <f>IF(NOV!$L$45&gt;0.005,NOV!$L$45,"")</f>
        <v/>
      </c>
      <c r="AD144" s="1713" t="str">
        <f>IF(DEC!$L$45&gt;0.005,DEC!$L$45,"")</f>
        <v/>
      </c>
      <c r="AE144" s="1714" t="str">
        <f t="shared" si="58"/>
        <v/>
      </c>
      <c r="AF144" s="1751" t="str">
        <f t="shared" si="59"/>
        <v/>
      </c>
      <c r="AG144" s="1500"/>
      <c r="AH144" s="1448" t="str">
        <f t="shared" si="60"/>
        <v/>
      </c>
      <c r="AI144" s="1449" t="str">
        <f>IF($R247&lt;&gt;"",VLOOKUP($R247,$R$176:$AF$178,$S$1,FALSE),"")</f>
        <v/>
      </c>
      <c r="AJ144" s="1449" t="str">
        <f>IF($R247&lt;&gt;"",VLOOKUP($R247,$R$176:$AF$178,$T$1,FALSE),"")</f>
        <v/>
      </c>
      <c r="AK144" s="1449" t="str">
        <f>IF($R247&lt;&gt;"",VLOOKUP($R247,$R$176:$AF$178,$U$1,FALSE),"")</f>
        <v/>
      </c>
      <c r="AL144" s="1449" t="str">
        <f>IF($R247&lt;&gt;"",VLOOKUP($R247,$R$176:$AF$178,$V$1,FALSE),"")</f>
        <v/>
      </c>
      <c r="AM144" s="1449" t="str">
        <f>IF($R247&lt;&gt;"",VLOOKUP($R247,$R$176:$AF$178,$W$1,FALSE),"")</f>
        <v/>
      </c>
      <c r="AN144" s="1449" t="str">
        <f>IF($R247&lt;&gt;"",VLOOKUP($R247,$R$176:$AF$178,$X$1,FALSE),"")</f>
        <v/>
      </c>
      <c r="AO144" s="1449" t="str">
        <f>IF($R247&lt;&gt;"",VLOOKUP($R247,$R$176:$AF$178,$Y$1,FALSE),"")</f>
        <v/>
      </c>
      <c r="AP144" s="1449" t="str">
        <f>IF($R247&lt;&gt;"",VLOOKUP($R247,$R$176:$AF$178,$Z$1,FALSE),"")</f>
        <v/>
      </c>
      <c r="AQ144" s="1449" t="str">
        <f>IF($R247&lt;&gt;"",VLOOKUP($R247,$R$176:$AF$178,$AA$1,FALSE),"")</f>
        <v/>
      </c>
      <c r="AR144" s="1449" t="str">
        <f>IF($R247&lt;&gt;"",VLOOKUP($R247,$R$176:$AF$178,$AB$1,FALSE),"")</f>
        <v/>
      </c>
      <c r="AS144" s="1449" t="str">
        <f>IF($R247&lt;&gt;"",VLOOKUP($R247,$R$176:$AF$178,$AC$1,FALSE),"")</f>
        <v/>
      </c>
      <c r="AT144" s="1501" t="str">
        <f>IF($R247&lt;&gt;"",VLOOKUP($R247,$R$176:$AF$178,$AD$1,FALSE),"")</f>
        <v/>
      </c>
      <c r="AU144" s="1502" t="str">
        <f>IF($R247&lt;&gt;"",VLOOKUP($R247,$R$176:$AF$178,$AE$1,FALSE),"")</f>
        <v/>
      </c>
      <c r="AV144" s="1503" t="str">
        <f>IF($R247&lt;&gt;"",VLOOKUP($R247,$R$176:$AF$178,$AF$1,FALSE),"")</f>
        <v/>
      </c>
      <c r="AY144" s="1228"/>
      <c r="AZ144" s="1228"/>
      <c r="BA144" s="1077"/>
      <c r="BB144" s="1228"/>
      <c r="BD144" s="1228"/>
      <c r="BF144" s="810"/>
      <c r="BG144" s="1228"/>
      <c r="BH144" s="1228"/>
      <c r="BI144" s="1228"/>
      <c r="BK144" s="810"/>
      <c r="BL144" s="1229"/>
    </row>
    <row r="145" spans="1:64" s="777" customFormat="1" ht="15.75" customHeight="1">
      <c r="A145" s="779"/>
      <c r="B145" s="796" t="str">
        <f>IF(SETUP!$B$41&lt;&gt;"",SETUP!$B$41,"")</f>
        <v/>
      </c>
      <c r="C145" s="800" t="str">
        <f>IF(JAN!$M$46&gt;0.0005,JAN!$M$46,"")</f>
        <v/>
      </c>
      <c r="D145" s="801" t="str">
        <f>IF(FEB!$M$46&gt;0.0005,FEB!$M$46,"")</f>
        <v/>
      </c>
      <c r="E145" s="801" t="str">
        <f>IF(MAR!$M$46&gt;0.0005,MAR!$M$46,"")</f>
        <v/>
      </c>
      <c r="F145" s="801" t="str">
        <f>IF(APR!$M$46&gt;0.0005,APR!$M$46,"")</f>
        <v/>
      </c>
      <c r="G145" s="801" t="str">
        <f>IF(MAY!$M$46&gt;0.0005,MAY!$M$46,"")</f>
        <v/>
      </c>
      <c r="H145" s="801" t="str">
        <f>IF(JUN!$M$46&gt;0.0005,JUN!$M$46,"")</f>
        <v/>
      </c>
      <c r="I145" s="801" t="str">
        <f>IF(JUL!$M$46&gt;0.0005,JUL!$M$46,"")</f>
        <v/>
      </c>
      <c r="J145" s="801" t="str">
        <f>IF(AUG!$M$46&gt;0.0005,AUG!$M$46,"")</f>
        <v/>
      </c>
      <c r="K145" s="801" t="str">
        <f>IF(SEP!$M$46&gt;0.0005,SEP!$M$46,"")</f>
        <v/>
      </c>
      <c r="L145" s="801" t="str">
        <f>IF(OCT!$M$46&gt;0.0005,OCT!$M$46,"")</f>
        <v/>
      </c>
      <c r="M145" s="801" t="str">
        <f>IF(NOV!$M$46&gt;0.0005,NOV!$M$46,"")</f>
        <v/>
      </c>
      <c r="N145" s="802" t="str">
        <f>IF(DEC!$M$46&gt;0.0005,DEC!$M$46,"")</f>
        <v/>
      </c>
      <c r="O145" s="803" t="str">
        <f t="shared" si="57"/>
        <v/>
      </c>
      <c r="P145" s="785" t="str">
        <f>IF(SUM(C$41:N$41)&gt;0,O$41/(SUM(JAN!$L$46,FEB!$L$46,MAR!$L$46,APR!$L$46,MAY!$L$46,JUN!$L$46,JUL!$L$46,AUG!$L$46,SEP!$L$46,OCT!$L$46,NOV!$L$46,DEC!$L$46)),"")</f>
        <v/>
      </c>
      <c r="Q145" s="779"/>
      <c r="R145" s="796" t="str">
        <f>IF(SETUP!$B$41&lt;&gt;"",SETUP!$B$41,"")</f>
        <v/>
      </c>
      <c r="S145" s="1715" t="str">
        <f>IF(JAN!$L$46&gt;0.005,JAN!$L$46,"")</f>
        <v/>
      </c>
      <c r="T145" s="1716" t="str">
        <f>IF(FEB!$L$46&gt;0.005,FEB!$L$46,"")</f>
        <v/>
      </c>
      <c r="U145" s="1716" t="str">
        <f>IF(MAR!$L$46&gt;0.005,MAR!$L$46,"")</f>
        <v/>
      </c>
      <c r="V145" s="1716" t="str">
        <f>IF(APR!$L$46&gt;0.005,APR!$L$46,"")</f>
        <v/>
      </c>
      <c r="W145" s="1716" t="str">
        <f>IF(MAY!$L$46&gt;0.005,MAY!$L$46,"")</f>
        <v/>
      </c>
      <c r="X145" s="1716" t="str">
        <f>IF(JUN!$L$46&gt;0.005,JUN!$L$46,"")</f>
        <v/>
      </c>
      <c r="Y145" s="1716" t="str">
        <f>IF(JUL!$L$46&gt;0.005,JUL!$L$46,"")</f>
        <v/>
      </c>
      <c r="Z145" s="1716" t="str">
        <f>IF(AUG!$L$46&gt;0.005,AUG!$L$46,"")</f>
        <v/>
      </c>
      <c r="AA145" s="1716" t="str">
        <f>IF(SEP!$L$46&gt;0.005,SEP!$L$46,"")</f>
        <v/>
      </c>
      <c r="AB145" s="1716" t="str">
        <f>IF(OCT!$L$46&gt;0.005,OCT!$L$46,"")</f>
        <v/>
      </c>
      <c r="AC145" s="1716" t="str">
        <f>IF(NOV!$L$46&gt;0.005,NOV!$L$46,"")</f>
        <v/>
      </c>
      <c r="AD145" s="1717" t="str">
        <f>IF(DEC!$L$46&gt;0.005,DEC!$L$46,"")</f>
        <v/>
      </c>
      <c r="AE145" s="1718" t="str">
        <f t="shared" si="58"/>
        <v/>
      </c>
      <c r="AF145" s="1751" t="str">
        <f t="shared" si="59"/>
        <v/>
      </c>
      <c r="AG145" s="1458"/>
      <c r="AH145" s="1459" t="str">
        <f t="shared" si="60"/>
        <v/>
      </c>
      <c r="AI145" s="1460" t="str">
        <f>IF($R248&lt;&gt;"",VLOOKUP($R248,$R$153:$AF$162,$S$1,FALSE),"")</f>
        <v/>
      </c>
      <c r="AJ145" s="1460" t="str">
        <f>IF($R248&lt;&gt;"",VLOOKUP($R248,$R$153:$AF$162,$T$1,FALSE),"")</f>
        <v/>
      </c>
      <c r="AK145" s="1460" t="str">
        <f>IF($R248&lt;&gt;"",VLOOKUP($R248,$R$153:$AF$162,$U$1,FALSE),"")</f>
        <v/>
      </c>
      <c r="AL145" s="1460" t="str">
        <f>IF($R248&lt;&gt;"",VLOOKUP($R248,$R$153:$AF$162,$V$1,FALSE),"")</f>
        <v/>
      </c>
      <c r="AM145" s="1460" t="str">
        <f>IF($R248&lt;&gt;"",VLOOKUP($R248,$R$153:$AF$162,$W$1,FALSE),"")</f>
        <v/>
      </c>
      <c r="AN145" s="1460" t="str">
        <f>IF($R248&lt;&gt;"",VLOOKUP($R248,$R$153:$AF$162,$X$1,FALSE),"")</f>
        <v/>
      </c>
      <c r="AO145" s="1460" t="str">
        <f>IF($R248&lt;&gt;"",VLOOKUP($R248,$R$153:$AF$162,$Y$1,FALSE),"")</f>
        <v/>
      </c>
      <c r="AP145" s="1460" t="str">
        <f>IF($R248&lt;&gt;"",VLOOKUP($R248,$R$153:$AF$162,$Z$1,FALSE),"")</f>
        <v/>
      </c>
      <c r="AQ145" s="1460" t="str">
        <f>IF($R248&lt;&gt;"",VLOOKUP($R248,$R$153:$AF$162,$AA$1,FALSE),"")</f>
        <v/>
      </c>
      <c r="AR145" s="1460" t="str">
        <f>IF($R248&lt;&gt;"",VLOOKUP($R248,$R$153:$AF$162,$AB$1,FALSE),"")</f>
        <v/>
      </c>
      <c r="AS145" s="1460" t="str">
        <f>IF($R248&lt;&gt;"",VLOOKUP($R248,$R$153:$AF$162,$AC$1,FALSE),"")</f>
        <v/>
      </c>
      <c r="AT145" s="1461" t="str">
        <f>IF($R248&lt;&gt;"",VLOOKUP($R248,$R$153:$AF$162,$AD$1,FALSE),"")</f>
        <v/>
      </c>
      <c r="AU145" s="1462" t="str">
        <f>IF($R248&lt;&gt;"",VLOOKUP($R248,$R$153:$AF$162,$AE$1,FALSE),"")</f>
        <v/>
      </c>
      <c r="AV145" s="1463" t="str">
        <f>IF($R248&lt;&gt;"",VLOOKUP($R248,$R$153:$AF$162,$AF$1,FALSE),"")</f>
        <v/>
      </c>
      <c r="AY145" s="1228"/>
      <c r="AZ145" s="1228"/>
      <c r="BA145" s="1077"/>
      <c r="BB145" s="1228"/>
      <c r="BD145" s="1228"/>
      <c r="BF145" s="810"/>
      <c r="BG145" s="1228"/>
      <c r="BH145" s="1228"/>
      <c r="BI145" s="1228"/>
      <c r="BK145" s="810"/>
      <c r="BL145" s="1229"/>
    </row>
    <row r="146" spans="1:64" s="777" customFormat="1" ht="15.75" customHeight="1">
      <c r="A146" s="779"/>
      <c r="B146" s="780" t="str">
        <f>IF(SETUP!$B$42&lt;&gt;"",SETUP!$B$42,"")</f>
        <v/>
      </c>
      <c r="C146" s="787" t="str">
        <f>IF(JAN!$M$47&gt;0.0005,JAN!$M$47,"")</f>
        <v/>
      </c>
      <c r="D146" s="788" t="str">
        <f>IF(FEB!$M$47&gt;0.0005,FEB!$M$47,"")</f>
        <v/>
      </c>
      <c r="E146" s="788" t="str">
        <f>IF(MAR!$M$47&gt;0.0005,MAR!$M$47,"")</f>
        <v/>
      </c>
      <c r="F146" s="788" t="str">
        <f>IF(APR!$M$47&gt;0.0005,APR!$M$47,"")</f>
        <v/>
      </c>
      <c r="G146" s="788" t="str">
        <f>IF(MAY!$M$47&gt;0.0005,MAY!$M$47,"")</f>
        <v/>
      </c>
      <c r="H146" s="788" t="str">
        <f>IF(JUN!$M$47&gt;0.0005,JUN!$M$47,"")</f>
        <v/>
      </c>
      <c r="I146" s="788" t="str">
        <f>IF(JUL!$M$47&gt;0.0005,JUL!$M$47,"")</f>
        <v/>
      </c>
      <c r="J146" s="788" t="str">
        <f>IF(AUG!$M$47&gt;0.0005,AUG!$M$47,"")</f>
        <v/>
      </c>
      <c r="K146" s="788" t="str">
        <f>IF(SEP!$M$47&gt;0.0005,SEP!$M$47,"")</f>
        <v/>
      </c>
      <c r="L146" s="788" t="str">
        <f>IF(OCT!$M$47&gt;0.0005,OCT!$M$47,"")</f>
        <v/>
      </c>
      <c r="M146" s="788" t="str">
        <f>IF(NOV!$M$47&gt;0.0005,NOV!$M$47,"")</f>
        <v/>
      </c>
      <c r="N146" s="789" t="str">
        <f>IF(DEC!$M$47&gt;0.0005,DEC!$M$47,"")</f>
        <v/>
      </c>
      <c r="O146" s="790" t="str">
        <f t="shared" si="57"/>
        <v/>
      </c>
      <c r="P146" s="785" t="str">
        <f>IF(SUM(C$42:N$42)&gt;0,O$42/(SUM(JAN!$L$47,FEB!$L$47,MAR!$L$47,APR!$L$47,MAY!$L$47,JUN!$L$47,JUL!$L$47,AUG!$L$47,SEP!$L$47,OCT!$L$47,NOV!$L$47,DEC!$L$47)),"")</f>
        <v/>
      </c>
      <c r="Q146" s="779"/>
      <c r="R146" s="780" t="str">
        <f>IF(SETUP!$B$42&lt;&gt;"",SETUP!$B$42,"")</f>
        <v/>
      </c>
      <c r="S146" s="1711" t="str">
        <f>IF(JAN!$L$47&gt;0.005,JAN!$L$47,"")</f>
        <v/>
      </c>
      <c r="T146" s="1712" t="str">
        <f>IF(FEB!$L$47&gt;0.005,FEB!$L$47,"")</f>
        <v/>
      </c>
      <c r="U146" s="1712" t="str">
        <f>IF(MAR!$L$47&gt;0.005,MAR!$L$47,"")</f>
        <v/>
      </c>
      <c r="V146" s="1712" t="str">
        <f>IF(APR!$L$47&gt;0.005,APR!$L$47,"")</f>
        <v/>
      </c>
      <c r="W146" s="1712" t="str">
        <f>IF(MAY!$L$47&gt;0.005,MAY!$L$47,"")</f>
        <v/>
      </c>
      <c r="X146" s="1712" t="str">
        <f>IF(JUN!$L$47&gt;0.005,JUN!$L$47,"")</f>
        <v/>
      </c>
      <c r="Y146" s="1712" t="str">
        <f>IF(JUL!$L$47&gt;0.005,JUL!$L$47,"")</f>
        <v/>
      </c>
      <c r="Z146" s="1712" t="str">
        <f>IF(AUG!$L$47&gt;0.005,AUG!$L$47,"")</f>
        <v/>
      </c>
      <c r="AA146" s="1712" t="str">
        <f>IF(SEP!$L$47&gt;0.005,SEP!$L$47,"")</f>
        <v/>
      </c>
      <c r="AB146" s="1712" t="str">
        <f>IF(OCT!$L$47&gt;0.005,OCT!$L$47,"")</f>
        <v/>
      </c>
      <c r="AC146" s="1712" t="str">
        <f>IF(NOV!$L$47&gt;0.005,NOV!$L$47,"")</f>
        <v/>
      </c>
      <c r="AD146" s="1713" t="str">
        <f>IF(DEC!$L$47&gt;0.005,DEC!$L$47,"")</f>
        <v/>
      </c>
      <c r="AE146" s="1714" t="str">
        <f t="shared" si="58"/>
        <v/>
      </c>
      <c r="AF146" s="1751" t="str">
        <f t="shared" si="59"/>
        <v/>
      </c>
      <c r="AG146" s="1472"/>
      <c r="AH146" s="1473" t="str">
        <f t="shared" si="60"/>
        <v/>
      </c>
      <c r="AI146" s="848" t="str">
        <f>IF($R249&lt;&gt;"",VLOOKUP($R249,$R$153:$AF$162,$S$1,FALSE),"")</f>
        <v/>
      </c>
      <c r="AJ146" s="848" t="str">
        <f>IF($R249&lt;&gt;"",VLOOKUP($R249,$R$153:$AF$162,$T$1,FALSE),"")</f>
        <v/>
      </c>
      <c r="AK146" s="848" t="str">
        <f>IF($R249&lt;&gt;"",VLOOKUP($R249,$R$153:$AF$162,$U$1,FALSE),"")</f>
        <v/>
      </c>
      <c r="AL146" s="848" t="str">
        <f>IF($R249&lt;&gt;"",VLOOKUP($R249,$R$153:$AF$162,$V$1,FALSE),"")</f>
        <v/>
      </c>
      <c r="AM146" s="848" t="str">
        <f>IF($R249&lt;&gt;"",VLOOKUP($R249,$R$153:$AF$162,$W$1,FALSE),"")</f>
        <v/>
      </c>
      <c r="AN146" s="848" t="str">
        <f>IF($R249&lt;&gt;"",VLOOKUP($R249,$R$153:$AF$162,$X$1,FALSE),"")</f>
        <v/>
      </c>
      <c r="AO146" s="848" t="str">
        <f>IF($R249&lt;&gt;"",VLOOKUP($R249,$R$153:$AF$162,$Y$1,FALSE),"")</f>
        <v/>
      </c>
      <c r="AP146" s="848" t="str">
        <f>IF($R249&lt;&gt;"",VLOOKUP($R249,$R$153:$AF$162,$Z$1,FALSE),"")</f>
        <v/>
      </c>
      <c r="AQ146" s="848" t="str">
        <f>IF($R249&lt;&gt;"",VLOOKUP($R249,$R$153:$AF$162,$AA$1,FALSE),"")</f>
        <v/>
      </c>
      <c r="AR146" s="848" t="str">
        <f>IF($R249&lt;&gt;"",VLOOKUP($R249,$R$153:$AF$162,$AB$1,FALSE),"")</f>
        <v/>
      </c>
      <c r="AS146" s="848" t="str">
        <f>IF($R249&lt;&gt;"",VLOOKUP($R249,$R$153:$AF$162,$AC$1,FALSE),"")</f>
        <v/>
      </c>
      <c r="AT146" s="1351" t="str">
        <f>IF($R249&lt;&gt;"",VLOOKUP($R249,$R$153:$AF$162,$AD$1,FALSE),"")</f>
        <v/>
      </c>
      <c r="AU146" s="1352" t="str">
        <f>IF($R249&lt;&gt;"",VLOOKUP($R249,$R$153:$AF$162,$AE$1,FALSE),"")</f>
        <v/>
      </c>
      <c r="AV146" s="1463" t="str">
        <f>IF($R249&lt;&gt;"",VLOOKUP($R249,$R$153:$AF$162,$AF$1,FALSE),"")</f>
        <v/>
      </c>
      <c r="AY146" s="1228"/>
      <c r="AZ146" s="1228"/>
      <c r="BA146" s="1077"/>
      <c r="BB146" s="1228"/>
      <c r="BD146" s="1228"/>
      <c r="BF146" s="810"/>
      <c r="BG146" s="1228"/>
      <c r="BH146" s="1228"/>
      <c r="BI146" s="1228"/>
      <c r="BK146" s="810"/>
      <c r="BL146" s="1229"/>
    </row>
    <row r="147" spans="1:64" s="777" customFormat="1" ht="15.75" customHeight="1">
      <c r="A147" s="779"/>
      <c r="B147" s="796" t="str">
        <f>IF(SETUP!$B$43&lt;&gt;"",SETUP!$B$43,"")</f>
        <v/>
      </c>
      <c r="C147" s="800" t="str">
        <f>IF(JAN!$M$48&gt;0.0005,JAN!$M$48,"")</f>
        <v/>
      </c>
      <c r="D147" s="801" t="str">
        <f>IF(FEB!$M$48&gt;0.0005,FEB!$M$48,"")</f>
        <v/>
      </c>
      <c r="E147" s="801" t="str">
        <f>IF(MAR!$M$48&gt;0.0005,MAR!$M$48,"")</f>
        <v/>
      </c>
      <c r="F147" s="801" t="str">
        <f>IF(APR!$M$48&gt;0.0005,APR!$M$48,"")</f>
        <v/>
      </c>
      <c r="G147" s="801" t="str">
        <f>IF(MAY!$M$48&gt;0.0005,MAY!$M$48,"")</f>
        <v/>
      </c>
      <c r="H147" s="801" t="str">
        <f>IF(JUN!$M$48&gt;0.0005,JUN!$M$48,"")</f>
        <v/>
      </c>
      <c r="I147" s="801" t="str">
        <f>IF(JUL!$M$48&gt;0.0005,JUL!$M$48,"")</f>
        <v/>
      </c>
      <c r="J147" s="801" t="str">
        <f>IF(AUG!$M$48&gt;0.0005,AUG!$M$48,"")</f>
        <v/>
      </c>
      <c r="K147" s="801" t="str">
        <f>IF(SEP!$M$48&gt;0.0005,SEP!$M$48,"")</f>
        <v/>
      </c>
      <c r="L147" s="801" t="str">
        <f>IF(OCT!$M$48&gt;0.0005,OCT!$M$48,"")</f>
        <v/>
      </c>
      <c r="M147" s="801" t="str">
        <f>IF(NOV!$M$48&gt;0.0005,NOV!$M$48,"")</f>
        <v/>
      </c>
      <c r="N147" s="802" t="str">
        <f>IF(DEC!$M$48&gt;0.0005,DEC!$M$48,"")</f>
        <v/>
      </c>
      <c r="O147" s="803" t="str">
        <f t="shared" si="57"/>
        <v/>
      </c>
      <c r="P147" s="785" t="str">
        <f>IF(SUM(C$43:N$43)&gt;0,O$43/(SUM(JAN!$L$48,FEB!$L$48,MAR!$L$48,APR!$L$48,MAY!$L$48,JUN!$L$48,JUL!$L$48,AUG!$L$48,SEP!$L$48,OCT!$L$48,NOV!$L$48,DEC!$L$48)),"")</f>
        <v/>
      </c>
      <c r="Q147" s="779"/>
      <c r="R147" s="796" t="str">
        <f>IF(SETUP!$B$43&lt;&gt;"",SETUP!$B$43,"")</f>
        <v/>
      </c>
      <c r="S147" s="1715" t="str">
        <f>IF(JAN!$L$48&gt;0.005,JAN!$L$48,"")</f>
        <v/>
      </c>
      <c r="T147" s="1716" t="str">
        <f>IF(FEB!$L$48&gt;0.005,FEB!$L$48,"")</f>
        <v/>
      </c>
      <c r="U147" s="1716" t="str">
        <f>IF(MAR!$L$48&gt;0.005,MAR!$L$48,"")</f>
        <v/>
      </c>
      <c r="V147" s="1716" t="str">
        <f>IF(APR!$L$48&gt;0.005,APR!$L$48,"")</f>
        <v/>
      </c>
      <c r="W147" s="1716" t="str">
        <f>IF(MAY!$L$48&gt;0.005,MAY!$L$48,"")</f>
        <v/>
      </c>
      <c r="X147" s="1716" t="str">
        <f>IF(JUN!$L$48&gt;0.005,JUN!$L$48,"")</f>
        <v/>
      </c>
      <c r="Y147" s="1716" t="str">
        <f>IF(JUL!$L$48&gt;0.005,JUL!$L$48,"")</f>
        <v/>
      </c>
      <c r="Z147" s="1716" t="str">
        <f>IF(AUG!$L$48&gt;0.005,AUG!$L$48,"")</f>
        <v/>
      </c>
      <c r="AA147" s="1716" t="str">
        <f>IF(SEP!$L$48&gt;0.005,SEP!$L$48,"")</f>
        <v/>
      </c>
      <c r="AB147" s="1716" t="str">
        <f>IF(OCT!$L$48&gt;0.005,OCT!$L$48,"")</f>
        <v/>
      </c>
      <c r="AC147" s="1716" t="str">
        <f>IF(NOV!$L$48&gt;0.005,NOV!$L$48,"")</f>
        <v/>
      </c>
      <c r="AD147" s="1717" t="str">
        <f>IF(DEC!$L$48&gt;0.005,DEC!$L$48,"")</f>
        <v/>
      </c>
      <c r="AE147" s="1718" t="str">
        <f t="shared" si="58"/>
        <v/>
      </c>
      <c r="AF147" s="1751" t="str">
        <f t="shared" si="59"/>
        <v/>
      </c>
      <c r="AG147" s="1472"/>
      <c r="AH147" s="1474" t="str">
        <f t="shared" si="60"/>
        <v/>
      </c>
      <c r="AI147" s="1334" t="str">
        <f>IF($R250&lt;&gt;"",VLOOKUP($R250,$R$153:$AF$162,$S$1,FALSE),"")</f>
        <v/>
      </c>
      <c r="AJ147" s="1334" t="str">
        <f>IF($R250&lt;&gt;"",VLOOKUP($R250,$R$153:$AF$162,$T$1,FALSE),"")</f>
        <v/>
      </c>
      <c r="AK147" s="1334" t="str">
        <f>IF($R250&lt;&gt;"",VLOOKUP($R250,$R$153:$AF$162,$U$1,FALSE),"")</f>
        <v/>
      </c>
      <c r="AL147" s="1334" t="str">
        <f>IF($R250&lt;&gt;"",VLOOKUP($R250,$R$153:$AF$162,$V$1,FALSE),"")</f>
        <v/>
      </c>
      <c r="AM147" s="1334" t="str">
        <f>IF($R250&lt;&gt;"",VLOOKUP($R250,$R$153:$AF$162,$W$1,FALSE),"")</f>
        <v/>
      </c>
      <c r="AN147" s="1334" t="str">
        <f>IF($R250&lt;&gt;"",VLOOKUP($R250,$R$153:$AF$162,$X$1,FALSE),"")</f>
        <v/>
      </c>
      <c r="AO147" s="1334" t="str">
        <f>IF($R250&lt;&gt;"",VLOOKUP($R250,$R$153:$AF$162,$Y$1,FALSE),"")</f>
        <v/>
      </c>
      <c r="AP147" s="1334" t="str">
        <f>IF($R250&lt;&gt;"",VLOOKUP($R250,$R$153:$AF$162,$Z$1,FALSE),"")</f>
        <v/>
      </c>
      <c r="AQ147" s="1334" t="str">
        <f>IF($R250&lt;&gt;"",VLOOKUP($R250,$R$153:$AF$162,$AA$1,FALSE),"")</f>
        <v/>
      </c>
      <c r="AR147" s="1334" t="str">
        <f>IF($R250&lt;&gt;"",VLOOKUP($R250,$R$153:$AF$162,$AB$1,FALSE),"")</f>
        <v/>
      </c>
      <c r="AS147" s="1334" t="str">
        <f>IF($R250&lt;&gt;"",VLOOKUP($R250,$R$153:$AF$162,$AC$1,FALSE),"")</f>
        <v/>
      </c>
      <c r="AT147" s="1335" t="str">
        <f>IF($R250&lt;&gt;"",VLOOKUP($R250,$R$153:$AF$162,$AD$1,FALSE),"")</f>
        <v/>
      </c>
      <c r="AU147" s="1336" t="str">
        <f>IF($R250&lt;&gt;"",VLOOKUP($R250,$R$153:$AF$162,$AE$1,FALSE),"")</f>
        <v/>
      </c>
      <c r="AV147" s="1463" t="str">
        <f>IF($R250&lt;&gt;"",VLOOKUP($R250,$R$153:$AF$162,$AF$1,FALSE),"")</f>
        <v/>
      </c>
      <c r="AY147" s="1228"/>
      <c r="AZ147" s="1228"/>
      <c r="BA147" s="1077"/>
      <c r="BB147" s="1228"/>
      <c r="BD147" s="1228"/>
      <c r="BF147" s="810"/>
      <c r="BG147" s="1228"/>
      <c r="BH147" s="1228"/>
      <c r="BI147" s="1228"/>
      <c r="BK147" s="810"/>
      <c r="BL147" s="1229"/>
    </row>
    <row r="148" spans="1:64" s="777" customFormat="1" ht="15.75" customHeight="1" thickBot="1">
      <c r="A148" s="779"/>
      <c r="B148" s="780" t="str">
        <f>IF(SETUP!$B$44&lt;&gt;"",SETUP!$B$44,"")</f>
        <v/>
      </c>
      <c r="C148" s="787" t="str">
        <f>IF(JAN!$M$49&gt;0.0005,JAN!$M$49,"")</f>
        <v/>
      </c>
      <c r="D148" s="788" t="str">
        <f>IF(FEB!$M$49&gt;0.0005,FEB!$M$49,"")</f>
        <v/>
      </c>
      <c r="E148" s="788" t="str">
        <f>IF(MAR!$M$49&gt;0.0005,MAR!$M$49,"")</f>
        <v/>
      </c>
      <c r="F148" s="788" t="str">
        <f>IF(APR!$M$49&gt;0.0005,APR!$M$49,"")</f>
        <v/>
      </c>
      <c r="G148" s="788" t="str">
        <f>IF(MAY!$M$49&gt;0.0005,MAY!$M$49,"")</f>
        <v/>
      </c>
      <c r="H148" s="788" t="str">
        <f>IF(JUN!$M$49&gt;0.0005,JUN!$M$49,"")</f>
        <v/>
      </c>
      <c r="I148" s="788" t="str">
        <f>IF(JUL!$M$49&gt;0.0005,JUL!$M$49,"")</f>
        <v/>
      </c>
      <c r="J148" s="788" t="str">
        <f>IF(AUG!$M$49&gt;0.0005,AUG!$M$49,"")</f>
        <v/>
      </c>
      <c r="K148" s="788" t="str">
        <f>IF(SEP!$M$49&gt;0.0005,SEP!$M$49,"")</f>
        <v/>
      </c>
      <c r="L148" s="788" t="str">
        <f>IF(OCT!$M$49&gt;0.0005,OCT!$M$49,"")</f>
        <v/>
      </c>
      <c r="M148" s="788" t="str">
        <f>IF(NOV!$M$49&gt;0.0005,NOV!$M$49,"")</f>
        <v/>
      </c>
      <c r="N148" s="789" t="str">
        <f>IF(DEC!$M$49&gt;0.0005,DEC!$M$49,"")</f>
        <v/>
      </c>
      <c r="O148" s="790" t="str">
        <f t="shared" si="57"/>
        <v/>
      </c>
      <c r="P148" s="785" t="str">
        <f>IF(SUM(C$44:N$44)&gt;0,O$44/(SUM(JAN!$L$49,FEB!$L$49,MAR!$L$49,APR!$L$49,MAY!$L$49,JUN!$L$49,JUL!$L$49,AUG!$L$49,SEP!$L$49,OCT!$L$49,NOV!$L$49,DEC!$L$49)),"")</f>
        <v/>
      </c>
      <c r="Q148" s="779"/>
      <c r="R148" s="780" t="str">
        <f>IF(SETUP!$B$44&lt;&gt;"",SETUP!$B$44,"")</f>
        <v/>
      </c>
      <c r="S148" s="1711" t="str">
        <f>IF(JAN!$L$49&gt;0.005,JAN!$L$49,"")</f>
        <v/>
      </c>
      <c r="T148" s="1712" t="str">
        <f>IF(FEB!$L$49&gt;0.005,FEB!$L$49,"")</f>
        <v/>
      </c>
      <c r="U148" s="1712" t="str">
        <f>IF(MAR!$L$49&gt;0.005,MAR!$L$49,"")</f>
        <v/>
      </c>
      <c r="V148" s="1712" t="str">
        <f>IF(APR!$L$49&gt;0.005,APR!$L$49,"")</f>
        <v/>
      </c>
      <c r="W148" s="1712" t="str">
        <f>IF(MAY!$L$49&gt;0.005,MAY!$L$49,"")</f>
        <v/>
      </c>
      <c r="X148" s="1712" t="str">
        <f>IF(JUN!$L$49&gt;0.005,JUN!$L$49,"")</f>
        <v/>
      </c>
      <c r="Y148" s="1712" t="str">
        <f>IF(JUL!$L$49&gt;0.005,JUL!$L$49,"")</f>
        <v/>
      </c>
      <c r="Z148" s="1712" t="str">
        <f>IF(AUG!$L$49&gt;0.005,AUG!$L$49,"")</f>
        <v/>
      </c>
      <c r="AA148" s="1712" t="str">
        <f>IF(SEP!$L$49&gt;0.005,SEP!$L$49,"")</f>
        <v/>
      </c>
      <c r="AB148" s="1712" t="str">
        <f>IF(OCT!$L$49&gt;0.005,OCT!$L$49,"")</f>
        <v/>
      </c>
      <c r="AC148" s="1712" t="str">
        <f>IF(NOV!$L$49&gt;0.005,NOV!$L$49,"")</f>
        <v/>
      </c>
      <c r="AD148" s="1713" t="str">
        <f>IF(DEC!$L$49&gt;0.005,DEC!$L$49,"")</f>
        <v/>
      </c>
      <c r="AE148" s="1714" t="str">
        <f t="shared" si="58"/>
        <v/>
      </c>
      <c r="AF148" s="1751" t="str">
        <f t="shared" si="59"/>
        <v/>
      </c>
      <c r="AG148" s="1476"/>
      <c r="AH148" s="1477" t="str">
        <f t="shared" si="60"/>
        <v/>
      </c>
      <c r="AI148" s="848" t="str">
        <f>IF($R251&lt;&gt;"",VLOOKUP($R251,$R$153:$AF$162,$S$1,FALSE),"")</f>
        <v/>
      </c>
      <c r="AJ148" s="848" t="str">
        <f>IF($R251&lt;&gt;"",VLOOKUP($R251,$R$153:$AF$162,$T$1,FALSE),"")</f>
        <v/>
      </c>
      <c r="AK148" s="848" t="str">
        <f>IF($R251&lt;&gt;"",VLOOKUP($R251,$R$153:$AF$162,$U$1,FALSE),"")</f>
        <v/>
      </c>
      <c r="AL148" s="848" t="str">
        <f>IF($R251&lt;&gt;"",VLOOKUP($R251,$R$153:$AF$162,$V$1,FALSE),"")</f>
        <v/>
      </c>
      <c r="AM148" s="848" t="str">
        <f>IF($R251&lt;&gt;"",VLOOKUP($R251,$R$153:$AF$162,$W$1,FALSE),"")</f>
        <v/>
      </c>
      <c r="AN148" s="848" t="str">
        <f>IF($R251&lt;&gt;"",VLOOKUP($R251,$R$153:$AF$162,$X$1,FALSE),"")</f>
        <v/>
      </c>
      <c r="AO148" s="848" t="str">
        <f>IF($R251&lt;&gt;"",VLOOKUP($R251,$R$153:$AF$162,$Y$1,FALSE),"")</f>
        <v/>
      </c>
      <c r="AP148" s="848" t="str">
        <f>IF($R251&lt;&gt;"",VLOOKUP($R251,$R$153:$AF$162,$Z$1,FALSE),"")</f>
        <v/>
      </c>
      <c r="AQ148" s="848" t="str">
        <f>IF($R251&lt;&gt;"",VLOOKUP($R251,$R$153:$AF$162,$AA$1,FALSE),"")</f>
        <v/>
      </c>
      <c r="AR148" s="848" t="str">
        <f>IF($R251&lt;&gt;"",VLOOKUP($R251,$R$153:$AF$162,$AB$1,FALSE),"")</f>
        <v/>
      </c>
      <c r="AS148" s="848" t="str">
        <f>IF($R251&lt;&gt;"",VLOOKUP($R251,$R$153:$AF$162,$AC$1,FALSE),"")</f>
        <v/>
      </c>
      <c r="AT148" s="1351" t="str">
        <f>IF($R251&lt;&gt;"",VLOOKUP($R251,$R$153:$AF$162,$AD$1,FALSE),"")</f>
        <v/>
      </c>
      <c r="AU148" s="1352" t="str">
        <f>IF($R251&lt;&gt;"",VLOOKUP($R251,$R$153:$AF$162,$AE$1,FALSE),"")</f>
        <v/>
      </c>
      <c r="AV148" s="1463" t="str">
        <f>IF($R251&lt;&gt;"",VLOOKUP($R251,$R$153:$AF$162,$AF$1,FALSE),"")</f>
        <v/>
      </c>
      <c r="AY148" s="1228"/>
      <c r="AZ148" s="1228"/>
      <c r="BA148" s="1077"/>
      <c r="BB148" s="1228"/>
      <c r="BD148" s="1228"/>
      <c r="BF148" s="810"/>
      <c r="BG148" s="1228"/>
      <c r="BH148" s="1228"/>
      <c r="BI148" s="1228"/>
      <c r="BK148" s="810"/>
      <c r="BL148" s="1229"/>
    </row>
    <row r="149" spans="1:64" s="777" customFormat="1" ht="15.75" customHeight="1" thickTop="1">
      <c r="A149" s="779"/>
      <c r="B149" s="796" t="str">
        <f>IF(SETUP!$B$45&lt;&gt;"",SETUP!$B$45,"")</f>
        <v/>
      </c>
      <c r="C149" s="800" t="str">
        <f>IF(JAN!$M$50&gt;0.0005,JAN!$M$50,"")</f>
        <v/>
      </c>
      <c r="D149" s="801" t="str">
        <f>IF(FEB!$M$50&gt;0.0005,FEB!$M$50,"")</f>
        <v/>
      </c>
      <c r="E149" s="801" t="str">
        <f>IF(MAR!$M$50&gt;0.0005,MAR!$M$50,"")</f>
        <v/>
      </c>
      <c r="F149" s="801" t="str">
        <f>IF(APR!$M$50&gt;0.0005,APR!$M$50,"")</f>
        <v/>
      </c>
      <c r="G149" s="801" t="str">
        <f>IF(MAY!$M$50&gt;0.0005,MAY!$M$50,"")</f>
        <v/>
      </c>
      <c r="H149" s="801" t="str">
        <f>IF(JUN!$M$50&gt;0.0005,JUN!$M$50,"")</f>
        <v/>
      </c>
      <c r="I149" s="801" t="str">
        <f>IF(JUL!$M$50&gt;0.0005,JUL!$M$50,"")</f>
        <v/>
      </c>
      <c r="J149" s="801" t="str">
        <f>IF(AUG!$M$50&gt;0.0005,AUG!$M$50,"")</f>
        <v/>
      </c>
      <c r="K149" s="801" t="str">
        <f>IF(SEP!$M$50&gt;0.0005,SEP!$M$50,"")</f>
        <v/>
      </c>
      <c r="L149" s="801" t="str">
        <f>IF(OCT!$M$50&gt;0.0005,OCT!$M$50,"")</f>
        <v/>
      </c>
      <c r="M149" s="801" t="str">
        <f>IF(NOV!$M$50&gt;0.0005,NOV!$M$50,"")</f>
        <v/>
      </c>
      <c r="N149" s="802" t="str">
        <f>IF(DEC!$M$50&gt;0.0005,DEC!$M$50,"")</f>
        <v/>
      </c>
      <c r="O149" s="803" t="str">
        <f t="shared" si="57"/>
        <v/>
      </c>
      <c r="P149" s="785" t="str">
        <f>IF(SUM(C$45:N$45)&gt;0,O$45/(SUM(JAN!$L$50,FEB!$L$50,MAR!$L$50,APR!$L$50,MAY!$L$50,JUN!$L$50,JUL!$L$50,AUG!$L$50,SEP!$L$50,OCT!$L$50,NOV!$L$50,DEC!$L$50)),"")</f>
        <v/>
      </c>
      <c r="Q149" s="779"/>
      <c r="R149" s="796" t="str">
        <f>IF(SETUP!$B$45&lt;&gt;"",SETUP!$B$45,"")</f>
        <v/>
      </c>
      <c r="S149" s="1715" t="str">
        <f>IF(JAN!$L$50&gt;0.005,JAN!$L$50,"")</f>
        <v/>
      </c>
      <c r="T149" s="1716" t="str">
        <f>IF(FEB!$L$50&gt;0.005,FEB!$L$50,"")</f>
        <v/>
      </c>
      <c r="U149" s="1716" t="str">
        <f>IF(MAR!$L$50&gt;0.005,MAR!$L$50,"")</f>
        <v/>
      </c>
      <c r="V149" s="1716" t="str">
        <f>IF(APR!$L$50&gt;0.005,APR!$L$50,"")</f>
        <v/>
      </c>
      <c r="W149" s="1716" t="str">
        <f>IF(MAY!$L$50&gt;0.005,MAY!$L$50,"")</f>
        <v/>
      </c>
      <c r="X149" s="1716" t="str">
        <f>IF(JUN!$L$50&gt;0.005,JUN!$L$50,"")</f>
        <v/>
      </c>
      <c r="Y149" s="1716" t="str">
        <f>IF(JUL!$L$50&gt;0.005,JUL!$L$50,"")</f>
        <v/>
      </c>
      <c r="Z149" s="1716" t="str">
        <f>IF(AUG!$L$50&gt;0.005,AUG!$L$50,"")</f>
        <v/>
      </c>
      <c r="AA149" s="1716" t="str">
        <f>IF(SEP!$L$50&gt;0.005,SEP!$L$50,"")</f>
        <v/>
      </c>
      <c r="AB149" s="1716" t="str">
        <f>IF(OCT!$L$50&gt;0.005,OCT!$L$50,"")</f>
        <v/>
      </c>
      <c r="AC149" s="1716" t="str">
        <f>IF(NOV!$L$50&gt;0.005,NOV!$L$50,"")</f>
        <v/>
      </c>
      <c r="AD149" s="1717" t="str">
        <f>IF(DEC!$L$50&gt;0.005,DEC!$L$50,"")</f>
        <v/>
      </c>
      <c r="AE149" s="1718" t="str">
        <f t="shared" si="58"/>
        <v/>
      </c>
      <c r="AF149" s="1751" t="str">
        <f t="shared" si="59"/>
        <v/>
      </c>
      <c r="AG149" s="1884"/>
      <c r="AH149" s="1885"/>
      <c r="AI149" s="1886"/>
      <c r="AJ149" s="1886"/>
      <c r="AK149" s="1886"/>
      <c r="AL149" s="1886"/>
      <c r="AM149" s="1886"/>
      <c r="AN149" s="1886"/>
      <c r="AO149" s="1886"/>
      <c r="AP149" s="1886"/>
      <c r="AQ149" s="1886"/>
      <c r="AR149" s="1886"/>
      <c r="AS149" s="1886"/>
      <c r="AT149" s="1886"/>
      <c r="AU149" s="1887"/>
      <c r="AV149" s="1888"/>
      <c r="AY149" s="1228"/>
      <c r="AZ149" s="1228"/>
      <c r="BA149" s="1077"/>
      <c r="BB149" s="1228"/>
      <c r="BD149" s="1228"/>
      <c r="BF149" s="810"/>
      <c r="BG149" s="1228"/>
      <c r="BH149" s="1228"/>
      <c r="BI149" s="1228"/>
      <c r="BK149" s="810"/>
      <c r="BL149" s="1229"/>
    </row>
    <row r="150" spans="1:64" s="777" customFormat="1" ht="15.75" customHeight="1">
      <c r="A150" s="779"/>
      <c r="B150" s="780" t="str">
        <f>IF(SETUP!$B$46&lt;&gt;"",SETUP!$B$46,"")</f>
        <v/>
      </c>
      <c r="C150" s="787" t="str">
        <f>IF(JAN!$M$51&gt;0.0005,JAN!$M$51,"")</f>
        <v/>
      </c>
      <c r="D150" s="788" t="str">
        <f>IF(FEB!$M$51&gt;0.0005,FEB!$M$51,"")</f>
        <v/>
      </c>
      <c r="E150" s="788" t="str">
        <f>IF(MAR!$M$51&gt;0.0005,MAR!$M$51,"")</f>
        <v/>
      </c>
      <c r="F150" s="788" t="str">
        <f>IF(APR!$M$51&gt;0.0005,APR!$M$51,"")</f>
        <v/>
      </c>
      <c r="G150" s="788" t="str">
        <f>IF(MAY!$M$51&gt;0.0005,MAY!$M$51,"")</f>
        <v/>
      </c>
      <c r="H150" s="788" t="str">
        <f>IF(JUN!$M$51&gt;0.0005,JUN!$M$51,"")</f>
        <v/>
      </c>
      <c r="I150" s="788" t="str">
        <f>IF(JUL!$M$51&gt;0.0005,JUL!$M$51,"")</f>
        <v/>
      </c>
      <c r="J150" s="788" t="str">
        <f>IF(AUG!$M$51&gt;0.0005,AUG!$M$51,"")</f>
        <v/>
      </c>
      <c r="K150" s="788" t="str">
        <f>IF(SEP!$M$51&gt;0.0005,SEP!$M$51,"")</f>
        <v/>
      </c>
      <c r="L150" s="788" t="str">
        <f>IF(OCT!$M$51&gt;0.0005,OCT!$M$51,"")</f>
        <v/>
      </c>
      <c r="M150" s="788" t="str">
        <f>IF(NOV!$M$51&gt;0.0005,NOV!$M$51,"")</f>
        <v/>
      </c>
      <c r="N150" s="789" t="str">
        <f>IF(DEC!$M$51&gt;0.0005,DEC!$M$51,"")</f>
        <v/>
      </c>
      <c r="O150" s="790" t="str">
        <f t="shared" si="57"/>
        <v/>
      </c>
      <c r="P150" s="785" t="str">
        <f>IF(SUM(C$46:N$46)&gt;0,O$46/(SUM(JAN!$L$51,FEB!$L$51,MAR!$L$51,APR!$L$51,MAY!$L$51,JUN!$L$51,JUL!$L$51,AUG!$L$51,SEP!$L$51,OCT!$L$51,NOV!$L$51,DEC!$L$51)),"")</f>
        <v/>
      </c>
      <c r="Q150" s="779"/>
      <c r="R150" s="780" t="str">
        <f>IF(SETUP!$B$46&lt;&gt;"",SETUP!$B$46,"")</f>
        <v/>
      </c>
      <c r="S150" s="1711" t="str">
        <f>IF(JAN!$L$51&gt;0.005,JAN!$L$51,"")</f>
        <v/>
      </c>
      <c r="T150" s="1712" t="str">
        <f>IF(FEB!$L$51&gt;0.005,FEB!$L$51,"")</f>
        <v/>
      </c>
      <c r="U150" s="1712" t="str">
        <f>IF(MAR!$L$51&gt;0.005,MAR!$L$51,"")</f>
        <v/>
      </c>
      <c r="V150" s="1712" t="str">
        <f>IF(APR!$L$51&gt;0.005,APR!$L$51,"")</f>
        <v/>
      </c>
      <c r="W150" s="1712" t="str">
        <f>IF(MAY!$L$51&gt;0.005,MAY!$L$51,"")</f>
        <v/>
      </c>
      <c r="X150" s="1712" t="str">
        <f>IF(JUN!$L$51&gt;0.005,JUN!$L$51,"")</f>
        <v/>
      </c>
      <c r="Y150" s="1712" t="str">
        <f>IF(JUL!$L$51&gt;0.005,JUL!$L$51,"")</f>
        <v/>
      </c>
      <c r="Z150" s="1712" t="str">
        <f>IF(AUG!$L$51&gt;0.005,AUG!$L$51,"")</f>
        <v/>
      </c>
      <c r="AA150" s="1712" t="str">
        <f>IF(SEP!$L$51&gt;0.005,SEP!$L$51,"")</f>
        <v/>
      </c>
      <c r="AB150" s="1712" t="str">
        <f>IF(OCT!$L$51&gt;0.005,OCT!$L$51,"")</f>
        <v/>
      </c>
      <c r="AC150" s="1712" t="str">
        <f>IF(NOV!$L$51&gt;0.005,NOV!$L$51,"")</f>
        <v/>
      </c>
      <c r="AD150" s="1713" t="str">
        <f>IF(DEC!$L$51&gt;0.005,DEC!$L$51,"")</f>
        <v/>
      </c>
      <c r="AE150" s="1714" t="str">
        <f t="shared" si="58"/>
        <v/>
      </c>
      <c r="AF150" s="1751" t="str">
        <f t="shared" si="59"/>
        <v/>
      </c>
      <c r="AG150" s="1525"/>
      <c r="AH150" s="1493"/>
      <c r="AI150" s="1374"/>
      <c r="AJ150" s="1374"/>
      <c r="AK150" s="1374"/>
      <c r="AL150" s="1374"/>
      <c r="AM150" s="1374"/>
      <c r="AN150" s="1374"/>
      <c r="AO150" s="1374"/>
      <c r="AP150" s="1374"/>
      <c r="AQ150" s="1374"/>
      <c r="AR150" s="1374"/>
      <c r="AS150" s="1374"/>
      <c r="AT150" s="1374"/>
      <c r="AU150" s="1374"/>
      <c r="AV150" s="895"/>
      <c r="AY150" s="1228"/>
      <c r="AZ150" s="1228"/>
      <c r="BA150" s="1077"/>
      <c r="BB150" s="1228"/>
      <c r="BD150" s="1228"/>
      <c r="BF150" s="810"/>
      <c r="BG150" s="1228"/>
      <c r="BH150" s="1228"/>
      <c r="BI150" s="1228"/>
      <c r="BK150" s="810"/>
      <c r="BL150" s="1229"/>
    </row>
    <row r="151" spans="1:64" s="777" customFormat="1" ht="15.75" customHeight="1">
      <c r="A151" s="779"/>
      <c r="B151" s="796" t="str">
        <f>IF(SETUP!$B$47&lt;&gt;"",SETUP!$B$47,"")</f>
        <v/>
      </c>
      <c r="C151" s="800" t="str">
        <f>IF(JAN!$M$52&gt;0.0005,JAN!$M$52,"")</f>
        <v/>
      </c>
      <c r="D151" s="801" t="str">
        <f>IF(FEB!$M$52&gt;0.0005,FEB!$M$52,"")</f>
        <v/>
      </c>
      <c r="E151" s="801" t="str">
        <f>IF(MAR!$M$52&gt;0.0005,MAR!$M$52,"")</f>
        <v/>
      </c>
      <c r="F151" s="801" t="str">
        <f>IF(APR!$M$52&gt;0.0005,APR!$M$52,"")</f>
        <v/>
      </c>
      <c r="G151" s="801" t="str">
        <f>IF(MAY!$M$52&gt;0.0005,MAY!$M$52,"")</f>
        <v/>
      </c>
      <c r="H151" s="801" t="str">
        <f>IF(JUN!$M$52&gt;0.0005,JUN!$M$52,"")</f>
        <v/>
      </c>
      <c r="I151" s="801" t="str">
        <f>IF(JUL!$M$52&gt;0.0005,JUL!$M$52,"")</f>
        <v/>
      </c>
      <c r="J151" s="801" t="str">
        <f>IF(AUG!$M$52&gt;0.0005,AUG!$M$52,"")</f>
        <v/>
      </c>
      <c r="K151" s="801" t="str">
        <f>IF(SEP!$M$52&gt;0.0005,SEP!$M$52,"")</f>
        <v/>
      </c>
      <c r="L151" s="801" t="str">
        <f>IF(OCT!$M$52&gt;0.0005,OCT!$M$52,"")</f>
        <v/>
      </c>
      <c r="M151" s="801" t="str">
        <f>IF(NOV!$M$52&gt;0.0005,NOV!$M$52,"")</f>
        <v/>
      </c>
      <c r="N151" s="802" t="str">
        <f>IF(DEC!$M$52&gt;0.0005,DEC!$M$52,"")</f>
        <v/>
      </c>
      <c r="O151" s="803" t="str">
        <f t="shared" si="57"/>
        <v/>
      </c>
      <c r="P151" s="785" t="str">
        <f>IF(SUM(C$47:N$47)&gt;0,O$47/(SUM(JAN!$L$52,FEB!$L$52,MAR!$L$52,APR!$L$52,MAY!$L$52,JUN!$L$52,JUL!$L$52,AUG!$L$52,SEP!$L$52,OCT!$L$52,NOV!$L$52,DEC!$L$52)),"")</f>
        <v/>
      </c>
      <c r="Q151" s="779"/>
      <c r="R151" s="796" t="str">
        <f>IF(SETUP!$B$47&lt;&gt;"",SETUP!$B$47,"")</f>
        <v/>
      </c>
      <c r="S151" s="1715" t="str">
        <f>IF(JAN!$L$52&gt;0.005,JAN!$L$52,"")</f>
        <v/>
      </c>
      <c r="T151" s="1716" t="str">
        <f>IF(FEB!$L$52&gt;0.005,FEB!$L$52,"")</f>
        <v/>
      </c>
      <c r="U151" s="1716" t="str">
        <f>IF(MAR!$L$52&gt;0.005,MAR!$L$52,"")</f>
        <v/>
      </c>
      <c r="V151" s="1716" t="str">
        <f>IF(APR!$L$52&gt;0.005,APR!$L$52,"")</f>
        <v/>
      </c>
      <c r="W151" s="1716" t="str">
        <f>IF(MAY!$L$52&gt;0.005,MAY!$L$52,"")</f>
        <v/>
      </c>
      <c r="X151" s="1716" t="str">
        <f>IF(JUN!$L$52&gt;0.005,JUN!$L$52,"")</f>
        <v/>
      </c>
      <c r="Y151" s="1716" t="str">
        <f>IF(JUL!$L$52&gt;0.005,JUL!$L$52,"")</f>
        <v/>
      </c>
      <c r="Z151" s="1716" t="str">
        <f>IF(AUG!$L$52&gt;0.005,AUG!$L$52,"")</f>
        <v/>
      </c>
      <c r="AA151" s="1716" t="str">
        <f>IF(SEP!$L$52&gt;0.005,SEP!$L$52,"")</f>
        <v/>
      </c>
      <c r="AB151" s="1716" t="str">
        <f>IF(OCT!$L$52&gt;0.005,OCT!$L$52,"")</f>
        <v/>
      </c>
      <c r="AC151" s="1716" t="str">
        <f>IF(NOV!$L$52&gt;0.005,NOV!$L$52,"")</f>
        <v/>
      </c>
      <c r="AD151" s="1717" t="str">
        <f>IF(DEC!$L$52&gt;0.005,DEC!$L$52,"")</f>
        <v/>
      </c>
      <c r="AE151" s="1718" t="str">
        <f t="shared" si="58"/>
        <v/>
      </c>
      <c r="AF151" s="1751" t="str">
        <f t="shared" si="59"/>
        <v/>
      </c>
      <c r="AG151" s="1525"/>
      <c r="AH151" s="1493"/>
      <c r="AI151" s="1374"/>
      <c r="AJ151" s="1374"/>
      <c r="AK151" s="1374"/>
      <c r="AL151" s="1374"/>
      <c r="AM151" s="1374"/>
      <c r="AN151" s="1374"/>
      <c r="AO151" s="1374"/>
      <c r="AP151" s="1374"/>
      <c r="AQ151" s="1374"/>
      <c r="AR151" s="1374"/>
      <c r="AS151" s="1374"/>
      <c r="AT151" s="1374"/>
      <c r="AU151" s="1374"/>
      <c r="AV151" s="895"/>
      <c r="AY151" s="1228"/>
      <c r="AZ151" s="1228"/>
      <c r="BA151" s="1077"/>
      <c r="BB151" s="1228"/>
      <c r="BD151" s="1228"/>
      <c r="BF151" s="810"/>
      <c r="BG151" s="1228"/>
      <c r="BH151" s="1228"/>
      <c r="BI151" s="1228"/>
      <c r="BK151" s="810"/>
      <c r="BL151" s="1229"/>
    </row>
    <row r="152" spans="1:64" s="777" customFormat="1" ht="15.75" customHeight="1" thickBot="1">
      <c r="A152" s="811"/>
      <c r="B152" s="812" t="s">
        <v>43</v>
      </c>
      <c r="C152" s="819" t="str">
        <f>IF(JAN!$M$58&gt;0.0005,JAN!$M$58,"")</f>
        <v/>
      </c>
      <c r="D152" s="820" t="str">
        <f>IF(FEB!$M$58&gt;0.0005,FEB!$M$58,"")</f>
        <v/>
      </c>
      <c r="E152" s="820" t="str">
        <f>IF(MAR!$M$58&gt;0.0005,MAR!$M$58,"")</f>
        <v/>
      </c>
      <c r="F152" s="820" t="str">
        <f>IF(APR!$M$58&gt;0.0005,APR!$M$58,"")</f>
        <v/>
      </c>
      <c r="G152" s="820" t="str">
        <f>IF(MAY!$M$58&gt;0.0005,MAY!$M$58,"")</f>
        <v/>
      </c>
      <c r="H152" s="820" t="str">
        <f>IF(JUN!$M$58&gt;0.0005,JUN!$M$58,"")</f>
        <v/>
      </c>
      <c r="I152" s="820" t="str">
        <f>IF(JUL!$M$58&gt;0.0005,JUL!$M$58,"")</f>
        <v/>
      </c>
      <c r="J152" s="820" t="str">
        <f>IF(AUG!$M$58&gt;0.0005,AUG!$M$58,"")</f>
        <v/>
      </c>
      <c r="K152" s="820" t="str">
        <f>IF(SEP!$M$58&gt;0.0005,SEP!$M$58,"")</f>
        <v/>
      </c>
      <c r="L152" s="820" t="str">
        <f>IF(OCT!$M$58&gt;0.0005,OCT!$M$58,"")</f>
        <v/>
      </c>
      <c r="M152" s="820" t="str">
        <f>IF(NOV!$M$58&gt;0.0005,NOV!$M$58,"")</f>
        <v/>
      </c>
      <c r="N152" s="821" t="str">
        <f>IF(DEC!$M$58&gt;0.0005,DEC!$M$58,"")</f>
        <v/>
      </c>
      <c r="O152" s="822" t="str">
        <f t="shared" si="57"/>
        <v/>
      </c>
      <c r="P152" s="817" t="str">
        <f>IF(SUM(C$48:N$48)&gt;0,O$48/(SUM(JAN!$L$58,FEB!$L$58,MAR!$L$58,APR!$L$58,MAY!$L$58,JUN!$L$58,JUL!$L$58,AUG!$L$58,SEP!$L$58,OCT!$L$58,NOV!$L$58,DEC!$L$58)),"")</f>
        <v/>
      </c>
      <c r="Q152" s="811"/>
      <c r="R152" s="812" t="s">
        <v>43</v>
      </c>
      <c r="S152" s="1719" t="str">
        <f>IF(JAN!$L$58&gt;0.005,JAN!$L$58,"")</f>
        <v/>
      </c>
      <c r="T152" s="1720" t="str">
        <f>IF(FEB!$L$58&gt;0.005,FEB!$L$58,"")</f>
        <v/>
      </c>
      <c r="U152" s="1720" t="str">
        <f>IF(MAR!$L$58&gt;0.005,MAR!$L$58,"")</f>
        <v/>
      </c>
      <c r="V152" s="1720" t="str">
        <f>IF(APR!$L$58&gt;0.005,APR!$L$58,"")</f>
        <v/>
      </c>
      <c r="W152" s="1720" t="str">
        <f>IF(MAY!$L$58&gt;0.005,MAY!$L$58,"")</f>
        <v/>
      </c>
      <c r="X152" s="1720" t="str">
        <f>IF(JUN!$L$58&gt;0.005,JUN!$L$58,"")</f>
        <v/>
      </c>
      <c r="Y152" s="1720" t="str">
        <f>IF(JUL!$L$58&gt;0.005,JUL!$L$58,"")</f>
        <v/>
      </c>
      <c r="Z152" s="1720" t="str">
        <f>IF(AUG!$L$58&gt;0.005,AUG!$L$58,"")</f>
        <v/>
      </c>
      <c r="AA152" s="1720" t="str">
        <f>IF(SEP!$L$58&gt;0.005,SEP!$L$58,"")</f>
        <v/>
      </c>
      <c r="AB152" s="1720" t="str">
        <f>IF(OCT!$L$58&gt;0.005,OCT!$L$58,"")</f>
        <v/>
      </c>
      <c r="AC152" s="1720" t="str">
        <f>IF(NOV!$L$58&gt;0.005,NOV!$L$58,"")</f>
        <v/>
      </c>
      <c r="AD152" s="1721" t="str">
        <f>IF(DEC!$L$58&gt;0.005,DEC!$L$58,"")</f>
        <v/>
      </c>
      <c r="AE152" s="1722" t="str">
        <f t="shared" si="58"/>
        <v/>
      </c>
      <c r="AF152" s="1752" t="str">
        <f t="shared" si="59"/>
        <v/>
      </c>
      <c r="AG152" s="1525"/>
      <c r="AH152" s="1493"/>
      <c r="AI152" s="1374"/>
      <c r="AJ152" s="1374"/>
      <c r="AK152" s="1374"/>
      <c r="AL152" s="1374"/>
      <c r="AM152" s="1374"/>
      <c r="AN152" s="1374"/>
      <c r="AO152" s="1374"/>
      <c r="AP152" s="1374"/>
      <c r="AQ152" s="1374"/>
      <c r="AR152" s="1374"/>
      <c r="AS152" s="1374"/>
      <c r="AT152" s="1374"/>
      <c r="AU152" s="1374"/>
      <c r="AV152" s="895"/>
      <c r="AY152" s="1228"/>
      <c r="AZ152" s="1228"/>
      <c r="BA152" s="1077"/>
      <c r="BB152" s="1228"/>
      <c r="BD152" s="1228"/>
      <c r="BF152" s="810"/>
      <c r="BG152" s="1228"/>
      <c r="BH152" s="1228"/>
      <c r="BI152" s="1228"/>
      <c r="BK152" s="810"/>
      <c r="BL152" s="1229"/>
    </row>
    <row r="153" spans="1:64" s="777" customFormat="1" ht="15.75" customHeight="1" thickBot="1">
      <c r="A153" s="828"/>
      <c r="B153" s="829" t="str">
        <f>IF(SETUP!$B$53&lt;&gt;"",SETUP!$B$53,"")</f>
        <v/>
      </c>
      <c r="C153" s="836" t="str">
        <f>IF(JAN!$M$60&gt;0.0005,JAN!$M$60,"")</f>
        <v/>
      </c>
      <c r="D153" s="837" t="str">
        <f>IF(FEB!$M$60&gt;0.0005,FEB!$M$60,"")</f>
        <v/>
      </c>
      <c r="E153" s="837" t="str">
        <f>IF(MAR!$M$60&gt;0.0005,MAR!$M$60,"")</f>
        <v/>
      </c>
      <c r="F153" s="837" t="str">
        <f>IF(APR!$M$60&gt;0.0005,APR!$M$60,"")</f>
        <v/>
      </c>
      <c r="G153" s="837" t="str">
        <f>IF(MAY!$M$60&gt;0.0005,MAY!$M$60,"")</f>
        <v/>
      </c>
      <c r="H153" s="837" t="str">
        <f>IF(JUN!$M$60&gt;0.0005,JUN!$M$60,"")</f>
        <v/>
      </c>
      <c r="I153" s="837" t="str">
        <f>IF(JUL!$M$60&gt;0.0005,JUL!$M$60,"")</f>
        <v/>
      </c>
      <c r="J153" s="837" t="str">
        <f>IF(AUG!$M$60&gt;0.0005,AUG!$M$60,"")</f>
        <v/>
      </c>
      <c r="K153" s="837" t="str">
        <f>IF(SEP!$M$60&gt;0.0005,SEP!$M$60,"")</f>
        <v/>
      </c>
      <c r="L153" s="837" t="str">
        <f>IF(OCT!$M$60&gt;0.0005,OCT!$M$60,"")</f>
        <v/>
      </c>
      <c r="M153" s="837" t="str">
        <f>IF(NOV!$M$60&gt;0.0005,NOV!$M$60,"")</f>
        <v/>
      </c>
      <c r="N153" s="838" t="str">
        <f>IF(DEC!$M$60&gt;0.0005,DEC!$M$60,"")</f>
        <v/>
      </c>
      <c r="O153" s="839" t="str">
        <f t="shared" ref="O153:O163" si="61">IF(SUM(C153:N153)&gt;0.0005,O49/O$60,"")</f>
        <v/>
      </c>
      <c r="P153" s="834" t="str">
        <f>IF(SUM(C$49:N$49)&gt;0,O$49/(SUM(JAN!$L$60,FEB!$L$60,MAR!$L$60,APR!$L$60,MAY!$L$60,JUN!$L$60,JUL!$L$60,AUG!$L$60,SEP!$L$60,OCT!$L$60,NOV!$L$60,DEC!$L$60)),"")</f>
        <v/>
      </c>
      <c r="Q153" s="828"/>
      <c r="R153" s="829" t="str">
        <f>IF(SETUP!$B$53&lt;&gt;"",SETUP!$B$53,"")</f>
        <v/>
      </c>
      <c r="S153" s="1723" t="str">
        <f>IF(JAN!$L$60&gt;0.005,JAN!$L$60,"")</f>
        <v/>
      </c>
      <c r="T153" s="1724" t="str">
        <f>IF(FEB!$L$60&gt;0.005,FEB!$L$60,"")</f>
        <v/>
      </c>
      <c r="U153" s="1724" t="str">
        <f>IF(MAR!$L$60&gt;0.005,MAR!$L$60,"")</f>
        <v/>
      </c>
      <c r="V153" s="1724" t="str">
        <f>IF(APR!$L$60&gt;0.005,APR!$L$60,"")</f>
        <v/>
      </c>
      <c r="W153" s="1724" t="str">
        <f>IF(MAY!$L$60&gt;0.005,MAY!$L$60,"")</f>
        <v/>
      </c>
      <c r="X153" s="1724" t="str">
        <f>IF(JUN!$L$60&gt;0.005,JUN!$L$60,"")</f>
        <v/>
      </c>
      <c r="Y153" s="1724" t="str">
        <f>IF(JUL!$L$60&gt;0.005,JUL!$L$60,"")</f>
        <v/>
      </c>
      <c r="Z153" s="1724" t="str">
        <f>IF(AUG!$L$60&gt;0.005,AUG!$L$60,"")</f>
        <v/>
      </c>
      <c r="AA153" s="1724" t="str">
        <f>IF(SEP!$L$60&gt;0.005,SEP!$L$60,"")</f>
        <v/>
      </c>
      <c r="AB153" s="1724" t="str">
        <f>IF(OCT!$L$60&gt;0.005,OCT!$L$60,"")</f>
        <v/>
      </c>
      <c r="AC153" s="1724" t="str">
        <f>IF(NOV!$L$60&gt;0.005,NOV!$L$60,"")</f>
        <v/>
      </c>
      <c r="AD153" s="1725" t="str">
        <f>IF(DEC!$L$60&gt;0.005,DEC!$L$60,"")</f>
        <v/>
      </c>
      <c r="AE153" s="1726" t="str">
        <f t="shared" si="58"/>
        <v/>
      </c>
      <c r="AF153" s="1753" t="str">
        <f t="shared" si="59"/>
        <v/>
      </c>
      <c r="AG153" s="1889"/>
      <c r="AH153" s="1890"/>
      <c r="AI153" s="1891"/>
      <c r="AJ153" s="1891"/>
      <c r="AK153" s="1891"/>
      <c r="AL153" s="1891"/>
      <c r="AM153" s="1891"/>
      <c r="AN153" s="1891"/>
      <c r="AO153" s="1891"/>
      <c r="AP153" s="1891"/>
      <c r="AQ153" s="1891"/>
      <c r="AR153" s="1891"/>
      <c r="AS153" s="1891"/>
      <c r="AT153" s="1891"/>
      <c r="AU153" s="1892"/>
      <c r="AV153" s="1893"/>
      <c r="AY153" s="1228"/>
      <c r="AZ153" s="1228"/>
      <c r="BA153" s="1077"/>
      <c r="BB153" s="1228"/>
      <c r="BD153" s="1228"/>
      <c r="BF153" s="810"/>
      <c r="BG153" s="1228"/>
      <c r="BH153" s="1228"/>
      <c r="BI153" s="1228"/>
      <c r="BK153" s="810"/>
      <c r="BL153" s="1229"/>
    </row>
    <row r="154" spans="1:64" s="777" customFormat="1" ht="15.75" customHeight="1" thickTop="1" thickBot="1">
      <c r="A154" s="828"/>
      <c r="B154" s="846" t="str">
        <f>IF(SETUP!$B$54&lt;&gt;"",SETUP!$B$54,"")</f>
        <v/>
      </c>
      <c r="C154" s="851" t="str">
        <f>IF(JAN!$M$61&gt;0.0005,JAN!$M$61,"")</f>
        <v/>
      </c>
      <c r="D154" s="852" t="str">
        <f>IF(FEB!$M$61&gt;0.0005,FEB!$M$61,"")</f>
        <v/>
      </c>
      <c r="E154" s="852" t="str">
        <f>IF(MAR!$M$61&gt;0.0005,MAR!$M$61,"")</f>
        <v/>
      </c>
      <c r="F154" s="852" t="str">
        <f>IF(APR!$M$61&gt;0.0005,APR!$M$61,"")</f>
        <v/>
      </c>
      <c r="G154" s="852" t="str">
        <f>IF(MAY!$M$61&gt;0.0005,MAY!$M$61,"")</f>
        <v/>
      </c>
      <c r="H154" s="852" t="str">
        <f>IF(JUN!$M$61&gt;0.0005,JUN!$M$61,"")</f>
        <v/>
      </c>
      <c r="I154" s="852" t="str">
        <f>IF(JUL!$M$61&gt;0.0005,JUL!$M$61,"")</f>
        <v/>
      </c>
      <c r="J154" s="852" t="str">
        <f>IF(AUG!$M$61&gt;0.0005,AUG!$M$61,"")</f>
        <v/>
      </c>
      <c r="K154" s="852" t="str">
        <f>IF(SEP!$M$61&gt;0.0005,SEP!$M$61,"")</f>
        <v/>
      </c>
      <c r="L154" s="852" t="str">
        <f>IF(OCT!$M$61&gt;0.0005,OCT!$M$61,"")</f>
        <v/>
      </c>
      <c r="M154" s="852" t="str">
        <f>IF(NOV!$M$61&gt;0.0005,NOV!$M$61,"")</f>
        <v/>
      </c>
      <c r="N154" s="853" t="str">
        <f>IF(DEC!$M$61&gt;0.0005,DEC!$M$61,"")</f>
        <v/>
      </c>
      <c r="O154" s="854" t="str">
        <f t="shared" si="61"/>
        <v/>
      </c>
      <c r="P154" s="834" t="str">
        <f>IF(SUM(C$50:N$50)&gt;0,O$50/(SUM(JAN!$L$61,FEB!$L$61,MAR!$L$61,APR!$L$61,MAY!$L$61,JUN!$L$61,JUL!$L$61,AUG!$L$61,SEP!$L$61,OCT!$L$61,NOV!$L$61,DEC!$L$61)),"")</f>
        <v/>
      </c>
      <c r="Q154" s="828"/>
      <c r="R154" s="846" t="str">
        <f>IF(SETUP!$B$54&lt;&gt;"",SETUP!$B$54,"")</f>
        <v/>
      </c>
      <c r="S154" s="1727" t="str">
        <f>IF(JAN!$L$61&gt;0.005,JAN!$L$61,"")</f>
        <v/>
      </c>
      <c r="T154" s="1728" t="str">
        <f>IF(FEB!$L$61&gt;0.005,FEB!$L$61,"")</f>
        <v/>
      </c>
      <c r="U154" s="1728" t="str">
        <f>IF(MAR!$L$61&gt;0.005,MAR!$L$61,"")</f>
        <v/>
      </c>
      <c r="V154" s="1728" t="str">
        <f>IF(APR!$L$61&gt;0.005,APR!$L$61,"")</f>
        <v/>
      </c>
      <c r="W154" s="1728" t="str">
        <f>IF(MAY!$L$61&gt;0.005,MAY!$L$61,"")</f>
        <v/>
      </c>
      <c r="X154" s="1728" t="str">
        <f>IF(JUN!$L$61&gt;0.005,JUN!$L$61,"")</f>
        <v/>
      </c>
      <c r="Y154" s="1728" t="str">
        <f>IF(JUL!$L$61&gt;0.005,JUL!$L$61,"")</f>
        <v/>
      </c>
      <c r="Z154" s="1728" t="str">
        <f>IF(AUG!$L$61&gt;0.005,AUG!$L$61,"")</f>
        <v/>
      </c>
      <c r="AA154" s="1728" t="str">
        <f>IF(SEP!$L$61&gt;0.005,SEP!$L$61,"")</f>
        <v/>
      </c>
      <c r="AB154" s="1728" t="str">
        <f>IF(OCT!$L$61&gt;0.005,OCT!$L$61,"")</f>
        <v/>
      </c>
      <c r="AC154" s="1728" t="str">
        <f>IF(NOV!$L$61&gt;0.005,NOV!$L$61,"")</f>
        <v/>
      </c>
      <c r="AD154" s="1729" t="str">
        <f>IF(DEC!$L$61&gt;0.005,DEC!$L$61,"")</f>
        <v/>
      </c>
      <c r="AE154" s="1730" t="str">
        <f t="shared" si="58"/>
        <v/>
      </c>
      <c r="AF154" s="1753" t="str">
        <f t="shared" si="59"/>
        <v/>
      </c>
      <c r="AG154" s="1539"/>
      <c r="AH154" s="1540" t="str">
        <f t="shared" ref="AH154:AH173" si="62">IF($R257&lt;&gt;"",$R257,"")</f>
        <v/>
      </c>
      <c r="AI154" s="1541" t="str">
        <f>IF($R257&lt;&gt;"",VLOOKUP($R257,$R$189:$AF$191,$S$1,FALSE),"")</f>
        <v/>
      </c>
      <c r="AJ154" s="1541" t="str">
        <f>IF($R257&lt;&gt;"",VLOOKUP($R257,$R$189:$AF$191,$T$1,FALSE),"")</f>
        <v/>
      </c>
      <c r="AK154" s="1541" t="str">
        <f>IF($R257&lt;&gt;"",VLOOKUP($R257,$R$189:$AF$191,$U$1,FALSE),"")</f>
        <v/>
      </c>
      <c r="AL154" s="1541" t="str">
        <f>IF($R257&lt;&gt;"",VLOOKUP($R257,$R$189:$AF$191,$V$1,FALSE),"")</f>
        <v/>
      </c>
      <c r="AM154" s="1541" t="str">
        <f>IF($R257&lt;&gt;"",VLOOKUP($R257,$R$189:$AF$191,$W$1,FALSE),"")</f>
        <v/>
      </c>
      <c r="AN154" s="1541" t="str">
        <f>IF($R257&lt;&gt;"",VLOOKUP($R257,$R$189:$AF$191,$X$1,FALSE),"")</f>
        <v/>
      </c>
      <c r="AO154" s="1541" t="str">
        <f>IF($R257&lt;&gt;"",VLOOKUP($R257,$R$189:$AF$191,$Y$1,FALSE),"")</f>
        <v/>
      </c>
      <c r="AP154" s="1541" t="str">
        <f>IF($R257&lt;&gt;"",VLOOKUP($R257,$R$189:$AF$191,$Z$1,FALSE),"")</f>
        <v/>
      </c>
      <c r="AQ154" s="1541" t="str">
        <f>IF($R257&lt;&gt;"",VLOOKUP($R257,$R$189:$AF$191,$AA$1,FALSE),"")</f>
        <v/>
      </c>
      <c r="AR154" s="1541" t="str">
        <f>IF($R257&lt;&gt;"",VLOOKUP($R257,$R$189:$AF$191,$AB$1,FALSE),"")</f>
        <v/>
      </c>
      <c r="AS154" s="1541" t="str">
        <f>IF($R257&lt;&gt;"",VLOOKUP($R257,$R$189:$AF$191,$AC$1,FALSE),"")</f>
        <v/>
      </c>
      <c r="AT154" s="1542" t="str">
        <f>IF($R257&lt;&gt;"",VLOOKUP($R257,$R$189:$AF$191,$AD$1,FALSE),"")</f>
        <v/>
      </c>
      <c r="AU154" s="1543" t="str">
        <f>IF($R257&lt;&gt;"",VLOOKUP($R257,$R$189:$AF$191,$AE$1,FALSE),"")</f>
        <v/>
      </c>
      <c r="AV154" s="1544" t="str">
        <f>IF($R257&lt;&gt;"",VLOOKUP($R257,$R$189:$AF$191,$AF$1,FALSE),"")</f>
        <v/>
      </c>
      <c r="AY154" s="1228"/>
      <c r="AZ154" s="1228"/>
      <c r="BA154" s="1077"/>
      <c r="BB154" s="1228"/>
      <c r="BD154" s="1228"/>
      <c r="BF154" s="810"/>
      <c r="BG154" s="1228"/>
      <c r="BH154" s="1228"/>
      <c r="BI154" s="1228"/>
      <c r="BK154" s="810"/>
      <c r="BL154" s="1229"/>
    </row>
    <row r="155" spans="1:64" s="777" customFormat="1" ht="15.75" customHeight="1">
      <c r="A155" s="828"/>
      <c r="B155" s="829" t="str">
        <f>IF(SETUP!$B$55&lt;&gt;"",SETUP!$B$55,"")</f>
        <v/>
      </c>
      <c r="C155" s="836" t="str">
        <f>IF(JAN!$M$62&gt;0.0005,JAN!$M$62,"")</f>
        <v/>
      </c>
      <c r="D155" s="837" t="str">
        <f>IF(FEB!$M$62&gt;0.0005,FEB!$M$62,"")</f>
        <v/>
      </c>
      <c r="E155" s="837" t="str">
        <f>IF(MAR!$M$62&gt;0.0005,MAR!$M$62,"")</f>
        <v/>
      </c>
      <c r="F155" s="837" t="str">
        <f>IF(APR!$M$62&gt;0.0005,APR!$M$62,"")</f>
        <v/>
      </c>
      <c r="G155" s="837" t="str">
        <f>IF(MAY!$M$62&gt;0.0005,MAY!$M$62,"")</f>
        <v/>
      </c>
      <c r="H155" s="837" t="str">
        <f>IF(JUN!$M$62&gt;0.0005,JUN!$M$62,"")</f>
        <v/>
      </c>
      <c r="I155" s="837" t="str">
        <f>IF(JUL!$M$62&gt;0.0005,JUL!$M$62,"")</f>
        <v/>
      </c>
      <c r="J155" s="837" t="str">
        <f>IF(AUG!$M$62&gt;0.0005,AUG!$M$62,"")</f>
        <v/>
      </c>
      <c r="K155" s="837" t="str">
        <f>IF(SEP!$M$62&gt;0.0005,SEP!$M$62,"")</f>
        <v/>
      </c>
      <c r="L155" s="837" t="str">
        <f>IF(OCT!$M$62&gt;0.0005,OCT!$M$62,"")</f>
        <v/>
      </c>
      <c r="M155" s="837" t="str">
        <f>IF(NOV!$M$62&gt;0.0005,NOV!$M$62,"")</f>
        <v/>
      </c>
      <c r="N155" s="838" t="str">
        <f>IF(DEC!$M$62&gt;0.0005,DEC!$M$62,"")</f>
        <v/>
      </c>
      <c r="O155" s="860" t="str">
        <f t="shared" si="61"/>
        <v/>
      </c>
      <c r="P155" s="834" t="str">
        <f>IF(SUM(C$51:N$51)&gt;0,O$51/(SUM(JAN!$L$62,FEB!$L$62,MAR!$L$62,APR!$L$62,MAY!$L$62,JUN!$L$62,JUL!$L$62,AUG!$L$62,SEP!$L$62,OCT!$L$62,NOV!$L$62,DEC!$L$62)),"")</f>
        <v/>
      </c>
      <c r="Q155" s="828"/>
      <c r="R155" s="829" t="str">
        <f>IF(SETUP!$B$55&lt;&gt;"",SETUP!$B$55,"")</f>
        <v/>
      </c>
      <c r="S155" s="1723" t="str">
        <f>IF(JAN!$L$62&gt;0.005,JAN!$L$62,"")</f>
        <v/>
      </c>
      <c r="T155" s="1724" t="str">
        <f>IF(FEB!$L$62&gt;0.005,FEB!$L$62,"")</f>
        <v/>
      </c>
      <c r="U155" s="1724" t="str">
        <f>IF(MAR!$L$62&gt;0.005,MAR!$L$62,"")</f>
        <v/>
      </c>
      <c r="V155" s="1724" t="str">
        <f>IF(APR!$L$62&gt;0.005,APR!$L$62,"")</f>
        <v/>
      </c>
      <c r="W155" s="1724" t="str">
        <f>IF(MAY!$L$62&gt;0.005,MAY!$L$62,"")</f>
        <v/>
      </c>
      <c r="X155" s="1724" t="str">
        <f>IF(JUN!$L$62&gt;0.005,JUN!$L$62,"")</f>
        <v/>
      </c>
      <c r="Y155" s="1724" t="str">
        <f>IF(JUL!$L$62&gt;0.005,JUL!$L$62,"")</f>
        <v/>
      </c>
      <c r="Z155" s="1724" t="str">
        <f>IF(AUG!$L$62&gt;0.005,AUG!$L$62,"")</f>
        <v/>
      </c>
      <c r="AA155" s="1724" t="str">
        <f>IF(SEP!$L$62&gt;0.005,SEP!$L$62,"")</f>
        <v/>
      </c>
      <c r="AB155" s="1724" t="str">
        <f>IF(OCT!$L$62&gt;0.005,OCT!$L$62,"")</f>
        <v/>
      </c>
      <c r="AC155" s="1724" t="str">
        <f>IF(NOV!$L$62&gt;0.005,NOV!$L$62,"")</f>
        <v/>
      </c>
      <c r="AD155" s="1725" t="str">
        <f>IF(DEC!$L$62&gt;0.005,DEC!$L$62,"")</f>
        <v/>
      </c>
      <c r="AE155" s="1731" t="str">
        <f t="shared" si="58"/>
        <v/>
      </c>
      <c r="AF155" s="1753" t="str">
        <f t="shared" si="59"/>
        <v/>
      </c>
      <c r="AG155" s="1553"/>
      <c r="AH155" s="1554" t="str">
        <f t="shared" si="62"/>
        <v/>
      </c>
      <c r="AI155" s="1460" t="str">
        <f>IF($R258&lt;&gt;"",VLOOKUP($R258,$R$180:$AF$188,$S$1,FALSE),"")</f>
        <v/>
      </c>
      <c r="AJ155" s="1460" t="str">
        <f>IF($R258&lt;&gt;"",VLOOKUP($R258,$R$180:$AF$188,$T$1,FALSE),"")</f>
        <v/>
      </c>
      <c r="AK155" s="1460" t="str">
        <f>IF($R258&lt;&gt;"",VLOOKUP($R258,$R$180:$AF$188,$U$1,FALSE),"")</f>
        <v/>
      </c>
      <c r="AL155" s="1460" t="str">
        <f>IF($R258&lt;&gt;"",VLOOKUP($R258,$R$180:$AF$188,$V$1,FALSE),"")</f>
        <v/>
      </c>
      <c r="AM155" s="1460" t="str">
        <f>IF($R258&lt;&gt;"",VLOOKUP($R258,$R$180:$AF$188,$W$1,FALSE),"")</f>
        <v/>
      </c>
      <c r="AN155" s="1460" t="str">
        <f>IF($R258&lt;&gt;"",VLOOKUP($R258,$R$180:$AF$188,$X$1,FALSE),"")</f>
        <v/>
      </c>
      <c r="AO155" s="1460" t="str">
        <f>IF($R258&lt;&gt;"",VLOOKUP($R258,$R$180:$AF$188,$Y$1,FALSE),"")</f>
        <v/>
      </c>
      <c r="AP155" s="1460" t="str">
        <f>IF($R258&lt;&gt;"",VLOOKUP($R258,$R$180:$AF$188,$Z$1,FALSE),"")</f>
        <v/>
      </c>
      <c r="AQ155" s="1460" t="str">
        <f>IF($R258&lt;&gt;"",VLOOKUP($R258,$R$180:$AF$188,$AA$1,FALSE),"")</f>
        <v/>
      </c>
      <c r="AR155" s="1460" t="str">
        <f>IF($R258&lt;&gt;"",VLOOKUP($R258,$R$180:$AF$188,$AB$1,FALSE),"")</f>
        <v/>
      </c>
      <c r="AS155" s="1460" t="str">
        <f>IF($R258&lt;&gt;"",VLOOKUP($R258,$R$180:$AF$188,$AC$1,FALSE),"")</f>
        <v/>
      </c>
      <c r="AT155" s="1461" t="str">
        <f>IF($R258&lt;&gt;"",VLOOKUP($R258,$R$180:$AF$188,$AD$1,FALSE),"")</f>
        <v/>
      </c>
      <c r="AU155" s="1462" t="str">
        <f>IF($R258&lt;&gt;"",VLOOKUP($R258,$R$180:$AF$188,$AE$1,FALSE),"")</f>
        <v/>
      </c>
      <c r="AV155" s="1555" t="str">
        <f>IF($R258&lt;&gt;"",VLOOKUP($R258,$R$180:$AF$188,$AF$1,FALSE),"")</f>
        <v/>
      </c>
      <c r="AY155" s="1228"/>
      <c r="AZ155" s="1228"/>
      <c r="BA155" s="1077"/>
      <c r="BB155" s="1228"/>
      <c r="BD155" s="1228"/>
      <c r="BF155" s="810"/>
      <c r="BG155" s="1228"/>
      <c r="BH155" s="1228"/>
      <c r="BI155" s="1228"/>
      <c r="BK155" s="810"/>
      <c r="BL155" s="1229"/>
    </row>
    <row r="156" spans="1:64" s="777" customFormat="1" ht="15.75" customHeight="1">
      <c r="A156" s="828"/>
      <c r="B156" s="846" t="str">
        <f>IF(SETUP!$B$56&lt;&gt;"",SETUP!$B$56,"")</f>
        <v/>
      </c>
      <c r="C156" s="851" t="str">
        <f>IF(JAN!$M$63&gt;0.0005,JAN!$M$63,"")</f>
        <v/>
      </c>
      <c r="D156" s="852" t="str">
        <f>IF(FEB!$M$63&gt;0.0005,FEB!$M$63,"")</f>
        <v/>
      </c>
      <c r="E156" s="852" t="str">
        <f>IF(MAR!$M$63&gt;0.0005,MAR!$M$63,"")</f>
        <v/>
      </c>
      <c r="F156" s="852" t="str">
        <f>IF(APR!$M$63&gt;0.0005,APR!$M$63,"")</f>
        <v/>
      </c>
      <c r="G156" s="852" t="str">
        <f>IF(MAY!$M$63&gt;0.0005,MAY!$M$63,"")</f>
        <v/>
      </c>
      <c r="H156" s="852" t="str">
        <f>IF(JUN!$M$63&gt;0.0005,JUN!$M$63,"")</f>
        <v/>
      </c>
      <c r="I156" s="852" t="str">
        <f>IF(JUL!$M$63&gt;0.0005,JUL!$M$63,"")</f>
        <v/>
      </c>
      <c r="J156" s="852" t="str">
        <f>IF(AUG!$M$63&gt;0.0005,AUG!$M$63,"")</f>
        <v/>
      </c>
      <c r="K156" s="852" t="str">
        <f>IF(SEP!$M$63&gt;0.0005,SEP!$M$63,"")</f>
        <v/>
      </c>
      <c r="L156" s="852" t="str">
        <f>IF(OCT!$M$63&gt;0.0005,OCT!$M$63,"")</f>
        <v/>
      </c>
      <c r="M156" s="852" t="str">
        <f>IF(NOV!$M$63&gt;0.0005,NOV!$M$63,"")</f>
        <v/>
      </c>
      <c r="N156" s="853" t="str">
        <f>IF(DEC!$M$63&gt;0.0005,DEC!$M$63,"")</f>
        <v/>
      </c>
      <c r="O156" s="863" t="str">
        <f t="shared" si="61"/>
        <v/>
      </c>
      <c r="P156" s="834" t="str">
        <f>IF(SUM(C$52:N$52)&gt;0,O$52/(SUM(JAN!$L$63,FEB!$L$63,MAR!$L$63,APR!$L$63,MAY!$L$63,JUN!$L$63,JUL!$L$63,AUG!$L$63,SEP!$L$63,OCT!$L$63,NOV!$L$63,DEC!$L$63)),"")</f>
        <v/>
      </c>
      <c r="Q156" s="828"/>
      <c r="R156" s="846" t="str">
        <f>IF(SETUP!$B$56&lt;&gt;"",SETUP!$B$56,"")</f>
        <v/>
      </c>
      <c r="S156" s="1727" t="str">
        <f>IF(JAN!$L$63&gt;0.005,JAN!$L$63,"")</f>
        <v/>
      </c>
      <c r="T156" s="1728" t="str">
        <f>IF(FEB!$L$63&gt;0.005,FEB!$L$63,"")</f>
        <v/>
      </c>
      <c r="U156" s="1728" t="str">
        <f>IF(MAR!$L$63&gt;0.005,MAR!$L$63,"")</f>
        <v/>
      </c>
      <c r="V156" s="1728" t="str">
        <f>IF(APR!$L$63&gt;0.005,APR!$L$63,"")</f>
        <v/>
      </c>
      <c r="W156" s="1728" t="str">
        <f>IF(MAY!$L$63&gt;0.005,MAY!$L$63,"")</f>
        <v/>
      </c>
      <c r="X156" s="1728" t="str">
        <f>IF(JUN!$L$63&gt;0.005,JUN!$L$63,"")</f>
        <v/>
      </c>
      <c r="Y156" s="1728" t="str">
        <f>IF(JUL!$L$63&gt;0.005,JUL!$L$63,"")</f>
        <v/>
      </c>
      <c r="Z156" s="1728" t="str">
        <f>IF(AUG!$L$63&gt;0.005,AUG!$L$63,"")</f>
        <v/>
      </c>
      <c r="AA156" s="1728" t="str">
        <f>IF(SEP!$L$63&gt;0.005,SEP!$L$63,"")</f>
        <v/>
      </c>
      <c r="AB156" s="1728" t="str">
        <f>IF(OCT!$L$63&gt;0.005,OCT!$L$63,"")</f>
        <v/>
      </c>
      <c r="AC156" s="1728" t="str">
        <f>IF(NOV!$L$63&gt;0.005,NOV!$L$63,"")</f>
        <v/>
      </c>
      <c r="AD156" s="1729" t="str">
        <f>IF(DEC!$L$63&gt;0.005,DEC!$L$63,"")</f>
        <v/>
      </c>
      <c r="AE156" s="1732" t="str">
        <f t="shared" si="58"/>
        <v/>
      </c>
      <c r="AF156" s="1753" t="str">
        <f t="shared" si="59"/>
        <v/>
      </c>
      <c r="AG156" s="1557"/>
      <c r="AH156" s="1350" t="str">
        <f t="shared" si="62"/>
        <v/>
      </c>
      <c r="AI156" s="848" t="str">
        <f>IF($R259&lt;&gt;"",VLOOKUP($R259,$R$180:$AF$188,$S$1,FALSE),"")</f>
        <v/>
      </c>
      <c r="AJ156" s="848" t="str">
        <f>IF($R259&lt;&gt;"",VLOOKUP($R259,$R$180:$AF$188,$T$1,FALSE),"")</f>
        <v/>
      </c>
      <c r="AK156" s="848" t="str">
        <f>IF($R259&lt;&gt;"",VLOOKUP($R259,$R$180:$AF$188,$U$1,FALSE),"")</f>
        <v/>
      </c>
      <c r="AL156" s="848" t="str">
        <f>IF($R259&lt;&gt;"",VLOOKUP($R259,$R$180:$AF$188,$V$1,FALSE),"")</f>
        <v/>
      </c>
      <c r="AM156" s="848" t="str">
        <f>IF($R259&lt;&gt;"",VLOOKUP($R259,$R$180:$AF$188,$W$1,FALSE),"")</f>
        <v/>
      </c>
      <c r="AN156" s="848" t="str">
        <f>IF($R259&lt;&gt;"",VLOOKUP($R259,$R$180:$AF$188,$X$1,FALSE),"")</f>
        <v/>
      </c>
      <c r="AO156" s="848" t="str">
        <f>IF($R259&lt;&gt;"",VLOOKUP($R259,$R$180:$AF$188,$Y$1,FALSE),"")</f>
        <v/>
      </c>
      <c r="AP156" s="848" t="str">
        <f>IF($R259&lt;&gt;"",VLOOKUP($R259,$R$180:$AF$188,$Z$1,FALSE),"")</f>
        <v/>
      </c>
      <c r="AQ156" s="848" t="str">
        <f>IF($R259&lt;&gt;"",VLOOKUP($R259,$R$180:$AF$188,$AA$1,FALSE),"")</f>
        <v/>
      </c>
      <c r="AR156" s="848" t="str">
        <f>IF($R259&lt;&gt;"",VLOOKUP($R259,$R$180:$AF$188,$AB$1,FALSE),"")</f>
        <v/>
      </c>
      <c r="AS156" s="848" t="str">
        <f>IF($R259&lt;&gt;"",VLOOKUP($R259,$R$180:$AF$188,$AC$1,FALSE),"")</f>
        <v/>
      </c>
      <c r="AT156" s="1351" t="str">
        <f>IF($R259&lt;&gt;"",VLOOKUP($R259,$R$180:$AF$188,$AD$1,FALSE),"")</f>
        <v/>
      </c>
      <c r="AU156" s="1352" t="str">
        <f>IF($R259&lt;&gt;"",VLOOKUP($R259,$R$180:$AF$188,$AE$1,FALSE),"")</f>
        <v/>
      </c>
      <c r="AV156" s="1555" t="str">
        <f>IF($R259&lt;&gt;"",VLOOKUP($R259,$R$180:$AF$188,$AF$1,FALSE),"")</f>
        <v/>
      </c>
      <c r="AY156" s="1228"/>
      <c r="AZ156" s="1228"/>
      <c r="BA156" s="1077"/>
      <c r="BB156" s="1228"/>
      <c r="BD156" s="1228"/>
      <c r="BF156" s="810"/>
      <c r="BG156" s="1228"/>
      <c r="BH156" s="1228"/>
      <c r="BI156" s="1228"/>
      <c r="BK156" s="810"/>
      <c r="BL156" s="1229"/>
    </row>
    <row r="157" spans="1:64" s="777" customFormat="1" ht="15.75" customHeight="1">
      <c r="A157" s="828"/>
      <c r="B157" s="829" t="str">
        <f>IF(SETUP!$B$57&lt;&gt;"",SETUP!$B$57,"")</f>
        <v/>
      </c>
      <c r="C157" s="836" t="str">
        <f>IF(JAN!$M$64&gt;0.0005,JAN!$M$64,"")</f>
        <v/>
      </c>
      <c r="D157" s="837" t="str">
        <f>IF(FEB!$M$64&gt;0.0005,FEB!$M$64,"")</f>
        <v/>
      </c>
      <c r="E157" s="837" t="str">
        <f>IF(MAR!$M$64&gt;0.0005,MAR!$M$64,"")</f>
        <v/>
      </c>
      <c r="F157" s="837" t="str">
        <f>IF(APR!$M$64&gt;0.0005,APR!$M$64,"")</f>
        <v/>
      </c>
      <c r="G157" s="837" t="str">
        <f>IF(MAY!$M$64&gt;0.0005,MAY!$M$64,"")</f>
        <v/>
      </c>
      <c r="H157" s="837" t="str">
        <f>IF(JUN!$M$64&gt;0.0005,JUN!$M$64,"")</f>
        <v/>
      </c>
      <c r="I157" s="837" t="str">
        <f>IF(JUL!$M$64&gt;0.0005,JUL!$M$64,"")</f>
        <v/>
      </c>
      <c r="J157" s="837" t="str">
        <f>IF(AUG!$M$64&gt;0.0005,AUG!$M$64,"")</f>
        <v/>
      </c>
      <c r="K157" s="837" t="str">
        <f>IF(SEP!$M$64&gt;0.0005,SEP!$M$64,"")</f>
        <v/>
      </c>
      <c r="L157" s="837" t="str">
        <f>IF(OCT!$M$64&gt;0.0005,OCT!$M$64,"")</f>
        <v/>
      </c>
      <c r="M157" s="837" t="str">
        <f>IF(NOV!$M$64&gt;0.0005,NOV!$M$64,"")</f>
        <v/>
      </c>
      <c r="N157" s="838" t="str">
        <f>IF(DEC!$M$64&gt;0.0005,DEC!$M$64,"")</f>
        <v/>
      </c>
      <c r="O157" s="860" t="str">
        <f t="shared" si="61"/>
        <v/>
      </c>
      <c r="P157" s="834" t="str">
        <f>IF(SUM(C$53:N$53)&gt;0,O$53/(SUM(JAN!$L$64,FEB!$L$64,MAR!$L$64,APR!$L$64,MAY!$L$64,JUN!$L$64,JUL!$L$64,AUG!$L$64,SEP!$L$64,OCT!$L$64,NOV!$L$64,DEC!$L$64)),"")</f>
        <v/>
      </c>
      <c r="Q157" s="828"/>
      <c r="R157" s="829" t="str">
        <f>IF(SETUP!$B$57&lt;&gt;"",SETUP!$B$57,"")</f>
        <v/>
      </c>
      <c r="S157" s="1723" t="str">
        <f>IF(JAN!$L$64&gt;0.005,JAN!$L$64,"")</f>
        <v/>
      </c>
      <c r="T157" s="1724" t="str">
        <f>IF(FEB!$L$64&gt;0.005,FEB!$L$64,"")</f>
        <v/>
      </c>
      <c r="U157" s="1724" t="str">
        <f>IF(MAR!$L$64&gt;0.005,MAR!$L$64,"")</f>
        <v/>
      </c>
      <c r="V157" s="1724" t="str">
        <f>IF(APR!$L$64&gt;0.005,APR!$L$64,"")</f>
        <v/>
      </c>
      <c r="W157" s="1724" t="str">
        <f>IF(MAY!$L$64&gt;0.005,MAY!$L$64,"")</f>
        <v/>
      </c>
      <c r="X157" s="1724" t="str">
        <f>IF(JUN!$L$64&gt;0.005,JUN!$L$64,"")</f>
        <v/>
      </c>
      <c r="Y157" s="1724" t="str">
        <f>IF(JUL!$L$64&gt;0.005,JUL!$L$64,"")</f>
        <v/>
      </c>
      <c r="Z157" s="1724" t="str">
        <f>IF(AUG!$L$64&gt;0.005,AUG!$L$64,"")</f>
        <v/>
      </c>
      <c r="AA157" s="1724" t="str">
        <f>IF(SEP!$L$64&gt;0.005,SEP!$L$64,"")</f>
        <v/>
      </c>
      <c r="AB157" s="1724" t="str">
        <f>IF(OCT!$L$64&gt;0.005,OCT!$L$64,"")</f>
        <v/>
      </c>
      <c r="AC157" s="1724" t="str">
        <f>IF(NOV!$L$64&gt;0.005,NOV!$L$64,"")</f>
        <v/>
      </c>
      <c r="AD157" s="1725" t="str">
        <f>IF(DEC!$L$64&gt;0.005,DEC!$L$64,"")</f>
        <v/>
      </c>
      <c r="AE157" s="1731" t="str">
        <f t="shared" si="58"/>
        <v/>
      </c>
      <c r="AF157" s="1753" t="str">
        <f t="shared" si="59"/>
        <v/>
      </c>
      <c r="AG157" s="1557"/>
      <c r="AH157" s="1333" t="str">
        <f t="shared" si="62"/>
        <v/>
      </c>
      <c r="AI157" s="1334" t="str">
        <f>IF($R260&lt;&gt;"",VLOOKUP($R260,$R$180:$AF$188,$S$1,FALSE),"")</f>
        <v/>
      </c>
      <c r="AJ157" s="1334" t="str">
        <f>IF($R260&lt;&gt;"",VLOOKUP($R260,$R$180:$AF$188,$T$1,FALSE),"")</f>
        <v/>
      </c>
      <c r="AK157" s="1334" t="str">
        <f>IF($R260&lt;&gt;"",VLOOKUP($R260,$R$180:$AF$188,$U$1,FALSE),"")</f>
        <v/>
      </c>
      <c r="AL157" s="1334" t="str">
        <f>IF($R260&lt;&gt;"",VLOOKUP($R260,$R$180:$AF$188,$V$1,FALSE),"")</f>
        <v/>
      </c>
      <c r="AM157" s="1334" t="str">
        <f>IF($R260&lt;&gt;"",VLOOKUP($R260,$R$180:$AF$188,$W$1,FALSE),"")</f>
        <v/>
      </c>
      <c r="AN157" s="1334" t="str">
        <f>IF($R260&lt;&gt;"",VLOOKUP($R260,$R$180:$AF$188,$X$1,FALSE),"")</f>
        <v/>
      </c>
      <c r="AO157" s="1334" t="str">
        <f>IF($R260&lt;&gt;"",VLOOKUP($R260,$R$180:$AF$188,$Y$1,FALSE),"")</f>
        <v/>
      </c>
      <c r="AP157" s="1334" t="str">
        <f>IF($R260&lt;&gt;"",VLOOKUP($R260,$R$180:$AF$188,$Z$1,FALSE),"")</f>
        <v/>
      </c>
      <c r="AQ157" s="1334" t="str">
        <f>IF($R260&lt;&gt;"",VLOOKUP($R260,$R$180:$AF$188,$AA$1,FALSE),"")</f>
        <v/>
      </c>
      <c r="AR157" s="1334" t="str">
        <f>IF($R260&lt;&gt;"",VLOOKUP($R260,$R$180:$AF$188,$AB$1,FALSE),"")</f>
        <v/>
      </c>
      <c r="AS157" s="1334" t="str">
        <f>IF($R260&lt;&gt;"",VLOOKUP($R260,$R$180:$AF$188,$AC$1,FALSE),"")</f>
        <v/>
      </c>
      <c r="AT157" s="1335" t="str">
        <f>IF($R260&lt;&gt;"",VLOOKUP($R260,$R$180:$AF$188,$AD$1,FALSE),"")</f>
        <v/>
      </c>
      <c r="AU157" s="1336" t="str">
        <f>IF($R260&lt;&gt;"",VLOOKUP($R260,$R$180:$AF$188,$AE$1,FALSE),"")</f>
        <v/>
      </c>
      <c r="AV157" s="1555" t="str">
        <f>IF($R260&lt;&gt;"",VLOOKUP($R260,$R$180:$AF$188,$AF$1,FALSE),"")</f>
        <v/>
      </c>
      <c r="AY157" s="1228"/>
      <c r="AZ157" s="1228"/>
      <c r="BA157" s="1077"/>
      <c r="BB157" s="1228"/>
      <c r="BD157" s="1228"/>
      <c r="BF157" s="810"/>
      <c r="BG157" s="1228"/>
      <c r="BH157" s="1228"/>
      <c r="BI157" s="1228"/>
      <c r="BK157" s="810"/>
      <c r="BL157" s="1229"/>
    </row>
    <row r="158" spans="1:64" s="777" customFormat="1" ht="15.75" customHeight="1">
      <c r="A158" s="828"/>
      <c r="B158" s="846" t="str">
        <f>IF(SETUP!$B$58&lt;&gt;"",SETUP!$B$58,"")</f>
        <v/>
      </c>
      <c r="C158" s="851" t="str">
        <f>IF(JAN!$M$65&gt;0.0005,JAN!$M$65,"")</f>
        <v/>
      </c>
      <c r="D158" s="852" t="str">
        <f>IF(FEB!$M$65&gt;0.0005,FEB!$M$65,"")</f>
        <v/>
      </c>
      <c r="E158" s="852" t="str">
        <f>IF(MAR!$M$65&gt;0.0005,MAR!$M$65,"")</f>
        <v/>
      </c>
      <c r="F158" s="852" t="str">
        <f>IF(APR!$M$65&gt;0.0005,APR!$M$65,"")</f>
        <v/>
      </c>
      <c r="G158" s="852" t="str">
        <f>IF(MAY!$M$65&gt;0.0005,MAY!$M$65,"")</f>
        <v/>
      </c>
      <c r="H158" s="852" t="str">
        <f>IF(JUN!$M$65&gt;0.0005,JUN!$M$65,"")</f>
        <v/>
      </c>
      <c r="I158" s="852" t="str">
        <f>IF(JUL!$M$65&gt;0.0005,JUL!$M$65,"")</f>
        <v/>
      </c>
      <c r="J158" s="852" t="str">
        <f>IF(AUG!$M$65&gt;0.0005,AUG!$M$65,"")</f>
        <v/>
      </c>
      <c r="K158" s="852" t="str">
        <f>IF(SEP!$M$65&gt;0.0005,SEP!$M$65,"")</f>
        <v/>
      </c>
      <c r="L158" s="852" t="str">
        <f>IF(OCT!$M$65&gt;0.0005,OCT!$M$65,"")</f>
        <v/>
      </c>
      <c r="M158" s="852" t="str">
        <f>IF(NOV!$M$65&gt;0.0005,NOV!$M$65,"")</f>
        <v/>
      </c>
      <c r="N158" s="853" t="str">
        <f>IF(DEC!$M$65&gt;0.0005,DEC!$M$65,"")</f>
        <v/>
      </c>
      <c r="O158" s="863" t="str">
        <f t="shared" si="61"/>
        <v/>
      </c>
      <c r="P158" s="834" t="str">
        <f>IF(SUM(C$54:N$54)&gt;0,O$54/(SUM(JAN!$L$65,FEB!$L$65,MAR!$L$65,APR!$L$65,MAY!$L$65,JUN!$L$65,JUL!$L$65,AUG!$L$65,SEP!$L$65,OCT!$L$65,NOV!$L$65,DEC!$L$65)),"")</f>
        <v/>
      </c>
      <c r="Q158" s="828"/>
      <c r="R158" s="846" t="str">
        <f>IF(SETUP!$B$58&lt;&gt;"",SETUP!$B$58,"")</f>
        <v/>
      </c>
      <c r="S158" s="1727" t="str">
        <f>IF(JAN!$L$65&gt;0.005,JAN!$L$65,"")</f>
        <v/>
      </c>
      <c r="T158" s="1728" t="str">
        <f>IF(FEB!$L$65&gt;0.005,FEB!$L$65,"")</f>
        <v/>
      </c>
      <c r="U158" s="1728" t="str">
        <f>IF(MAR!$L$65&gt;0.005,MAR!$L$65,"")</f>
        <v/>
      </c>
      <c r="V158" s="1728" t="str">
        <f>IF(APR!$L$65&gt;0.005,APR!$L$65,"")</f>
        <v/>
      </c>
      <c r="W158" s="1728" t="str">
        <f>IF(MAY!$L$65&gt;0.005,MAY!$L$65,"")</f>
        <v/>
      </c>
      <c r="X158" s="1728" t="str">
        <f>IF(JUN!$L$65&gt;0.005,JUN!$L$65,"")</f>
        <v/>
      </c>
      <c r="Y158" s="1728" t="str">
        <f>IF(JUL!$L$65&gt;0.005,JUL!$L$65,"")</f>
        <v/>
      </c>
      <c r="Z158" s="1728" t="str">
        <f>IF(AUG!$L$65&gt;0.005,AUG!$L$65,"")</f>
        <v/>
      </c>
      <c r="AA158" s="1728" t="str">
        <f>IF(SEP!$L$65&gt;0.005,SEP!$L$65,"")</f>
        <v/>
      </c>
      <c r="AB158" s="1728" t="str">
        <f>IF(OCT!$L$65&gt;0.005,OCT!$L$65,"")</f>
        <v/>
      </c>
      <c r="AC158" s="1728" t="str">
        <f>IF(NOV!$L$65&gt;0.005,NOV!$L$65,"")</f>
        <v/>
      </c>
      <c r="AD158" s="1729" t="str">
        <f>IF(DEC!$L$65&gt;0.005,DEC!$L$65,"")</f>
        <v/>
      </c>
      <c r="AE158" s="1732" t="str">
        <f t="shared" si="58"/>
        <v/>
      </c>
      <c r="AF158" s="1753" t="str">
        <f t="shared" si="59"/>
        <v/>
      </c>
      <c r="AG158" s="1557"/>
      <c r="AH158" s="1350" t="str">
        <f t="shared" si="62"/>
        <v/>
      </c>
      <c r="AI158" s="848" t="str">
        <f>IF($R261&lt;&gt;"",VLOOKUP($R261,$R$180:$AF$188,$S$1,FALSE),"")</f>
        <v/>
      </c>
      <c r="AJ158" s="848" t="str">
        <f>IF($R261&lt;&gt;"",VLOOKUP($R261,$R$180:$AF$188,$T$1,FALSE),"")</f>
        <v/>
      </c>
      <c r="AK158" s="848" t="str">
        <f>IF($R261&lt;&gt;"",VLOOKUP($R261,$R$180:$AF$188,$U$1,FALSE),"")</f>
        <v/>
      </c>
      <c r="AL158" s="848" t="str">
        <f>IF($R261&lt;&gt;"",VLOOKUP($R261,$R$180:$AF$188,$V$1,FALSE),"")</f>
        <v/>
      </c>
      <c r="AM158" s="848" t="str">
        <f>IF($R261&lt;&gt;"",VLOOKUP($R261,$R$180:$AF$188,$W$1,FALSE),"")</f>
        <v/>
      </c>
      <c r="AN158" s="848" t="str">
        <f>IF($R261&lt;&gt;"",VLOOKUP($R261,$R$180:$AF$188,$X$1,FALSE),"")</f>
        <v/>
      </c>
      <c r="AO158" s="848" t="str">
        <f>IF($R261&lt;&gt;"",VLOOKUP($R261,$R$180:$AF$188,$Y$1,FALSE),"")</f>
        <v/>
      </c>
      <c r="AP158" s="848" t="str">
        <f>IF($R261&lt;&gt;"",VLOOKUP($R261,$R$180:$AF$188,$Z$1,FALSE),"")</f>
        <v/>
      </c>
      <c r="AQ158" s="848" t="str">
        <f>IF($R261&lt;&gt;"",VLOOKUP($R261,$R$180:$AF$188,$AA$1,FALSE),"")</f>
        <v/>
      </c>
      <c r="AR158" s="848" t="str">
        <f>IF($R261&lt;&gt;"",VLOOKUP($R261,$R$180:$AF$188,$AB$1,FALSE),"")</f>
        <v/>
      </c>
      <c r="AS158" s="848" t="str">
        <f>IF($R261&lt;&gt;"",VLOOKUP($R261,$R$180:$AF$188,$AC$1,FALSE),"")</f>
        <v/>
      </c>
      <c r="AT158" s="1351" t="str">
        <f>IF($R261&lt;&gt;"",VLOOKUP($R261,$R$180:$AF$188,$AD$1,FALSE),"")</f>
        <v/>
      </c>
      <c r="AU158" s="1352" t="str">
        <f>IF($R261&lt;&gt;"",VLOOKUP($R261,$R$180:$AF$188,$AE$1,FALSE),"")</f>
        <v/>
      </c>
      <c r="AV158" s="1555" t="str">
        <f>IF($R261&lt;&gt;"",VLOOKUP($R261,$R$180:$AF$188,$AF$1,FALSE),"")</f>
        <v/>
      </c>
      <c r="AY158" s="1228"/>
      <c r="AZ158" s="1228"/>
      <c r="BA158" s="1077"/>
      <c r="BB158" s="1228"/>
      <c r="BD158" s="1228"/>
      <c r="BF158" s="810"/>
      <c r="BG158" s="1228"/>
      <c r="BH158" s="1228"/>
      <c r="BI158" s="1228"/>
      <c r="BK158" s="810"/>
      <c r="BL158" s="1229"/>
    </row>
    <row r="159" spans="1:64" s="777" customFormat="1" ht="15.75" customHeight="1" thickBot="1">
      <c r="A159" s="828"/>
      <c r="B159" s="829" t="str">
        <f>IF(SETUP!$B$59&lt;&gt;"",SETUP!$B$59,"")</f>
        <v/>
      </c>
      <c r="C159" s="836" t="str">
        <f>IF(JAN!$M$66&gt;0.0005,JAN!$M$66,"")</f>
        <v/>
      </c>
      <c r="D159" s="837" t="str">
        <f>IF(FEB!$M$66&gt;0.0005,FEB!$M$66,"")</f>
        <v/>
      </c>
      <c r="E159" s="837" t="str">
        <f>IF(MAR!$M$66&gt;0.0005,MAR!$M$66,"")</f>
        <v/>
      </c>
      <c r="F159" s="837" t="str">
        <f>IF(APR!$M$66&gt;0.0005,APR!$M$66,"")</f>
        <v/>
      </c>
      <c r="G159" s="837" t="str">
        <f>IF(MAY!$M$66&gt;0.0005,MAY!$M$66,"")</f>
        <v/>
      </c>
      <c r="H159" s="837" t="str">
        <f>IF(JUN!$M$66&gt;0.0005,JUN!$M$66,"")</f>
        <v/>
      </c>
      <c r="I159" s="837" t="str">
        <f>IF(JUL!$M$66&gt;0.0005,JUL!$M$66,"")</f>
        <v/>
      </c>
      <c r="J159" s="837" t="str">
        <f>IF(AUG!$M$66&gt;0.0005,AUG!$M$66,"")</f>
        <v/>
      </c>
      <c r="K159" s="837" t="str">
        <f>IF(SEP!$M$66&gt;0.0005,SEP!$M$66,"")</f>
        <v/>
      </c>
      <c r="L159" s="837" t="str">
        <f>IF(OCT!$M$66&gt;0.0005,OCT!$M$66,"")</f>
        <v/>
      </c>
      <c r="M159" s="837" t="str">
        <f>IF(NOV!$M$66&gt;0.0005,NOV!$M$66,"")</f>
        <v/>
      </c>
      <c r="N159" s="838" t="str">
        <f>IF(DEC!$M$66&gt;0.0005,DEC!$M$66,"")</f>
        <v/>
      </c>
      <c r="O159" s="860" t="str">
        <f t="shared" si="61"/>
        <v/>
      </c>
      <c r="P159" s="834" t="str">
        <f>IF(SUM(C$55:N$55)&gt;0,O$55/(SUM(JAN!$L$66,FEB!$L$66,MAR!$L$66,APR!$L$66,MAY!$L$66,JUN!$L$66,JUL!$L$66,AUG!$L$66,SEP!$L$66,OCT!$L$66,NOV!$L$66,DEC!$L$66)),"")</f>
        <v/>
      </c>
      <c r="Q159" s="828"/>
      <c r="R159" s="829" t="str">
        <f>IF(SETUP!$B$59&lt;&gt;"",SETUP!$B$59,"")</f>
        <v/>
      </c>
      <c r="S159" s="1723" t="str">
        <f>IF(JAN!$L$66&gt;0.005,JAN!$L$66,"")</f>
        <v/>
      </c>
      <c r="T159" s="1724" t="str">
        <f>IF(FEB!$L$66&gt;0.005,FEB!$L$66,"")</f>
        <v/>
      </c>
      <c r="U159" s="1724" t="str">
        <f>IF(MAR!$L$66&gt;0.005,MAR!$L$66,"")</f>
        <v/>
      </c>
      <c r="V159" s="1724" t="str">
        <f>IF(APR!$L$66&gt;0.005,APR!$L$66,"")</f>
        <v/>
      </c>
      <c r="W159" s="1724" t="str">
        <f>IF(MAY!$L$66&gt;0.005,MAY!$L$66,"")</f>
        <v/>
      </c>
      <c r="X159" s="1724" t="str">
        <f>IF(JUN!$L$66&gt;0.005,JUN!$L$66,"")</f>
        <v/>
      </c>
      <c r="Y159" s="1724" t="str">
        <f>IF(JUL!$L$66&gt;0.005,JUL!$L$66,"")</f>
        <v/>
      </c>
      <c r="Z159" s="1724" t="str">
        <f>IF(AUG!$L$66&gt;0.005,AUG!$L$66,"")</f>
        <v/>
      </c>
      <c r="AA159" s="1724" t="str">
        <f>IF(SEP!$L$66&gt;0.005,SEP!$L$66,"")</f>
        <v/>
      </c>
      <c r="AB159" s="1724" t="str">
        <f>IF(OCT!$L$66&gt;0.005,OCT!$L$66,"")</f>
        <v/>
      </c>
      <c r="AC159" s="1724" t="str">
        <f>IF(NOV!$L$66&gt;0.005,NOV!$L$66,"")</f>
        <v/>
      </c>
      <c r="AD159" s="1725" t="str">
        <f>IF(DEC!$L$66&gt;0.005,DEC!$L$66,"")</f>
        <v/>
      </c>
      <c r="AE159" s="1731" t="str">
        <f t="shared" si="58"/>
        <v/>
      </c>
      <c r="AF159" s="1753" t="str">
        <f t="shared" si="59"/>
        <v/>
      </c>
      <c r="AG159" s="1557"/>
      <c r="AH159" s="1333" t="str">
        <f t="shared" si="62"/>
        <v/>
      </c>
      <c r="AI159" s="1334" t="str">
        <f>IF($R262&lt;&gt;"",VLOOKUP($R262,$R$180:$AF$188,$S$1,FALSE),"")</f>
        <v/>
      </c>
      <c r="AJ159" s="1334" t="str">
        <f>IF($R262&lt;&gt;"",VLOOKUP($R262,$R$180:$AF$188,$T$1,FALSE),"")</f>
        <v/>
      </c>
      <c r="AK159" s="1334" t="str">
        <f>IF($R262&lt;&gt;"",VLOOKUP($R262,$R$180:$AF$188,$U$1,FALSE),"")</f>
        <v/>
      </c>
      <c r="AL159" s="1334" t="str">
        <f>IF($R262&lt;&gt;"",VLOOKUP($R262,$R$180:$AF$188,$V$1,FALSE),"")</f>
        <v/>
      </c>
      <c r="AM159" s="1334" t="str">
        <f>IF($R262&lt;&gt;"",VLOOKUP($R262,$R$180:$AF$188,$W$1,FALSE),"")</f>
        <v/>
      </c>
      <c r="AN159" s="1334" t="str">
        <f>IF($R262&lt;&gt;"",VLOOKUP($R262,$R$180:$AF$188,$X$1,FALSE),"")</f>
        <v/>
      </c>
      <c r="AO159" s="1334" t="str">
        <f>IF($R262&lt;&gt;"",VLOOKUP($R262,$R$180:$AF$188,$Y$1,FALSE),"")</f>
        <v/>
      </c>
      <c r="AP159" s="1334" t="str">
        <f>IF($R262&lt;&gt;"",VLOOKUP($R262,$R$180:$AF$188,$Z$1,FALSE),"")</f>
        <v/>
      </c>
      <c r="AQ159" s="1334" t="str">
        <f>IF($R262&lt;&gt;"",VLOOKUP($R262,$R$180:$AF$188,$AA$1,FALSE),"")</f>
        <v/>
      </c>
      <c r="AR159" s="1334" t="str">
        <f>IF($R262&lt;&gt;"",VLOOKUP($R262,$R$180:$AF$188,$AB$1,FALSE),"")</f>
        <v/>
      </c>
      <c r="AS159" s="1334" t="str">
        <f>IF($R262&lt;&gt;"",VLOOKUP($R262,$R$180:$AF$188,$AC$1,FALSE),"")</f>
        <v/>
      </c>
      <c r="AT159" s="1335" t="str">
        <f>IF($R262&lt;&gt;"",VLOOKUP($R262,$R$180:$AF$188,$AD$1,FALSE),"")</f>
        <v/>
      </c>
      <c r="AU159" s="1336" t="str">
        <f>IF($R262&lt;&gt;"",VLOOKUP($R262,$R$180:$AF$188,$AE$1,FALSE),"")</f>
        <v/>
      </c>
      <c r="AV159" s="1555" t="str">
        <f>IF($R262&lt;&gt;"",VLOOKUP($R262,$R$180:$AF$188,$AF$1,FALSE),"")</f>
        <v/>
      </c>
      <c r="AY159" s="1228"/>
      <c r="AZ159" s="1228"/>
      <c r="BA159" s="1077"/>
      <c r="BB159" s="1228"/>
      <c r="BD159" s="1228"/>
      <c r="BF159" s="810"/>
      <c r="BG159" s="1228"/>
      <c r="BH159" s="1228"/>
      <c r="BI159" s="1228"/>
      <c r="BK159" s="810"/>
      <c r="BL159" s="1229"/>
    </row>
    <row r="160" spans="1:64" s="777" customFormat="1" ht="15.75" customHeight="1" thickTop="1" thickBot="1">
      <c r="A160" s="828"/>
      <c r="B160" s="846" t="str">
        <f>IF(SETUP!$B$60&lt;&gt;"",SETUP!$B$60,"")</f>
        <v/>
      </c>
      <c r="C160" s="851" t="str">
        <f>IF(JAN!$M$67&gt;0.0005,JAN!$M$67,"")</f>
        <v/>
      </c>
      <c r="D160" s="852" t="str">
        <f>IF(FEB!$M$67&gt;0.0005,FEB!$M$67,"")</f>
        <v/>
      </c>
      <c r="E160" s="852" t="str">
        <f>IF(MAR!$M$67&gt;0.0005,MAR!$M$67,"")</f>
        <v/>
      </c>
      <c r="F160" s="852" t="str">
        <f>IF(APR!$M$67&gt;0.0005,APR!$M$67,"")</f>
        <v/>
      </c>
      <c r="G160" s="852" t="str">
        <f>IF(MAY!$M$67&gt;0.0005,MAY!$M$67,"")</f>
        <v/>
      </c>
      <c r="H160" s="852" t="str">
        <f>IF(JUN!$M$67&gt;0.0005,JUN!$M$67,"")</f>
        <v/>
      </c>
      <c r="I160" s="852" t="str">
        <f>IF(JUL!$M$67&gt;0.0005,JUL!$M$67,"")</f>
        <v/>
      </c>
      <c r="J160" s="852" t="str">
        <f>IF(AUG!$M$67&gt;0.0005,AUG!$M$67,"")</f>
        <v/>
      </c>
      <c r="K160" s="852" t="str">
        <f>IF(SEP!$M$67&gt;0.0005,SEP!$M$67,"")</f>
        <v/>
      </c>
      <c r="L160" s="852" t="str">
        <f>IF(OCT!$M$67&gt;0.0005,OCT!$M$67,"")</f>
        <v/>
      </c>
      <c r="M160" s="852" t="str">
        <f>IF(NOV!$M$67&gt;0.0005,NOV!$M$67,"")</f>
        <v/>
      </c>
      <c r="N160" s="853" t="str">
        <f>IF(DEC!$M$67&gt;0.0005,DEC!$M$67,"")</f>
        <v/>
      </c>
      <c r="O160" s="863" t="str">
        <f t="shared" si="61"/>
        <v/>
      </c>
      <c r="P160" s="834" t="str">
        <f>IF(SUM(C$56:N$56)&gt;0,O$56/(SUM(JAN!$L$67,FEB!$L$67,MAR!$L$67,APR!$L$67,MAY!$L$67,JUN!$L$67,JUL!$L$67,AUG!$L$67,SEP!$L$67,OCT!$L$67,NOV!$L$67,DEC!$L$67)),"")</f>
        <v/>
      </c>
      <c r="Q160" s="828"/>
      <c r="R160" s="846" t="str">
        <f>IF(SETUP!$B$60&lt;&gt;"",SETUP!$B$60,"")</f>
        <v/>
      </c>
      <c r="S160" s="1727" t="str">
        <f>IF(JAN!$L$67&gt;0.005,JAN!$L$67,"")</f>
        <v/>
      </c>
      <c r="T160" s="1728" t="str">
        <f>IF(FEB!$L$67&gt;0.005,FEB!$L$67,"")</f>
        <v/>
      </c>
      <c r="U160" s="1728" t="str">
        <f>IF(MAR!$L$67&gt;0.005,MAR!$L$67,"")</f>
        <v/>
      </c>
      <c r="V160" s="1728" t="str">
        <f>IF(APR!$L$67&gt;0.005,APR!$L$67,"")</f>
        <v/>
      </c>
      <c r="W160" s="1728" t="str">
        <f>IF(MAY!$L$67&gt;0.005,MAY!$L$67,"")</f>
        <v/>
      </c>
      <c r="X160" s="1728" t="str">
        <f>IF(JUN!$L$67&gt;0.005,JUN!$L$67,"")</f>
        <v/>
      </c>
      <c r="Y160" s="1728" t="str">
        <f>IF(JUL!$L$67&gt;0.005,JUL!$L$67,"")</f>
        <v/>
      </c>
      <c r="Z160" s="1728" t="str">
        <f>IF(AUG!$L$67&gt;0.005,AUG!$L$67,"")</f>
        <v/>
      </c>
      <c r="AA160" s="1728" t="str">
        <f>IF(SEP!$L$67&gt;0.005,SEP!$L$67,"")</f>
        <v/>
      </c>
      <c r="AB160" s="1728" t="str">
        <f>IF(OCT!$L$67&gt;0.005,OCT!$L$67,"")</f>
        <v/>
      </c>
      <c r="AC160" s="1728" t="str">
        <f>IF(NOV!$L$67&gt;0.005,NOV!$L$67,"")</f>
        <v/>
      </c>
      <c r="AD160" s="1729" t="str">
        <f>IF(DEC!$L$67&gt;0.005,DEC!$L$67,"")</f>
        <v/>
      </c>
      <c r="AE160" s="1732" t="str">
        <f t="shared" si="58"/>
        <v/>
      </c>
      <c r="AF160" s="1753" t="str">
        <f t="shared" si="59"/>
        <v/>
      </c>
      <c r="AG160" s="1370"/>
      <c r="AH160" s="1370"/>
      <c r="AI160" s="1371"/>
      <c r="AJ160" s="1371"/>
      <c r="AK160" s="1371"/>
      <c r="AL160" s="1371"/>
      <c r="AM160" s="1371"/>
      <c r="AN160" s="1371"/>
      <c r="AO160" s="1371"/>
      <c r="AP160" s="1371"/>
      <c r="AQ160" s="1371"/>
      <c r="AR160" s="1371"/>
      <c r="AS160" s="1371"/>
      <c r="AT160" s="1371"/>
      <c r="AU160" s="1371"/>
      <c r="AV160" s="1372"/>
      <c r="AY160" s="1228"/>
      <c r="AZ160" s="1228"/>
      <c r="BA160" s="1077"/>
      <c r="BB160" s="1228"/>
      <c r="BD160" s="1228"/>
      <c r="BF160" s="810"/>
      <c r="BG160" s="1228"/>
      <c r="BH160" s="1228"/>
      <c r="BI160" s="1228"/>
      <c r="BK160" s="810"/>
      <c r="BL160" s="1229"/>
    </row>
    <row r="161" spans="1:131" s="777" customFormat="1" ht="15.75" customHeight="1" thickTop="1" thickBot="1">
      <c r="A161" s="828"/>
      <c r="B161" s="829" t="str">
        <f>IF(SETUP!$B$61&lt;&gt;"",SETUP!$B$61,"")</f>
        <v/>
      </c>
      <c r="C161" s="836" t="str">
        <f>IF(JAN!$M$68&gt;0.0005,JAN!$M$68,"")</f>
        <v/>
      </c>
      <c r="D161" s="837" t="str">
        <f>IF(FEB!$M$68&gt;0.0005,FEB!$M$68,"")</f>
        <v/>
      </c>
      <c r="E161" s="837" t="str">
        <f>IF(MAR!$M$68&gt;0.0005,MAR!$M$68,"")</f>
        <v/>
      </c>
      <c r="F161" s="837" t="str">
        <f>IF(APR!$M$68&gt;0.0005,APR!$M$68,"")</f>
        <v/>
      </c>
      <c r="G161" s="837" t="str">
        <f>IF(MAY!$M$68&gt;0.0005,MAY!$M$68,"")</f>
        <v/>
      </c>
      <c r="H161" s="837" t="str">
        <f>IF(JUN!$M$68&gt;0.0005,JUN!$M$68,"")</f>
        <v/>
      </c>
      <c r="I161" s="837" t="str">
        <f>IF(JUL!$M$68&gt;0.0005,JUL!$M$68,"")</f>
        <v/>
      </c>
      <c r="J161" s="837" t="str">
        <f>IF(AUG!$M$68&gt;0.0005,AUG!$M$68,"")</f>
        <v/>
      </c>
      <c r="K161" s="837" t="str">
        <f>IF(SEP!$M$68&gt;0.0005,SEP!$M$68,"")</f>
        <v/>
      </c>
      <c r="L161" s="837" t="str">
        <f>IF(OCT!$M$68&gt;0.0005,OCT!$M$68,"")</f>
        <v/>
      </c>
      <c r="M161" s="837" t="str">
        <f>IF(NOV!$M$68&gt;0.0005,NOV!$M$68,"")</f>
        <v/>
      </c>
      <c r="N161" s="838" t="str">
        <f>IF(DEC!$M$68&gt;0.0005,DEC!$M$68,"")</f>
        <v/>
      </c>
      <c r="O161" s="860" t="str">
        <f t="shared" si="61"/>
        <v/>
      </c>
      <c r="P161" s="834" t="str">
        <f>IF(SUM(C$57:N$57)&gt;0,O$57/(SUM(JAN!$L$68,FEB!$L$68,MAR!$L$68,APR!$L$68,MAY!$L$68,JUN!$L$68,JUL!$L$68,AUG!$L$68,SEP!$L$68,OCT!$L$68,NOV!$L$68,DEC!$L$68)),"")</f>
        <v/>
      </c>
      <c r="Q161" s="828"/>
      <c r="R161" s="829" t="str">
        <f>IF(SETUP!$B$61&lt;&gt;"",SETUP!$B$61,"")</f>
        <v/>
      </c>
      <c r="S161" s="1723" t="str">
        <f>IF(JAN!$L$68&gt;0.005,JAN!$L$68,"")</f>
        <v/>
      </c>
      <c r="T161" s="1724" t="str">
        <f>IF(FEB!$L$68&gt;0.005,FEB!$L$68,"")</f>
        <v/>
      </c>
      <c r="U161" s="1724" t="str">
        <f>IF(MAR!$L$68&gt;0.005,MAR!$L$68,"")</f>
        <v/>
      </c>
      <c r="V161" s="1724" t="str">
        <f>IF(APR!$L$68&gt;0.005,APR!$L$68,"")</f>
        <v/>
      </c>
      <c r="W161" s="1724" t="str">
        <f>IF(MAY!$L$68&gt;0.005,MAY!$L$68,"")</f>
        <v/>
      </c>
      <c r="X161" s="1724" t="str">
        <f>IF(JUN!$L$68&gt;0.005,JUN!$L$68,"")</f>
        <v/>
      </c>
      <c r="Y161" s="1724" t="str">
        <f>IF(JUL!$L$68&gt;0.005,JUL!$L$68,"")</f>
        <v/>
      </c>
      <c r="Z161" s="1724" t="str">
        <f>IF(AUG!$L$68&gt;0.005,AUG!$L$68,"")</f>
        <v/>
      </c>
      <c r="AA161" s="1724" t="str">
        <f>IF(SEP!$L$68&gt;0.005,SEP!$L$68,"")</f>
        <v/>
      </c>
      <c r="AB161" s="1724" t="str">
        <f>IF(OCT!$L$68&gt;0.005,OCT!$L$68,"")</f>
        <v/>
      </c>
      <c r="AC161" s="1724" t="str">
        <f>IF(NOV!$L$68&gt;0.005,NOV!$L$68,"")</f>
        <v/>
      </c>
      <c r="AD161" s="1725" t="str">
        <f>IF(DEC!$L$68&gt;0.005,DEC!$L$68,"")</f>
        <v/>
      </c>
      <c r="AE161" s="1731" t="str">
        <f t="shared" si="58"/>
        <v/>
      </c>
      <c r="AF161" s="1753" t="str">
        <f t="shared" si="59"/>
        <v/>
      </c>
      <c r="AG161" s="1564"/>
      <c r="AH161" s="1565" t="str">
        <f t="shared" si="62"/>
        <v/>
      </c>
      <c r="AI161" s="1566" t="str">
        <f>IF($R264&lt;&gt;"",VLOOKUP($R264,$R$189:$AF$191,$S$1,FALSE),"")</f>
        <v/>
      </c>
      <c r="AJ161" s="1566" t="str">
        <f>IF($R264&lt;&gt;"",VLOOKUP($R264,$R$189:$AF$191,$T$1,FALSE),"")</f>
        <v/>
      </c>
      <c r="AK161" s="1566" t="str">
        <f>IF($R264&lt;&gt;"",VLOOKUP($R264,$R$189:$AF$191,$U$1,FALSE),"")</f>
        <v/>
      </c>
      <c r="AL161" s="1566" t="str">
        <f>IF($R264&lt;&gt;"",VLOOKUP($R264,$R$189:$AF$191,$V$1,FALSE),"")</f>
        <v/>
      </c>
      <c r="AM161" s="1566" t="str">
        <f>IF($R264&lt;&gt;"",VLOOKUP($R264,$R$189:$AF$191,$W$1,FALSE),"")</f>
        <v/>
      </c>
      <c r="AN161" s="1566" t="str">
        <f>IF($R264&lt;&gt;"",VLOOKUP($R264,$R$189:$AF$191,$X$1,FALSE),"")</f>
        <v/>
      </c>
      <c r="AO161" s="1566" t="str">
        <f>IF($R264&lt;&gt;"",VLOOKUP($R264,$R$189:$AF$191,$Y$1,FALSE),"")</f>
        <v/>
      </c>
      <c r="AP161" s="1566" t="str">
        <f>IF($R264&lt;&gt;"",VLOOKUP($R264,$R$189:$AF$191,$Z$1,FALSE),"")</f>
        <v/>
      </c>
      <c r="AQ161" s="1566" t="str">
        <f>IF($R264&lt;&gt;"",VLOOKUP($R264,$R$189:$AF$191,$AA$1,FALSE),"")</f>
        <v/>
      </c>
      <c r="AR161" s="1566" t="str">
        <f>IF($R264&lt;&gt;"",VLOOKUP($R264,$R$189:$AF$191,$AB$1,FALSE),"")</f>
        <v/>
      </c>
      <c r="AS161" s="1566" t="str">
        <f>IF($R264&lt;&gt;"",VLOOKUP($R264,$R$189:$AF$191,$AC$1,FALSE),"")</f>
        <v/>
      </c>
      <c r="AT161" s="1567" t="str">
        <f>IF($R264&lt;&gt;"",VLOOKUP($R264,$R$189:$AF$191,$AD$1,FALSE),"")</f>
        <v/>
      </c>
      <c r="AU161" s="1568" t="str">
        <f>IF($R264&lt;&gt;"",VLOOKUP($R264,$R$189:$AF$191,$AE$1,FALSE),"")</f>
        <v/>
      </c>
      <c r="AV161" s="1569" t="str">
        <f>IF($R264&lt;&gt;"",VLOOKUP($R264,$R$189:$AF$191,$AF$1,FALSE),"")</f>
        <v/>
      </c>
      <c r="AY161" s="1228"/>
      <c r="AZ161" s="1228"/>
      <c r="BA161" s="1077"/>
      <c r="BB161" s="1228"/>
      <c r="BD161" s="1228"/>
      <c r="BF161" s="810"/>
      <c r="BG161" s="1228"/>
      <c r="BH161" s="1228"/>
      <c r="BI161" s="1228"/>
      <c r="BK161" s="810"/>
      <c r="BL161" s="1229"/>
    </row>
    <row r="162" spans="1:131" s="777" customFormat="1" ht="15.75" customHeight="1">
      <c r="A162" s="828"/>
      <c r="B162" s="846" t="str">
        <f>IF(SETUP!$B$62&lt;&gt;"",SETUP!$B$62,"")</f>
        <v/>
      </c>
      <c r="C162" s="851" t="str">
        <f>IF(JAN!$M$69&gt;0.0005,JAN!$M$69,"")</f>
        <v/>
      </c>
      <c r="D162" s="852" t="str">
        <f>IF(FEB!$M$69&gt;0.0005,FEB!$M$69,"")</f>
        <v/>
      </c>
      <c r="E162" s="852" t="str">
        <f>IF(MAR!$M$69&gt;0.0005,MAR!$M$69,"")</f>
        <v/>
      </c>
      <c r="F162" s="852" t="str">
        <f>IF(APR!$M$69&gt;0.0005,APR!$M$69,"")</f>
        <v/>
      </c>
      <c r="G162" s="852" t="str">
        <f>IF(MAY!$M$69&gt;0.0005,MAY!$M$69,"")</f>
        <v/>
      </c>
      <c r="H162" s="852" t="str">
        <f>IF(JUN!$M$69&gt;0.0005,JUN!$M$69,"")</f>
        <v/>
      </c>
      <c r="I162" s="852" t="str">
        <f>IF(JUL!$M$69&gt;0.0005,JUL!$M$69,"")</f>
        <v/>
      </c>
      <c r="J162" s="852" t="str">
        <f>IF(AUG!$M$69&gt;0.0005,AUG!$M$69,"")</f>
        <v/>
      </c>
      <c r="K162" s="852" t="str">
        <f>IF(SEP!$M$69&gt;0.0005,SEP!$M$69,"")</f>
        <v/>
      </c>
      <c r="L162" s="852" t="str">
        <f>IF(OCT!$M$69&gt;0.0005,OCT!$M$69,"")</f>
        <v/>
      </c>
      <c r="M162" s="852" t="str">
        <f>IF(NOV!$M$69&gt;0.0005,NOV!$M$69,"")</f>
        <v/>
      </c>
      <c r="N162" s="853" t="str">
        <f>IF(DEC!$M$69&gt;0.0005,DEC!$M$69,"")</f>
        <v/>
      </c>
      <c r="O162" s="863" t="str">
        <f t="shared" si="61"/>
        <v/>
      </c>
      <c r="P162" s="834" t="str">
        <f>IF(SUM(C$58:N$58)&gt;0,O$58/(SUM(JAN!$L$69,FEB!$L$69,MAR!$L$69,APR!$L$69,MAY!$L$69,JUN!$L$69,JUL!$L$69,AUG!$L$69,SEP!$L$69,OCT!$L$69,NOV!$L$69,DEC!$L$69)),"")</f>
        <v/>
      </c>
      <c r="Q162" s="828"/>
      <c r="R162" s="846" t="str">
        <f>IF(SETUP!$B$62&lt;&gt;"",SETUP!$B$62,"")</f>
        <v/>
      </c>
      <c r="S162" s="1727" t="str">
        <f>IF(JAN!$L$69&gt;0.005,JAN!$L$69,"")</f>
        <v/>
      </c>
      <c r="T162" s="1728" t="str">
        <f>IF(FEB!$L$69&gt;0.005,FEB!$L$69,"")</f>
        <v/>
      </c>
      <c r="U162" s="1728" t="str">
        <f>IF(MAR!$L$69&gt;0.005,MAR!$L$69,"")</f>
        <v/>
      </c>
      <c r="V162" s="1728" t="str">
        <f>IF(APR!$L$69&gt;0.005,APR!$L$69,"")</f>
        <v/>
      </c>
      <c r="W162" s="1728" t="str">
        <f>IF(MAY!$L$69&gt;0.005,MAY!$L$69,"")</f>
        <v/>
      </c>
      <c r="X162" s="1728" t="str">
        <f>IF(JUN!$L$69&gt;0.005,JUN!$L$69,"")</f>
        <v/>
      </c>
      <c r="Y162" s="1728" t="str">
        <f>IF(JUL!$L$69&gt;0.005,JUL!$L$69,"")</f>
        <v/>
      </c>
      <c r="Z162" s="1728" t="str">
        <f>IF(AUG!$L$69&gt;0.005,AUG!$L$69,"")</f>
        <v/>
      </c>
      <c r="AA162" s="1728" t="str">
        <f>IF(SEP!$L$69&gt;0.005,SEP!$L$69,"")</f>
        <v/>
      </c>
      <c r="AB162" s="1728" t="str">
        <f>IF(OCT!$L$69&gt;0.005,OCT!$L$69,"")</f>
        <v/>
      </c>
      <c r="AC162" s="1728" t="str">
        <f>IF(NOV!$L$69&gt;0.005,NOV!$L$69,"")</f>
        <v/>
      </c>
      <c r="AD162" s="1729" t="str">
        <f>IF(DEC!$L$69&gt;0.005,DEC!$L$69,"")</f>
        <v/>
      </c>
      <c r="AE162" s="1732" t="str">
        <f t="shared" si="58"/>
        <v/>
      </c>
      <c r="AF162" s="1753" t="str">
        <f t="shared" si="59"/>
        <v/>
      </c>
      <c r="AG162" s="1553"/>
      <c r="AH162" s="1554" t="str">
        <f t="shared" si="62"/>
        <v/>
      </c>
      <c r="AI162" s="1460" t="str">
        <f>IF($R265&lt;&gt;"",VLOOKUP($R265,$R$180:$AF$188,$S$1,FALSE),"")</f>
        <v/>
      </c>
      <c r="AJ162" s="1460" t="str">
        <f>IF($R265&lt;&gt;"",VLOOKUP($R265,$R$180:$AF$188,$T$1,FALSE),"")</f>
        <v/>
      </c>
      <c r="AK162" s="1460" t="str">
        <f>IF($R265&lt;&gt;"",VLOOKUP($R265,$R$180:$AF$188,$U$1,FALSE),"")</f>
        <v/>
      </c>
      <c r="AL162" s="1460" t="str">
        <f>IF($R265&lt;&gt;"",VLOOKUP($R265,$R$180:$AF$188,$V$1,FALSE),"")</f>
        <v/>
      </c>
      <c r="AM162" s="1460" t="str">
        <f>IF($R265&lt;&gt;"",VLOOKUP($R265,$R$180:$AF$188,$W$1,FALSE),"")</f>
        <v/>
      </c>
      <c r="AN162" s="1460" t="str">
        <f>IF($R265&lt;&gt;"",VLOOKUP($R265,$R$180:$AF$188,$X$1,FALSE),"")</f>
        <v/>
      </c>
      <c r="AO162" s="1460" t="str">
        <f>IF($R265&lt;&gt;"",VLOOKUP($R265,$R$180:$AF$188,$Y$1,FALSE),"")</f>
        <v/>
      </c>
      <c r="AP162" s="1460" t="str">
        <f>IF($R265&lt;&gt;"",VLOOKUP($R265,$R$180:$AF$188,$Z$1,FALSE),"")</f>
        <v/>
      </c>
      <c r="AQ162" s="1460" t="str">
        <f>IF($R265&lt;&gt;"",VLOOKUP($R265,$R$180:$AF$188,$AA$1,FALSE),"")</f>
        <v/>
      </c>
      <c r="AR162" s="1460" t="str">
        <f>IF($R265&lt;&gt;"",VLOOKUP($R265,$R$180:$AF$188,$AB$1,FALSE),"")</f>
        <v/>
      </c>
      <c r="AS162" s="1460" t="str">
        <f>IF($R265&lt;&gt;"",VLOOKUP($R265,$R$180:$AF$188,$AC$1,FALSE),"")</f>
        <v/>
      </c>
      <c r="AT162" s="1461" t="str">
        <f>IF($R265&lt;&gt;"",VLOOKUP($R265,$R$180:$AF$188,$AD$1,FALSE),"")</f>
        <v/>
      </c>
      <c r="AU162" s="1462" t="str">
        <f>IF($R265&lt;&gt;"",VLOOKUP($R265,$R$180:$AF$188,$AE$1,FALSE),"")</f>
        <v/>
      </c>
      <c r="AV162" s="1555" t="str">
        <f>IF($R265&lt;&gt;"",VLOOKUP($R265,$R$180:$AF$188,$AF$1,FALSE),"")</f>
        <v/>
      </c>
      <c r="AY162" s="1228"/>
      <c r="AZ162" s="1228"/>
      <c r="BA162" s="1077"/>
      <c r="BB162" s="1228"/>
      <c r="BD162" s="1228"/>
      <c r="BF162" s="810"/>
      <c r="BG162" s="1228"/>
      <c r="BH162" s="1228"/>
      <c r="BI162" s="1228"/>
      <c r="BK162" s="810"/>
      <c r="BL162" s="1229"/>
    </row>
    <row r="163" spans="1:131" s="777" customFormat="1" ht="15.75" customHeight="1" thickBot="1">
      <c r="A163" s="828"/>
      <c r="B163" s="1239" t="s">
        <v>44</v>
      </c>
      <c r="C163" s="836" t="str">
        <f>IF(JAN!$M$73&gt;0.0005,JAN!$M$73,"")</f>
        <v/>
      </c>
      <c r="D163" s="837" t="str">
        <f>IF(FEB!$M$73&gt;0.0005,FEB!$M$73,"")</f>
        <v/>
      </c>
      <c r="E163" s="837" t="str">
        <f>IF(MAR!$M$73&gt;0.0005,MAR!$M$73,"")</f>
        <v/>
      </c>
      <c r="F163" s="837" t="str">
        <f>IF(APR!$M$73&gt;0.0005,APR!$M$73,"")</f>
        <v/>
      </c>
      <c r="G163" s="837" t="str">
        <f>IF(MAY!$M$73&gt;0.0005,MAY!$M$73,"")</f>
        <v/>
      </c>
      <c r="H163" s="837" t="str">
        <f>IF(JUN!$M$73&gt;0.0005,JUN!$M$73,"")</f>
        <v/>
      </c>
      <c r="I163" s="837" t="str">
        <f>IF(JUL!$M$73&gt;0.0005,JUL!$M$73,"")</f>
        <v/>
      </c>
      <c r="J163" s="837" t="str">
        <f>IF(AUG!$M$73&gt;0.0005,AUG!$M$73,"")</f>
        <v/>
      </c>
      <c r="K163" s="837" t="str">
        <f>IF(SEP!$M$73&gt;0.0005,SEP!$M$73,"")</f>
        <v/>
      </c>
      <c r="L163" s="837" t="str">
        <f>IF(OCT!$M$73&gt;0.0005,OCT!$M$73,"")</f>
        <v/>
      </c>
      <c r="M163" s="837" t="str">
        <f>IF(NOV!$M$73&gt;0.0005,NOV!$M$73,"")</f>
        <v/>
      </c>
      <c r="N163" s="1240" t="str">
        <f>IF(DEC!$M$73&gt;0.0005,DEC!$M$73,"")</f>
        <v/>
      </c>
      <c r="O163" s="860" t="str">
        <f t="shared" si="61"/>
        <v/>
      </c>
      <c r="P163" s="834" t="str">
        <f>IF(SUM(C$59:N$59)&gt;0,O$59/(SUM(JAN!$L$70,FEB!$L$70,MAR!$L$70,APR!$L$70,MAY!$L$70,JUN!$L$70,JUL!$L$70,AUG!$L$70,SEP!$L$70,OCT!$L$70,NOV!$L$70,DEC!$L$70)),"")</f>
        <v/>
      </c>
      <c r="Q163" s="865"/>
      <c r="R163" s="866" t="s">
        <v>44</v>
      </c>
      <c r="S163" s="1733" t="str">
        <f>IF(JAN!$L$73&gt;0.005,JAN!$L$73,"")</f>
        <v/>
      </c>
      <c r="T163" s="1734" t="str">
        <f>IF(FEB!$L$73&gt;0.005,FEB!$L$73,"")</f>
        <v/>
      </c>
      <c r="U163" s="1734" t="str">
        <f>IF(MAR!$L$73&gt;0.005,MAR!$L$73,"")</f>
        <v/>
      </c>
      <c r="V163" s="1734" t="str">
        <f>IF(APR!$L$73&gt;0.005,APR!$L$73,"")</f>
        <v/>
      </c>
      <c r="W163" s="1734" t="str">
        <f>IF(MAY!$L$73&gt;0.005,MAY!$L$73,"")</f>
        <v/>
      </c>
      <c r="X163" s="1734" t="str">
        <f>IF(JUN!$L$73&gt;0.005,JUN!$L$73,"")</f>
        <v/>
      </c>
      <c r="Y163" s="1734" t="str">
        <f>IF(JUL!$L$73&gt;0.005,JUL!$L$73,"")</f>
        <v/>
      </c>
      <c r="Z163" s="1734" t="str">
        <f>IF(AUG!$L$73&gt;0.005,AUG!$L$73,"")</f>
        <v/>
      </c>
      <c r="AA163" s="1734" t="str">
        <f>IF(SEP!$L$73&gt;0.005,SEP!$L$73,"")</f>
        <v/>
      </c>
      <c r="AB163" s="1734" t="str">
        <f>IF(OCT!$L$73&gt;0.005,OCT!$L$73,"")</f>
        <v/>
      </c>
      <c r="AC163" s="1734" t="str">
        <f>IF(NOV!$L$73&gt;0.005,NOV!$L$73,"")</f>
        <v/>
      </c>
      <c r="AD163" s="1735" t="str">
        <f>IF(DEC!$L$73&gt;0.005,DEC!$L$73,"")</f>
        <v/>
      </c>
      <c r="AE163" s="1736" t="str">
        <f t="shared" si="58"/>
        <v/>
      </c>
      <c r="AF163" s="1754" t="str">
        <f t="shared" si="59"/>
        <v/>
      </c>
      <c r="AG163" s="1557"/>
      <c r="AH163" s="1350" t="str">
        <f t="shared" si="62"/>
        <v/>
      </c>
      <c r="AI163" s="848" t="str">
        <f>IF($R266&lt;&gt;"",VLOOKUP($R266,$R$180:$AF$188,$S$1,FALSE),"")</f>
        <v/>
      </c>
      <c r="AJ163" s="848" t="str">
        <f>IF($R266&lt;&gt;"",VLOOKUP($R266,$R$180:$AF$188,$T$1,FALSE),"")</f>
        <v/>
      </c>
      <c r="AK163" s="848" t="str">
        <f>IF($R266&lt;&gt;"",VLOOKUP($R266,$R$180:$AF$188,$U$1,FALSE),"")</f>
        <v/>
      </c>
      <c r="AL163" s="848" t="str">
        <f>IF($R266&lt;&gt;"",VLOOKUP($R266,$R$180:$AF$188,$V$1,FALSE),"")</f>
        <v/>
      </c>
      <c r="AM163" s="848" t="str">
        <f>IF($R266&lt;&gt;"",VLOOKUP($R266,$R$180:$AF$188,$W$1,FALSE),"")</f>
        <v/>
      </c>
      <c r="AN163" s="848" t="str">
        <f>IF($R266&lt;&gt;"",VLOOKUP($R266,$R$180:$AF$188,$X$1,FALSE),"")</f>
        <v/>
      </c>
      <c r="AO163" s="848" t="str">
        <f>IF($R266&lt;&gt;"",VLOOKUP($R266,$R$180:$AF$188,$Y$1,FALSE),"")</f>
        <v/>
      </c>
      <c r="AP163" s="848" t="str">
        <f>IF($R266&lt;&gt;"",VLOOKUP($R266,$R$180:$AF$188,$Z$1,FALSE),"")</f>
        <v/>
      </c>
      <c r="AQ163" s="848" t="str">
        <f>IF($R266&lt;&gt;"",VLOOKUP($R266,$R$180:$AF$188,$AA$1,FALSE),"")</f>
        <v/>
      </c>
      <c r="AR163" s="848" t="str">
        <f>IF($R266&lt;&gt;"",VLOOKUP($R266,$R$180:$AF$188,$AB$1,FALSE),"")</f>
        <v/>
      </c>
      <c r="AS163" s="848" t="str">
        <f>IF($R266&lt;&gt;"",VLOOKUP($R266,$R$180:$AF$188,$AC$1,FALSE),"")</f>
        <v/>
      </c>
      <c r="AT163" s="1351" t="str">
        <f>IF($R266&lt;&gt;"",VLOOKUP($R266,$R$180:$AF$188,$AD$1,FALSE),"")</f>
        <v/>
      </c>
      <c r="AU163" s="1352" t="str">
        <f>IF($R266&lt;&gt;"",VLOOKUP($R266,$R$180:$AF$188,$AE$1,FALSE),"")</f>
        <v/>
      </c>
      <c r="AV163" s="1555" t="str">
        <f>IF($R266&lt;&gt;"",VLOOKUP($R266,$R$180:$AF$188,$AF$1,FALSE),"")</f>
        <v/>
      </c>
      <c r="AY163" s="1228"/>
      <c r="AZ163" s="1228"/>
      <c r="BA163" s="1077"/>
      <c r="BB163" s="1228"/>
      <c r="BD163" s="1228"/>
      <c r="BF163" s="810"/>
      <c r="BG163" s="1228"/>
      <c r="BH163" s="1228"/>
      <c r="BI163" s="1228"/>
      <c r="BK163" s="810"/>
      <c r="BL163" s="1229"/>
    </row>
    <row r="164" spans="1:131" s="777" customFormat="1" ht="15.75" customHeight="1" thickTop="1" thickBot="1">
      <c r="A164" s="901"/>
      <c r="B164" s="902" t="s">
        <v>16</v>
      </c>
      <c r="C164" s="909" t="str">
        <f>IF(JAN!$M$4&lt;-0.0005,-JAN!$M$4,"")</f>
        <v/>
      </c>
      <c r="D164" s="910" t="str">
        <f>IF(FEB!$M$4&lt;-0.0005,-FEB!$M$4,"")</f>
        <v/>
      </c>
      <c r="E164" s="910" t="str">
        <f>IF(MAR!$M$4&lt;-0.0005,-MAR!$M$4,"")</f>
        <v/>
      </c>
      <c r="F164" s="910" t="str">
        <f>IF(APR!$M$4&lt;-0.0005,-APR!$M$4,"")</f>
        <v/>
      </c>
      <c r="G164" s="910" t="str">
        <f>IF(MAY!$M$4&lt;-0.0005,-MAY!$M$4,"")</f>
        <v/>
      </c>
      <c r="H164" s="910" t="str">
        <f>IF(JUN!$M$4&lt;-0.0005,-JUN!$M$4,"")</f>
        <v/>
      </c>
      <c r="I164" s="910" t="str">
        <f>IF(JUL!$M$4&lt;-0.0005,-JUL!$M$4,"")</f>
        <v/>
      </c>
      <c r="J164" s="910" t="str">
        <f>IF(AUG!$M$4&lt;-0.0005,-AUG!$M$4,"")</f>
        <v/>
      </c>
      <c r="K164" s="910" t="str">
        <f>IF(SEP!$M$4&lt;-0.0005,-SEP!$M$4,"")</f>
        <v/>
      </c>
      <c r="L164" s="910" t="str">
        <f>IF(OCT!$M$4&lt;-0.0005,-OCT!$M$4,"")</f>
        <v/>
      </c>
      <c r="M164" s="910" t="str">
        <f>IF(NOV!$M$4&lt;-0.0005,-NOV!$M$4,"")</f>
        <v/>
      </c>
      <c r="N164" s="911" t="str">
        <f>IF(DEC!$M$4&lt;-0.0005,-DEC!$M$4,"")</f>
        <v/>
      </c>
      <c r="O164" s="912" t="str">
        <f>IF(SUM(C164:N164)&gt;0.0005,-O61/O60,"")</f>
        <v/>
      </c>
      <c r="P164" s="1241" t="str">
        <f>IF(SUM(C$61:N$61)&lt;0,-O$61/(SUM(JAN!$L$4,FEB!$L$4,MAR!$L$4,APR!$L$4,MAY!$L$4,JUN!$L$4,JUL!$L$4,AUG!$L$4,SEP!$L$4,OCT!$L$4,NOV!$L$4,DEC!$L$4)),"")</f>
        <v/>
      </c>
      <c r="Q164" s="883"/>
      <c r="R164" s="884" t="s">
        <v>18</v>
      </c>
      <c r="S164" s="1737" t="str">
        <f>IF(JAN!$L$3&gt;0.005,JAN!$L$3,"")</f>
        <v/>
      </c>
      <c r="T164" s="1738" t="str">
        <f>IF(FEB!$L$3&gt;0.005,FEB!$L$3,"")</f>
        <v/>
      </c>
      <c r="U164" s="1738" t="str">
        <f>IF(MAR!$L$3&gt;0.005,MAR!$L$3,"")</f>
        <v/>
      </c>
      <c r="V164" s="1738" t="str">
        <f>IF(APR!$L$3&gt;0.005,APR!$L$3,"")</f>
        <v/>
      </c>
      <c r="W164" s="1738" t="str">
        <f>IF(MAY!$L$3&gt;0.005,MAY!$L$3,"")</f>
        <v/>
      </c>
      <c r="X164" s="1738" t="str">
        <f>IF(JUN!$L$3&gt;0.005,JUN!$L$3,"")</f>
        <v/>
      </c>
      <c r="Y164" s="1738" t="str">
        <f>IF(JUL!$L$3&gt;0.005,JUL!$L$3,"")</f>
        <v/>
      </c>
      <c r="Z164" s="1738" t="str">
        <f>IF(AUG!$L$3&gt;0.005,AUG!$L$3,"")</f>
        <v/>
      </c>
      <c r="AA164" s="1738" t="str">
        <f>IF(SEP!$L$3&gt;0.005,SEP!$L$3,"")</f>
        <v/>
      </c>
      <c r="AB164" s="1738" t="str">
        <f>IF(OCT!$L$3&gt;0.005,OCT!$L$3,"")</f>
        <v/>
      </c>
      <c r="AC164" s="1738" t="str">
        <f>IF(NOV!$L$3&gt;0.005,NOV!$L$3,"")</f>
        <v/>
      </c>
      <c r="AD164" s="1739" t="str">
        <f>IF(DEC!$L$3&gt;0.005,DEC!$L$3,"")</f>
        <v/>
      </c>
      <c r="AE164" s="1740" t="str">
        <f t="shared" si="58"/>
        <v/>
      </c>
      <c r="AF164" s="1755" t="str">
        <f>IF(SUM(S164:AD164)&gt;0.005,SUM(S164:AD164)/COUNTIF(S164:AD164,"&gt;0.005"),"")</f>
        <v/>
      </c>
      <c r="AG164" s="1557"/>
      <c r="AH164" s="1333" t="str">
        <f t="shared" si="62"/>
        <v/>
      </c>
      <c r="AI164" s="1334" t="str">
        <f>IF($R267&lt;&gt;"",VLOOKUP($R267,$R$180:$AF$188,$S$1,FALSE),"")</f>
        <v/>
      </c>
      <c r="AJ164" s="1334" t="str">
        <f>IF($R267&lt;&gt;"",VLOOKUP($R267,$R$180:$AF$188,$T$1,FALSE),"")</f>
        <v/>
      </c>
      <c r="AK164" s="1334" t="str">
        <f>IF($R267&lt;&gt;"",VLOOKUP($R267,$R$180:$AF$188,$U$1,FALSE),"")</f>
        <v/>
      </c>
      <c r="AL164" s="1334" t="str">
        <f>IF($R267&lt;&gt;"",VLOOKUP($R267,$R$180:$AF$188,$V$1,FALSE),"")</f>
        <v/>
      </c>
      <c r="AM164" s="1334" t="str">
        <f>IF($R267&lt;&gt;"",VLOOKUP($R267,$R$180:$AF$188,$W$1,FALSE),"")</f>
        <v/>
      </c>
      <c r="AN164" s="1334" t="str">
        <f>IF($R267&lt;&gt;"",VLOOKUP($R267,$R$180:$AF$188,$X$1,FALSE),"")</f>
        <v/>
      </c>
      <c r="AO164" s="1334" t="str">
        <f>IF($R267&lt;&gt;"",VLOOKUP($R267,$R$180:$AF$188,$Y$1,FALSE),"")</f>
        <v/>
      </c>
      <c r="AP164" s="1334" t="str">
        <f>IF($R267&lt;&gt;"",VLOOKUP($R267,$R$180:$AF$188,$Z$1,FALSE),"")</f>
        <v/>
      </c>
      <c r="AQ164" s="1334" t="str">
        <f>IF($R267&lt;&gt;"",VLOOKUP($R267,$R$180:$AF$188,$AA$1,FALSE),"")</f>
        <v/>
      </c>
      <c r="AR164" s="1334" t="str">
        <f>IF($R267&lt;&gt;"",VLOOKUP($R267,$R$180:$AF$188,$AB$1,FALSE),"")</f>
        <v/>
      </c>
      <c r="AS164" s="1334" t="str">
        <f>IF($R267&lt;&gt;"",VLOOKUP($R267,$R$180:$AF$188,$AC$1,FALSE),"")</f>
        <v/>
      </c>
      <c r="AT164" s="1335" t="str">
        <f>IF($R267&lt;&gt;"",VLOOKUP($R267,$R$180:$AF$188,$AD$1,FALSE),"")</f>
        <v/>
      </c>
      <c r="AU164" s="1336" t="str">
        <f>IF($R267&lt;&gt;"",VLOOKUP($R267,$R$180:$AF$188,$AE$1,FALSE),"")</f>
        <v/>
      </c>
      <c r="AV164" s="1555" t="str">
        <f>IF($R267&lt;&gt;"",VLOOKUP($R267,$R$180:$AF$188,$AF$1,FALSE),"")</f>
        <v/>
      </c>
      <c r="AY164" s="1228"/>
      <c r="AZ164" s="1228"/>
      <c r="BA164" s="1077"/>
      <c r="BB164" s="1228"/>
      <c r="BD164" s="1228"/>
      <c r="BF164" s="810"/>
      <c r="BG164" s="1228"/>
      <c r="BH164" s="1228"/>
      <c r="BI164" s="1228"/>
      <c r="BK164" s="810"/>
      <c r="BL164" s="1229"/>
    </row>
    <row r="165" spans="1:131" s="777" customFormat="1" ht="15.75" customHeight="1" thickBot="1">
      <c r="A165" s="1242"/>
      <c r="B165" s="1243" t="str">
        <f>SETUP!H89</f>
        <v>X</v>
      </c>
      <c r="C165" s="1244" t="str">
        <f>IF(JAN!$M$7&gt;0.0005,JAN!$M$7,"")</f>
        <v/>
      </c>
      <c r="D165" s="1244" t="str">
        <f>IF(FEB!$M$7&gt;0.0005,FEB!$M$7,"")</f>
        <v/>
      </c>
      <c r="E165" s="1244" t="str">
        <f>IF(MAR!$M$7&gt;0.0005,MAR!$M$7,"")</f>
        <v/>
      </c>
      <c r="F165" s="1244" t="str">
        <f>IF(APR!$M$7&gt;0.0005,APR!$M$7,"")</f>
        <v/>
      </c>
      <c r="G165" s="1244" t="str">
        <f>IF(MAY!$M$7&gt;0.0005,MAY!$M$7,"")</f>
        <v/>
      </c>
      <c r="H165" s="1244" t="str">
        <f>IF(JUN!$M$7&gt;0.0005,JUN!$M$7,"")</f>
        <v/>
      </c>
      <c r="I165" s="1244" t="str">
        <f>IF(JUL!$M$7&gt;0.0005,JUL!$M$7,"")</f>
        <v/>
      </c>
      <c r="J165" s="1244" t="str">
        <f>IF(AUG!$M$7&gt;0.0005,AUG!$M$7,"")</f>
        <v/>
      </c>
      <c r="K165" s="1244" t="str">
        <f>IF(SEP!$M$7&gt;0.0005,SEP!$M$7,"")</f>
        <v/>
      </c>
      <c r="L165" s="1244" t="str">
        <f>IF(OCT!$M$7&gt;0.0005,OCT!$M$7,"")</f>
        <v/>
      </c>
      <c r="M165" s="1244" t="str">
        <f>IF(NOV!$M$7&gt;0.0005,NOV!$M$7,"")</f>
        <v/>
      </c>
      <c r="N165" s="1245" t="str">
        <f>IF(DEC!$M$7&gt;0.0005,DEC!$M$7,"")</f>
        <v/>
      </c>
      <c r="O165" s="1246" t="str">
        <f>IF(SUM(C165:N165)&gt;0.0005,SUM(C64:N64)/O61,"")</f>
        <v/>
      </c>
      <c r="P165" s="1241" t="str">
        <f>IF(SUM(C$64:N$64)&lt;0,-O$64/(SUM(JAN!$L$7,FEB!$L$7,MAR!$L$7,APR!$L$7,MAY!$L$7,JUN!$L$7,JUL!$L$7,AUG!$L$7,SEP!$L$7,OCT!$L$7,NOV!$L$7,DEC!$L$7)),"")</f>
        <v/>
      </c>
      <c r="Q165" s="901"/>
      <c r="R165" s="902" t="s">
        <v>16</v>
      </c>
      <c r="S165" s="1741" t="str">
        <f>IF(JAN!$L$4&gt;0,JAN!$L$4,"")</f>
        <v/>
      </c>
      <c r="T165" s="1742" t="str">
        <f>IF(FEB!$L$4&gt;0,FEB!$L$4,"")</f>
        <v/>
      </c>
      <c r="U165" s="1742" t="str">
        <f>IF(MAR!$L$4&gt;0,MAR!$L$4,"")</f>
        <v/>
      </c>
      <c r="V165" s="1742" t="str">
        <f>IF(APR!$L$4&gt;0,APR!$L$4,"")</f>
        <v/>
      </c>
      <c r="W165" s="1742" t="str">
        <f>IF(MAY!$L$4&gt;0,MAY!$L$4,"")</f>
        <v/>
      </c>
      <c r="X165" s="1742" t="str">
        <f>IF(JUN!$L$4&gt;0,JUN!$L$4,"")</f>
        <v/>
      </c>
      <c r="Y165" s="1742" t="str">
        <f>IF(JUL!$L$4&gt;0,JUL!$L$4,"")</f>
        <v/>
      </c>
      <c r="Z165" s="1742" t="str">
        <f>IF(AUG!$L$4&gt;0,AUG!$L$4,"")</f>
        <v/>
      </c>
      <c r="AA165" s="1742" t="str">
        <f>IF(SEP!$L$4&gt;0,SEP!$L$4,"")</f>
        <v/>
      </c>
      <c r="AB165" s="1742" t="str">
        <f>IF(OCT!$L$4&gt;0,OCT!$L$4,"")</f>
        <v/>
      </c>
      <c r="AC165" s="1742" t="str">
        <f>IF(NOV!$L$4&gt;0,NOV!$L$4,"")</f>
        <v/>
      </c>
      <c r="AD165" s="1743" t="str">
        <f>IF(DEC!$L$4&gt;0,DEC!$L$4,"")</f>
        <v/>
      </c>
      <c r="AE165" s="1744" t="str">
        <f>IF(SUM(S165:AD165)&gt;0,SUM(S165:AD165),"")</f>
        <v/>
      </c>
      <c r="AF165" s="1756" t="str">
        <f>IF(SUM(S165:AD165)&gt;0.005,SUM(S165:AD165)/COUNTIF(S165:AD165,"&gt;0.005"),"")</f>
        <v/>
      </c>
      <c r="AG165" s="1557"/>
      <c r="AH165" s="1350" t="str">
        <f t="shared" si="62"/>
        <v/>
      </c>
      <c r="AI165" s="848" t="str">
        <f>IF($R268&lt;&gt;"",VLOOKUP($R268,$R$180:$AF$188,$S$1,FALSE),"")</f>
        <v/>
      </c>
      <c r="AJ165" s="848" t="str">
        <f>IF($R268&lt;&gt;"",VLOOKUP($R268,$R$180:$AF$188,$T$1,FALSE),"")</f>
        <v/>
      </c>
      <c r="AK165" s="848" t="str">
        <f>IF($R268&lt;&gt;"",VLOOKUP($R268,$R$180:$AF$188,$U$1,FALSE),"")</f>
        <v/>
      </c>
      <c r="AL165" s="848" t="str">
        <f>IF($R268&lt;&gt;"",VLOOKUP($R268,$R$180:$AF$188,$V$1,FALSE),"")</f>
        <v/>
      </c>
      <c r="AM165" s="848" t="str">
        <f>IF($R268&lt;&gt;"",VLOOKUP($R268,$R$180:$AF$188,$W$1,FALSE),"")</f>
        <v/>
      </c>
      <c r="AN165" s="848" t="str">
        <f>IF($R268&lt;&gt;"",VLOOKUP($R268,$R$180:$AF$188,$X$1,FALSE),"")</f>
        <v/>
      </c>
      <c r="AO165" s="848" t="str">
        <f>IF($R268&lt;&gt;"",VLOOKUP($R268,$R$180:$AF$188,$Y$1,FALSE),"")</f>
        <v/>
      </c>
      <c r="AP165" s="848" t="str">
        <f>IF($R268&lt;&gt;"",VLOOKUP($R268,$R$180:$AF$188,$Z$1,FALSE),"")</f>
        <v/>
      </c>
      <c r="AQ165" s="848" t="str">
        <f>IF($R268&lt;&gt;"",VLOOKUP($R268,$R$180:$AF$188,$AA$1,FALSE),"")</f>
        <v/>
      </c>
      <c r="AR165" s="848" t="str">
        <f>IF($R268&lt;&gt;"",VLOOKUP($R268,$R$180:$AF$188,$AB$1,FALSE),"")</f>
        <v/>
      </c>
      <c r="AS165" s="848" t="str">
        <f>IF($R268&lt;&gt;"",VLOOKUP($R268,$R$180:$AF$188,$AC$1,FALSE),"")</f>
        <v/>
      </c>
      <c r="AT165" s="1351" t="str">
        <f>IF($R268&lt;&gt;"",VLOOKUP($R268,$R$180:$AF$188,$AD$1,FALSE),"")</f>
        <v/>
      </c>
      <c r="AU165" s="1352" t="str">
        <f>IF($R268&lt;&gt;"",VLOOKUP($R268,$R$180:$AF$188,$AE$1,FALSE),"")</f>
        <v/>
      </c>
      <c r="AV165" s="1555" t="str">
        <f>IF($R268&lt;&gt;"",VLOOKUP($R268,$R$180:$AF$188,$AF$1,FALSE),"")</f>
        <v/>
      </c>
      <c r="AY165" s="1228"/>
      <c r="AZ165" s="1228"/>
      <c r="BA165" s="1077"/>
      <c r="BB165" s="1228"/>
      <c r="BD165" s="1228"/>
      <c r="BF165" s="810"/>
      <c r="BG165" s="1228"/>
      <c r="BH165" s="1228"/>
      <c r="BI165" s="1228"/>
      <c r="BK165" s="810"/>
      <c r="BL165" s="1229"/>
    </row>
    <row r="166" spans="1:131" s="777" customFormat="1" ht="19.5" customHeight="1" thickBot="1">
      <c r="A166" s="1247"/>
      <c r="B166" s="1248"/>
      <c r="C166" s="1249"/>
      <c r="D166" s="1249"/>
      <c r="E166" s="1249"/>
      <c r="F166" s="1249"/>
      <c r="G166" s="1249"/>
      <c r="H166" s="1249"/>
      <c r="I166" s="1249"/>
      <c r="J166" s="1249"/>
      <c r="K166" s="1249"/>
      <c r="L166" s="1249"/>
      <c r="M166" s="1249"/>
      <c r="N166" s="1249"/>
      <c r="O166" s="1250"/>
      <c r="P166" s="976"/>
      <c r="Q166" s="1703"/>
      <c r="R166" s="1704"/>
      <c r="S166" s="1745"/>
      <c r="T166" s="1745"/>
      <c r="U166" s="1745"/>
      <c r="V166" s="1745"/>
      <c r="W166" s="1745"/>
      <c r="X166" s="1745"/>
      <c r="Y166" s="1745"/>
      <c r="Z166" s="1745"/>
      <c r="AA166" s="1745"/>
      <c r="AB166" s="1745"/>
      <c r="AC166" s="1745"/>
      <c r="AD166" s="1745"/>
      <c r="AE166" s="1745"/>
      <c r="AF166" s="1757" t="str">
        <f>IF(AE166&lt;&gt;"",AVERAGE(S$62:AD$62),"")</f>
        <v/>
      </c>
      <c r="AG166" s="1557"/>
      <c r="AH166" s="1333" t="str">
        <f t="shared" si="62"/>
        <v/>
      </c>
      <c r="AI166" s="1334" t="str">
        <f>IF($R269&lt;&gt;"",VLOOKUP($R269,$R$180:$AF$188,$S$1,FALSE),"")</f>
        <v/>
      </c>
      <c r="AJ166" s="1334" t="str">
        <f>IF($R269&lt;&gt;"",VLOOKUP($R269,$R$180:$AF$188,$T$1,FALSE),"")</f>
        <v/>
      </c>
      <c r="AK166" s="1334" t="str">
        <f>IF($R269&lt;&gt;"",VLOOKUP($R269,$R$180:$AF$188,$U$1,FALSE),"")</f>
        <v/>
      </c>
      <c r="AL166" s="1334" t="str">
        <f>IF($R269&lt;&gt;"",VLOOKUP($R269,$R$180:$AF$188,$V$1,FALSE),"")</f>
        <v/>
      </c>
      <c r="AM166" s="1334" t="str">
        <f>IF($R269&lt;&gt;"",VLOOKUP($R269,$R$180:$AF$188,$W$1,FALSE),"")</f>
        <v/>
      </c>
      <c r="AN166" s="1334" t="str">
        <f>IF($R269&lt;&gt;"",VLOOKUP($R269,$R$180:$AF$188,$X$1,FALSE),"")</f>
        <v/>
      </c>
      <c r="AO166" s="1334" t="str">
        <f>IF($R269&lt;&gt;"",VLOOKUP($R269,$R$180:$AF$188,$Y$1,FALSE),"")</f>
        <v/>
      </c>
      <c r="AP166" s="1334" t="str">
        <f>IF($R269&lt;&gt;"",VLOOKUP($R269,$R$180:$AF$188,$Z$1,FALSE),"")</f>
        <v/>
      </c>
      <c r="AQ166" s="1334" t="str">
        <f>IF($R269&lt;&gt;"",VLOOKUP($R269,$R$180:$AF$188,$AA$1,FALSE),"")</f>
        <v/>
      </c>
      <c r="AR166" s="1334" t="str">
        <f>IF($R269&lt;&gt;"",VLOOKUP($R269,$R$180:$AF$188,$AB$1,FALSE),"")</f>
        <v/>
      </c>
      <c r="AS166" s="1334" t="str">
        <f>IF($R269&lt;&gt;"",VLOOKUP($R269,$R$180:$AF$188,$AC$1,FALSE),"")</f>
        <v/>
      </c>
      <c r="AT166" s="1335" t="str">
        <f>IF($R269&lt;&gt;"",VLOOKUP($R269,$R$180:$AF$188,$AD$1,FALSE),"")</f>
        <v/>
      </c>
      <c r="AU166" s="1336" t="str">
        <f>IF($R269&lt;&gt;"",VLOOKUP($R269,$R$180:$AF$188,$AE$1,FALSE),"")</f>
        <v/>
      </c>
      <c r="AV166" s="1555" t="str">
        <f>IF($R269&lt;&gt;"",VLOOKUP($R269,$R$180:$AF$188,$AF$1,FALSE),"")</f>
        <v/>
      </c>
      <c r="AY166" s="1228"/>
      <c r="AZ166" s="1228"/>
      <c r="BA166" s="1077"/>
      <c r="BB166" s="1228"/>
      <c r="BD166" s="1228"/>
      <c r="BF166" s="810"/>
      <c r="BG166" s="1228"/>
      <c r="BH166" s="1228"/>
      <c r="BI166" s="1228"/>
      <c r="BK166" s="810"/>
      <c r="BL166" s="1229"/>
    </row>
    <row r="167" spans="1:131" s="808" customFormat="1" ht="15.75" customHeight="1" thickTop="1" thickBot="1">
      <c r="A167" s="1251"/>
      <c r="B167" s="1219"/>
      <c r="C167" s="1021"/>
      <c r="D167" s="1021"/>
      <c r="E167" s="1021"/>
      <c r="F167" s="1021"/>
      <c r="G167" s="1021"/>
      <c r="H167" s="1021"/>
      <c r="I167" s="1021"/>
      <c r="J167" s="1021"/>
      <c r="K167" s="1021"/>
      <c r="L167" s="1021"/>
      <c r="M167" s="1021"/>
      <c r="N167" s="1021"/>
      <c r="O167" s="1252"/>
      <c r="P167" s="1253"/>
      <c r="Q167" s="1705"/>
      <c r="R167" s="1706"/>
      <c r="S167" s="1746"/>
      <c r="T167" s="1746"/>
      <c r="U167" s="1746"/>
      <c r="V167" s="1746"/>
      <c r="W167" s="1746"/>
      <c r="X167" s="1746"/>
      <c r="Y167" s="1746"/>
      <c r="Z167" s="1746"/>
      <c r="AA167" s="1746"/>
      <c r="AB167" s="1746"/>
      <c r="AC167" s="1746"/>
      <c r="AD167" s="1746"/>
      <c r="AE167" s="1746"/>
      <c r="AF167" s="1758"/>
      <c r="AG167" s="1370"/>
      <c r="AH167" s="1370"/>
      <c r="AI167" s="1371"/>
      <c r="AJ167" s="1371"/>
      <c r="AK167" s="1371"/>
      <c r="AL167" s="1371"/>
      <c r="AM167" s="1371"/>
      <c r="AN167" s="1371"/>
      <c r="AO167" s="1371"/>
      <c r="AP167" s="1371"/>
      <c r="AQ167" s="1371"/>
      <c r="AR167" s="1371"/>
      <c r="AS167" s="1371"/>
      <c r="AT167" s="1371"/>
      <c r="AU167" s="1371"/>
      <c r="AV167" s="1372"/>
      <c r="AW167" s="777"/>
      <c r="AX167" s="777"/>
      <c r="AY167" s="1228"/>
      <c r="AZ167" s="1228"/>
      <c r="BA167" s="1077"/>
      <c r="BB167" s="1228"/>
      <c r="BC167" s="777"/>
      <c r="BD167" s="1228"/>
      <c r="BE167" s="777"/>
      <c r="BF167" s="810"/>
      <c r="BG167" s="1228"/>
      <c r="BH167" s="1228"/>
      <c r="BI167" s="1228"/>
      <c r="BJ167" s="777"/>
      <c r="BK167" s="810"/>
      <c r="BL167" s="1229"/>
      <c r="BM167" s="777"/>
      <c r="BN167" s="777"/>
      <c r="BO167" s="777"/>
      <c r="BP167" s="777"/>
      <c r="BQ167" s="777"/>
      <c r="BR167" s="777"/>
      <c r="BS167" s="777"/>
      <c r="BT167" s="777"/>
      <c r="BU167" s="777"/>
      <c r="BV167" s="777"/>
      <c r="BW167" s="777"/>
      <c r="BX167" s="777"/>
      <c r="BY167" s="777"/>
      <c r="BZ167" s="777"/>
      <c r="CA167" s="777"/>
      <c r="CB167" s="777"/>
      <c r="CC167" s="777"/>
      <c r="CD167" s="777"/>
      <c r="CE167" s="777"/>
      <c r="CF167" s="777"/>
      <c r="CG167" s="777"/>
      <c r="CH167" s="777"/>
      <c r="CI167" s="777"/>
      <c r="CJ167" s="777"/>
      <c r="CK167" s="777"/>
      <c r="CL167" s="777"/>
      <c r="CM167" s="777"/>
      <c r="CN167" s="777"/>
      <c r="CO167" s="777"/>
      <c r="CP167" s="777"/>
      <c r="CQ167" s="777"/>
      <c r="CR167" s="777"/>
      <c r="CS167" s="777"/>
      <c r="CT167" s="777"/>
      <c r="CU167" s="777"/>
      <c r="CV167" s="777"/>
      <c r="CW167" s="777"/>
      <c r="CX167" s="777"/>
      <c r="CY167" s="777"/>
      <c r="CZ167" s="777"/>
      <c r="DA167" s="777"/>
      <c r="DB167" s="777"/>
      <c r="DC167" s="777"/>
      <c r="DD167" s="777"/>
      <c r="DE167" s="777"/>
      <c r="DF167" s="777"/>
      <c r="DG167" s="777"/>
      <c r="DH167" s="777"/>
      <c r="DI167" s="777"/>
      <c r="DJ167" s="777"/>
      <c r="DK167" s="777"/>
      <c r="DL167" s="777"/>
      <c r="DM167" s="777"/>
      <c r="DN167" s="777"/>
      <c r="DO167" s="777"/>
      <c r="DP167" s="777"/>
      <c r="DQ167" s="777"/>
      <c r="DR167" s="777"/>
      <c r="DS167" s="777"/>
      <c r="DT167" s="777"/>
      <c r="DU167" s="777"/>
      <c r="DV167" s="777"/>
      <c r="DW167" s="777"/>
      <c r="DX167" s="777"/>
      <c r="DY167" s="777"/>
      <c r="DZ167" s="777"/>
      <c r="EA167" s="777"/>
    </row>
    <row r="168" spans="1:131" s="777" customFormat="1" ht="19.5" customHeight="1" thickBot="1">
      <c r="A168" s="972"/>
      <c r="B168" s="973"/>
      <c r="C168" s="1254"/>
      <c r="D168" s="1254"/>
      <c r="E168" s="1254"/>
      <c r="F168" s="1254"/>
      <c r="G168" s="1254"/>
      <c r="H168" s="1254"/>
      <c r="I168" s="1254"/>
      <c r="J168" s="1254"/>
      <c r="K168" s="1254"/>
      <c r="L168" s="1254"/>
      <c r="M168" s="1254"/>
      <c r="N168" s="1254"/>
      <c r="O168" s="1255"/>
      <c r="P168" s="976"/>
      <c r="Q168" s="955"/>
      <c r="R168" s="956" t="str">
        <f>B165</f>
        <v>X</v>
      </c>
      <c r="S168" s="1747" t="str">
        <f>IF(JAN!$L$7&gt;0.005,JAN!$L$7,"")</f>
        <v/>
      </c>
      <c r="T168" s="1747" t="str">
        <f>IF(FEB!$L$7&gt;0.005,FEB!$L$7,"")</f>
        <v/>
      </c>
      <c r="U168" s="1747" t="str">
        <f>IF(MAR!$L$7&gt;0.005,MAR!$L$7,"")</f>
        <v/>
      </c>
      <c r="V168" s="1747" t="str">
        <f>IF(APR!$L$7&gt;0.005,APR!$L$7,"")</f>
        <v/>
      </c>
      <c r="W168" s="1747" t="str">
        <f>IF(MAY!$L$7&gt;0.005,MAY!$L$7,"")</f>
        <v/>
      </c>
      <c r="X168" s="1747" t="str">
        <f>IF(JUN!$L$7&gt;0.005,JUN!$L$7,"")</f>
        <v/>
      </c>
      <c r="Y168" s="1747" t="str">
        <f>IF(JUL!$L$7&gt;0.005,JUL!$L$7,"")</f>
        <v/>
      </c>
      <c r="Z168" s="1747" t="str">
        <f>IF(AUG!$L$7&gt;0.005,AUG!$L$7,"")</f>
        <v/>
      </c>
      <c r="AA168" s="1747" t="str">
        <f>IF(SEP!$L$7&gt;0.005,SEP!$L$7,"")</f>
        <v/>
      </c>
      <c r="AB168" s="1747" t="str">
        <f>IF(OCT!$L$7&gt;0.005,OCT!$L$7,"")</f>
        <v/>
      </c>
      <c r="AC168" s="1747" t="str">
        <f>IF(NOV!$L$7&gt;0.005,NOV!$L$7,"")</f>
        <v/>
      </c>
      <c r="AD168" s="1748" t="str">
        <f>IF(DEC!$L$7&gt;0.005,DEC!$L$7,"")</f>
        <v/>
      </c>
      <c r="AE168" s="1749" t="str">
        <f>IF(SUM(S168:AD168)&gt;0,SUM(S168:AD168),"")</f>
        <v/>
      </c>
      <c r="AF168" s="1759" t="str">
        <f>IF(SUM(S168:AD168)&gt;0.005,SUM(S168:AD168)/COUNTIF(S165:AD165,"&gt;0.005"),"")</f>
        <v/>
      </c>
      <c r="AG168" s="1575"/>
      <c r="AH168" s="1565" t="str">
        <f t="shared" si="62"/>
        <v/>
      </c>
      <c r="AI168" s="1566" t="str">
        <f>IF($R271&lt;&gt;"",VLOOKUP($R271,$R$189:$AF$191,$S$1,FALSE),"")</f>
        <v/>
      </c>
      <c r="AJ168" s="1566" t="str">
        <f>IF($R271&lt;&gt;"",VLOOKUP($R271,$R$189:$AF$191,$T$1,FALSE),"")</f>
        <v/>
      </c>
      <c r="AK168" s="1566" t="str">
        <f>IF($R271&lt;&gt;"",VLOOKUP($R271,$R$189:$AF$191,$U$1,FALSE),"")</f>
        <v/>
      </c>
      <c r="AL168" s="1566" t="str">
        <f>IF($R271&lt;&gt;"",VLOOKUP($R271,$R$189:$AF$191,$V$1,FALSE),"")</f>
        <v/>
      </c>
      <c r="AM168" s="1566" t="str">
        <f>IF($R271&lt;&gt;"",VLOOKUP($R271,$R$189:$AF$191,$W$1,FALSE),"")</f>
        <v/>
      </c>
      <c r="AN168" s="1566" t="str">
        <f>IF($R271&lt;&gt;"",VLOOKUP($R271,$R$189:$AF$191,$X$1,FALSE),"")</f>
        <v/>
      </c>
      <c r="AO168" s="1566" t="str">
        <f>IF($R271&lt;&gt;"",VLOOKUP($R271,$R$189:$AF$191,$Y$1,FALSE),"")</f>
        <v/>
      </c>
      <c r="AP168" s="1566" t="str">
        <f>IF($R271&lt;&gt;"",VLOOKUP($R271,$R$189:$AF$191,$Z$1,FALSE),"")</f>
        <v/>
      </c>
      <c r="AQ168" s="1566" t="str">
        <f>IF($R271&lt;&gt;"",VLOOKUP($R271,$R$189:$AF$191,$AA$1,FALSE),"")</f>
        <v/>
      </c>
      <c r="AR168" s="1566" t="str">
        <f>IF($R271&lt;&gt;"",VLOOKUP($R271,$R$189:$AF$191,$AB$1,FALSE),"")</f>
        <v/>
      </c>
      <c r="AS168" s="1566" t="str">
        <f>IF($R271&lt;&gt;"",VLOOKUP($R271,$R$189:$AF$191,$AC$1,FALSE),"")</f>
        <v/>
      </c>
      <c r="AT168" s="1567" t="str">
        <f>IF($R271&lt;&gt;"",VLOOKUP($R271,$R$189:$AF$191,$AD$1,FALSE),"")</f>
        <v/>
      </c>
      <c r="AU168" s="1568" t="str">
        <f>IF($R271&lt;&gt;"",VLOOKUP($R271,$R$189:$AF$191,$AE$1,FALSE),"")</f>
        <v/>
      </c>
      <c r="AV168" s="1432" t="str">
        <f>IF($R271&lt;&gt;"",VLOOKUP($R271,$R$189:$AF$191,$AF$1,FALSE),"")</f>
        <v/>
      </c>
      <c r="AY168" s="1228"/>
      <c r="AZ168" s="1228"/>
      <c r="BA168" s="1077"/>
      <c r="BB168" s="1228"/>
      <c r="BD168" s="1228"/>
      <c r="BF168" s="810"/>
      <c r="BG168" s="1228"/>
      <c r="BH168" s="1228"/>
      <c r="BI168" s="1228"/>
      <c r="BK168" s="810"/>
      <c r="BL168" s="1229"/>
    </row>
    <row r="169" spans="1:131" s="777" customFormat="1" ht="15.75" customHeight="1" thickTop="1" thickBot="1">
      <c r="A169" s="1256"/>
      <c r="B169" s="1257" t="str">
        <f>IF(SETUP!$B$48&lt;&gt;"",SETUP!$B$48,"")</f>
        <v/>
      </c>
      <c r="C169" s="1258" t="str">
        <f>IF(JAN!$M$53&gt;0.0005,JAN!$M$53,"")</f>
        <v/>
      </c>
      <c r="D169" s="1259" t="str">
        <f>IF(FEB!$M$53&gt;0.0005,FEB!$M$53,"")</f>
        <v/>
      </c>
      <c r="E169" s="1259" t="str">
        <f>IF(MAR!$M$53&gt;0.0005,MAR!$M$53,"")</f>
        <v/>
      </c>
      <c r="F169" s="1259" t="str">
        <f>IF(APR!$M$53&gt;0.0005,APR!$M$53,"")</f>
        <v/>
      </c>
      <c r="G169" s="1259" t="str">
        <f>IF(MAY!$M$53&gt;0.0005,MAY!$M$53,"")</f>
        <v/>
      </c>
      <c r="H169" s="1259" t="str">
        <f>IF(JUN!$M$53&gt;0.0005,JUN!$M$53,"")</f>
        <v/>
      </c>
      <c r="I169" s="1259" t="str">
        <f>IF(JUL!$M$53&gt;0.0005,JUL!$M$53,"")</f>
        <v/>
      </c>
      <c r="J169" s="1259" t="str">
        <f>IF(AUG!$M$53&gt;0.0005,AUG!$M$53,"")</f>
        <v/>
      </c>
      <c r="K169" s="1259" t="str">
        <f>IF(SEP!$M$53&gt;0.0005,SEP!$M$53,"")</f>
        <v/>
      </c>
      <c r="L169" s="1259" t="str">
        <f>IF(OCT!$M$53&gt;0.0005,OCT!$M$53,"")</f>
        <v/>
      </c>
      <c r="M169" s="1259" t="str">
        <f>IF(NOV!$M$53&gt;0.0005,NOV!$M$53,"")</f>
        <v/>
      </c>
      <c r="N169" s="1260" t="str">
        <f>IF(DEC!$M$53&gt;0.0005,DEC!$M$53,"")</f>
        <v/>
      </c>
      <c r="O169" s="1261" t="str">
        <f>IF(SUM(C169:N169)&gt;0.0005,-O71/O$61,"")</f>
        <v/>
      </c>
      <c r="P169" s="976"/>
      <c r="S169" s="1228"/>
      <c r="T169" s="1228"/>
      <c r="U169" s="1228"/>
      <c r="V169" s="1228"/>
      <c r="W169" s="1228"/>
      <c r="X169" s="1228"/>
      <c r="Y169" s="1228"/>
      <c r="Z169" s="1228"/>
      <c r="AA169" s="1228"/>
      <c r="AB169" s="1228"/>
      <c r="AC169" s="1228"/>
      <c r="AD169" s="1228"/>
      <c r="AE169" s="1228"/>
      <c r="AF169" s="1228"/>
      <c r="AG169" s="1553"/>
      <c r="AH169" s="1554" t="str">
        <f t="shared" si="62"/>
        <v/>
      </c>
      <c r="AI169" s="1460" t="str">
        <f>IF($R272&lt;&gt;"",VLOOKUP($R272,$R$180:$AF$188,$S$1,FALSE),"")</f>
        <v/>
      </c>
      <c r="AJ169" s="1460" t="str">
        <f>IF($R272&lt;&gt;"",VLOOKUP($R272,$R$180:$AF$188,$T$1,FALSE),"")</f>
        <v/>
      </c>
      <c r="AK169" s="1460" t="str">
        <f>IF($R272&lt;&gt;"",VLOOKUP($R272,$R$180:$AF$188,$U$1,FALSE),"")</f>
        <v/>
      </c>
      <c r="AL169" s="1460" t="str">
        <f>IF($R272&lt;&gt;"",VLOOKUP($R272,$R$180:$AF$188,$V$1,FALSE),"")</f>
        <v/>
      </c>
      <c r="AM169" s="1460" t="str">
        <f>IF($R272&lt;&gt;"",VLOOKUP($R272,$R$180:$AF$188,$W$1,FALSE),"")</f>
        <v/>
      </c>
      <c r="AN169" s="1460" t="str">
        <f>IF($R272&lt;&gt;"",VLOOKUP($R272,$R$180:$AF$188,$X$1,FALSE),"")</f>
        <v/>
      </c>
      <c r="AO169" s="1460" t="str">
        <f>IF($R272&lt;&gt;"",VLOOKUP($R272,$R$180:$AF$188,$Y$1,FALSE),"")</f>
        <v/>
      </c>
      <c r="AP169" s="1460" t="str">
        <f>IF($R272&lt;&gt;"",VLOOKUP($R272,$R$180:$AF$188,$Z$1,FALSE),"")</f>
        <v/>
      </c>
      <c r="AQ169" s="1460" t="str">
        <f>IF($R272&lt;&gt;"",VLOOKUP($R272,$R$180:$AF$188,$AA$1,FALSE),"")</f>
        <v/>
      </c>
      <c r="AR169" s="1460" t="str">
        <f>IF($R272&lt;&gt;"",VLOOKUP($R272,$R$180:$AF$188,$AB$1,FALSE),"")</f>
        <v/>
      </c>
      <c r="AS169" s="1460" t="str">
        <f>IF($R272&lt;&gt;"",VLOOKUP($R272,$R$180:$AF$188,$AC$1,FALSE),"")</f>
        <v/>
      </c>
      <c r="AT169" s="1461" t="str">
        <f>IF($R272&lt;&gt;"",VLOOKUP($R272,$R$180:$AF$188,$AD$1,FALSE),"")</f>
        <v/>
      </c>
      <c r="AU169" s="1462" t="str">
        <f>IF($R272&lt;&gt;"",VLOOKUP($R272,$R$180:$AF$188,$AE$1,FALSE),"")</f>
        <v/>
      </c>
      <c r="AV169" s="1555" t="str">
        <f>IF($R272&lt;&gt;"",VLOOKUP($R272,$R$180:$AF$188,$AF$1,FALSE),"")</f>
        <v/>
      </c>
      <c r="AY169" s="1228"/>
      <c r="AZ169" s="1228"/>
      <c r="BA169" s="1077"/>
      <c r="BB169" s="1228"/>
      <c r="BD169" s="1228"/>
      <c r="BF169" s="810"/>
      <c r="BG169" s="1228"/>
      <c r="BH169" s="1228"/>
      <c r="BI169" s="1228"/>
      <c r="BK169" s="810"/>
      <c r="BL169" s="1229"/>
    </row>
    <row r="170" spans="1:131" s="777" customFormat="1" ht="15.75" customHeight="1" thickTop="1">
      <c r="A170" s="1025"/>
      <c r="B170" s="1026" t="str">
        <f>IF(SETUP!$B$49&lt;&gt;"",SETUP!$B$49,"")</f>
        <v/>
      </c>
      <c r="C170" s="800" t="str">
        <f>IF(JAN!$M$54&gt;0.0005,JAN!$M$54,"")</f>
        <v/>
      </c>
      <c r="D170" s="801" t="str">
        <f>IF(FEB!$M$54&gt;0.0005,FEB!$M$54,"")</f>
        <v/>
      </c>
      <c r="E170" s="801" t="str">
        <f>IF(MAR!$M$54&gt;0.0005,MAR!$M$54,"")</f>
        <v/>
      </c>
      <c r="F170" s="801" t="str">
        <f>IF(APR!$M$54&gt;0.0005,APR!$M$54,"")</f>
        <v/>
      </c>
      <c r="G170" s="801" t="str">
        <f>IF(MAY!$M$54&gt;0.0005,MAY!$M$54,"")</f>
        <v/>
      </c>
      <c r="H170" s="801" t="str">
        <f>IF(JUN!$M$54&gt;0.0005,JUN!$M$54,"")</f>
        <v/>
      </c>
      <c r="I170" s="801" t="str">
        <f>IF(JUL!$M$54&gt;0.0005,JUL!$M$54,"")</f>
        <v/>
      </c>
      <c r="J170" s="801" t="str">
        <f>IF(AUG!$M$54&gt;0.0005,AUG!$M$54,"")</f>
        <v/>
      </c>
      <c r="K170" s="801" t="str">
        <f>IF(SEP!$M$54&gt;0.0005,SEP!$M$54,"")</f>
        <v/>
      </c>
      <c r="L170" s="801" t="str">
        <f>IF(OCT!$M$54&gt;0.0005,OCT!$M$54,"")</f>
        <v/>
      </c>
      <c r="M170" s="801" t="str">
        <f>IF(NOV!$M$54&gt;0.0005,NOV!$M$54,"")</f>
        <v/>
      </c>
      <c r="N170" s="1030" t="str">
        <f>IF(DEC!$M$54&gt;0.0005,DEC!$M$54,"")</f>
        <v/>
      </c>
      <c r="O170" s="803" t="str">
        <f>IF(SUM(C170:N170)&gt;0.0005,-O72/O$61,"")</f>
        <v/>
      </c>
      <c r="P170" s="976"/>
      <c r="Q170" s="1004"/>
      <c r="R170" s="1005" t="str">
        <f>IF(SETUP!$B$48&lt;&gt;"",SETUP!$B$48,"")</f>
        <v/>
      </c>
      <c r="S170" s="1760" t="str">
        <f>IF(JAN!$L$53&gt;0,JAN!$L$53,"")</f>
        <v/>
      </c>
      <c r="T170" s="1761" t="str">
        <f>IF(FEB!$L$53&gt;0,FEB!$L$53,"")</f>
        <v/>
      </c>
      <c r="U170" s="1761" t="str">
        <f>IF(MAR!$L$53&gt;0,MAR!$L$53,"")</f>
        <v/>
      </c>
      <c r="V170" s="1761" t="str">
        <f>IF(APR!$L$53&gt;0,APR!$L$53,"")</f>
        <v/>
      </c>
      <c r="W170" s="1761" t="str">
        <f>IF(MAY!$L$53&gt;0,MAY!$L$53,"")</f>
        <v/>
      </c>
      <c r="X170" s="1761" t="str">
        <f>IF(JUN!$L$53&gt;0,JUN!$L$53,"")</f>
        <v/>
      </c>
      <c r="Y170" s="1761" t="str">
        <f>IF(JUL!$L$53&gt;0,JUL!$L$53,"")</f>
        <v/>
      </c>
      <c r="Z170" s="1761" t="str">
        <f>IF(AUG!$L$53&gt;0,AUG!$L$53,"")</f>
        <v/>
      </c>
      <c r="AA170" s="1761" t="str">
        <f>IF(SEP!$L$53&gt;0,SEP!$L$53,"")</f>
        <v/>
      </c>
      <c r="AB170" s="1761" t="str">
        <f>IF(OCT!$L$53&gt;0,OCT!$L$53,"")</f>
        <v/>
      </c>
      <c r="AC170" s="1761" t="str">
        <f>IF(NOV!$L$53&gt;0,NOV!$L$53,"")</f>
        <v/>
      </c>
      <c r="AD170" s="1762" t="str">
        <f>IF(DEC!$L$53&gt;0,DEC!$L$53,"")</f>
        <v/>
      </c>
      <c r="AE170" s="1763" t="str">
        <f>IF(SUM(S170:AD170)&gt;0,SUM(S170:AD170),"")</f>
        <v/>
      </c>
      <c r="AF170" s="1794" t="str">
        <f>IF(SUM(S170:AD170)&gt;0.005,SUM(S170:AD170)/COUNTIF(S170:AD170,"&gt;0.005"),"")</f>
        <v/>
      </c>
      <c r="AG170" s="1557"/>
      <c r="AH170" s="1350" t="str">
        <f t="shared" si="62"/>
        <v/>
      </c>
      <c r="AI170" s="848" t="str">
        <f>IF($R273&lt;&gt;"",VLOOKUP($R273,$R$180:$AF$188,$S$1,FALSE),"")</f>
        <v/>
      </c>
      <c r="AJ170" s="848" t="str">
        <f>IF($R273&lt;&gt;"",VLOOKUP($R273,$R$180:$AF$188,$T$1,FALSE),"")</f>
        <v/>
      </c>
      <c r="AK170" s="848" t="str">
        <f>IF($R273&lt;&gt;"",VLOOKUP($R273,$R$180:$AF$188,$U$1,FALSE),"")</f>
        <v/>
      </c>
      <c r="AL170" s="848" t="str">
        <f>IF($R273&lt;&gt;"",VLOOKUP($R273,$R$180:$AF$188,$V$1,FALSE),"")</f>
        <v/>
      </c>
      <c r="AM170" s="848" t="str">
        <f>IF($R273&lt;&gt;"",VLOOKUP($R273,$R$180:$AF$188,$W$1,FALSE),"")</f>
        <v/>
      </c>
      <c r="AN170" s="848" t="str">
        <f>IF($R273&lt;&gt;"",VLOOKUP($R273,$R$180:$AF$188,$X$1,FALSE),"")</f>
        <v/>
      </c>
      <c r="AO170" s="848" t="str">
        <f>IF($R273&lt;&gt;"",VLOOKUP($R273,$R$180:$AF$188,$Y$1,FALSE),"")</f>
        <v/>
      </c>
      <c r="AP170" s="848" t="str">
        <f>IF($R273&lt;&gt;"",VLOOKUP($R273,$R$180:$AF$188,$Z$1,FALSE),"")</f>
        <v/>
      </c>
      <c r="AQ170" s="848" t="str">
        <f>IF($R273&lt;&gt;"",VLOOKUP($R273,$R$180:$AF$188,$AA$1,FALSE),"")</f>
        <v/>
      </c>
      <c r="AR170" s="848" t="str">
        <f>IF($R273&lt;&gt;"",VLOOKUP($R273,$R$180:$AF$188,$AB$1,FALSE),"")</f>
        <v/>
      </c>
      <c r="AS170" s="848" t="str">
        <f>IF($R273&lt;&gt;"",VLOOKUP($R273,$R$180:$AF$188,$AC$1,FALSE),"")</f>
        <v/>
      </c>
      <c r="AT170" s="1351" t="str">
        <f>IF($R273&lt;&gt;"",VLOOKUP($R273,$R$180:$AF$188,$AD$1,FALSE),"")</f>
        <v/>
      </c>
      <c r="AU170" s="1352" t="str">
        <f>IF($R273&lt;&gt;"",VLOOKUP($R273,$R$180:$AF$188,$AE$1,FALSE),"")</f>
        <v/>
      </c>
      <c r="AV170" s="1555" t="str">
        <f>IF($R273&lt;&gt;"",VLOOKUP($R273,$R$180:$AF$188,$AF$1,FALSE),"")</f>
        <v/>
      </c>
      <c r="AY170" s="1228"/>
      <c r="AZ170" s="1228"/>
      <c r="BA170" s="1077"/>
      <c r="BB170" s="1228"/>
      <c r="BD170" s="1228"/>
      <c r="BF170" s="810"/>
      <c r="BG170" s="1228"/>
      <c r="BH170" s="1228"/>
      <c r="BI170" s="1228"/>
      <c r="BK170" s="810"/>
      <c r="BL170" s="1229"/>
    </row>
    <row r="171" spans="1:131" s="777" customFormat="1" ht="15.75" customHeight="1">
      <c r="A171" s="1035"/>
      <c r="B171" s="1036" t="str">
        <f>IF(SETUP!$B$50&lt;&gt;"",SETUP!$B$50,"")</f>
        <v/>
      </c>
      <c r="C171" s="787" t="str">
        <f>IF(JAN!$M$55&gt;0.0005,JAN!$M$55,"")</f>
        <v/>
      </c>
      <c r="D171" s="788" t="str">
        <f>IF(FEB!$M$55&gt;0.0005,FEB!$M$55,"")</f>
        <v/>
      </c>
      <c r="E171" s="788" t="str">
        <f>IF(MAR!$M$55&gt;0.0005,MAR!$M$55,"")</f>
        <v/>
      </c>
      <c r="F171" s="788" t="str">
        <f>IF(APR!$M$55&gt;0.0005,APR!$M$55,"")</f>
        <v/>
      </c>
      <c r="G171" s="788" t="str">
        <f>IF(MAY!$M$55&gt;0.0005,MAY!$M$55,"")</f>
        <v/>
      </c>
      <c r="H171" s="788" t="str">
        <f>IF(JUN!$M$55&gt;0.0005,JUN!$M$55,"")</f>
        <v/>
      </c>
      <c r="I171" s="788" t="str">
        <f>IF(JUL!$M$55&gt;0.0005,JUL!$M$55,"")</f>
        <v/>
      </c>
      <c r="J171" s="788" t="str">
        <f>IF(AUG!$M$55&gt;0.0005,AUG!$M$55,"")</f>
        <v/>
      </c>
      <c r="K171" s="788" t="str">
        <f>IF(SEP!$M$55&gt;0.0005,SEP!$M$55,"")</f>
        <v/>
      </c>
      <c r="L171" s="788" t="str">
        <f>IF(OCT!$M$55&gt;0.0005,OCT!$M$55,"")</f>
        <v/>
      </c>
      <c r="M171" s="788" t="str">
        <f>IF(NOV!$M$55&gt;0.0005,NOV!$M$55,"")</f>
        <v/>
      </c>
      <c r="N171" s="1040" t="str">
        <f>IF(DEC!$M$55&gt;0.0005,DEC!$M$55,"")</f>
        <v/>
      </c>
      <c r="O171" s="790" t="str">
        <f>IF(SUM(C171:N171)&gt;0.0005,-O73/O$61,"")</f>
        <v/>
      </c>
      <c r="P171" s="976"/>
      <c r="Q171" s="1025"/>
      <c r="R171" s="1026" t="str">
        <f>IF(SETUP!$B$49&lt;&gt;"",SETUP!$B$49,"")</f>
        <v/>
      </c>
      <c r="S171" s="1715" t="str">
        <f>IF(JAN!$L$54&gt;0,JAN!$L$54,"")</f>
        <v/>
      </c>
      <c r="T171" s="1716" t="str">
        <f>IF(FEB!$L$54&gt;0,FEB!$L$54,"")</f>
        <v/>
      </c>
      <c r="U171" s="1716" t="str">
        <f>IF(MAR!$L$54&gt;0,MAR!$L$54,"")</f>
        <v/>
      </c>
      <c r="V171" s="1716" t="str">
        <f>IF(APR!$L$54&gt;0,APR!$L$54,"")</f>
        <v/>
      </c>
      <c r="W171" s="1716" t="str">
        <f>IF(MAY!$L$54&gt;0,MAY!$L$54,"")</f>
        <v/>
      </c>
      <c r="X171" s="1716" t="str">
        <f>IF(JUN!$L$54&gt;0,JUN!$L$54,"")</f>
        <v/>
      </c>
      <c r="Y171" s="1716" t="str">
        <f>IF(JUL!$L$54&gt;0,JUL!$L$54,"")</f>
        <v/>
      </c>
      <c r="Z171" s="1716" t="str">
        <f>IF(AUG!$L$54&gt;0,AUG!$L$54,"")</f>
        <v/>
      </c>
      <c r="AA171" s="1716" t="str">
        <f>IF(SEP!$L$54&gt;0,SEP!$L$54,"")</f>
        <v/>
      </c>
      <c r="AB171" s="1716" t="str">
        <f>IF(OCT!$L$54&gt;0,OCT!$L$54,"")</f>
        <v/>
      </c>
      <c r="AC171" s="1716" t="str">
        <f>IF(NOV!$L$54&gt;0,NOV!$L$54,"")</f>
        <v/>
      </c>
      <c r="AD171" s="1764" t="str">
        <f>IF(DEC!$L$54&gt;0,DEC!$L$54,"")</f>
        <v/>
      </c>
      <c r="AE171" s="1718" t="str">
        <f>IF(SUM(S171:AD171)&gt;0,SUM(S171:AD171),"")</f>
        <v/>
      </c>
      <c r="AF171" s="1795" t="str">
        <f>IF(SUM(S171:AD171)&gt;0.005,SUM(S171:AD171)/COUNTIF(S171:AD171,"&gt;0.005"),"")</f>
        <v/>
      </c>
      <c r="AG171" s="1557"/>
      <c r="AH171" s="1333" t="str">
        <f t="shared" si="62"/>
        <v/>
      </c>
      <c r="AI171" s="1334" t="str">
        <f>IF($R274&lt;&gt;"",VLOOKUP($R274,$R$180:$AF$188,$S$1,FALSE),"")</f>
        <v/>
      </c>
      <c r="AJ171" s="1334" t="str">
        <f>IF($R274&lt;&gt;"",VLOOKUP($R274,$R$180:$AF$188,$T$1,FALSE),"")</f>
        <v/>
      </c>
      <c r="AK171" s="1334" t="str">
        <f>IF($R274&lt;&gt;"",VLOOKUP($R274,$R$180:$AF$188,$U$1,FALSE),"")</f>
        <v/>
      </c>
      <c r="AL171" s="1334" t="str">
        <f>IF($R274&lt;&gt;"",VLOOKUP($R274,$R$180:$AF$188,$V$1,FALSE),"")</f>
        <v/>
      </c>
      <c r="AM171" s="1334" t="str">
        <f>IF($R274&lt;&gt;"",VLOOKUP($R274,$R$180:$AF$188,$W$1,FALSE),"")</f>
        <v/>
      </c>
      <c r="AN171" s="1334" t="str">
        <f>IF($R274&lt;&gt;"",VLOOKUP($R274,$R$180:$AF$188,$X$1,FALSE),"")</f>
        <v/>
      </c>
      <c r="AO171" s="1334" t="str">
        <f>IF($R274&lt;&gt;"",VLOOKUP($R274,$R$180:$AF$188,$Y$1,FALSE),"")</f>
        <v/>
      </c>
      <c r="AP171" s="1334" t="str">
        <f>IF($R274&lt;&gt;"",VLOOKUP($R274,$R$180:$AF$188,$Z$1,FALSE),"")</f>
        <v/>
      </c>
      <c r="AQ171" s="1334" t="str">
        <f>IF($R274&lt;&gt;"",VLOOKUP($R274,$R$180:$AF$188,$AA$1,FALSE),"")</f>
        <v/>
      </c>
      <c r="AR171" s="1334" t="str">
        <f>IF($R274&lt;&gt;"",VLOOKUP($R274,$R$180:$AF$188,$AB$1,FALSE),"")</f>
        <v/>
      </c>
      <c r="AS171" s="1334" t="str">
        <f>IF($R274&lt;&gt;"",VLOOKUP($R274,$R$180:$AF$188,$AC$1,FALSE),"")</f>
        <v/>
      </c>
      <c r="AT171" s="1335" t="str">
        <f>IF($R274&lt;&gt;"",VLOOKUP($R274,$R$180:$AF$188,$AD$1,FALSE),"")</f>
        <v/>
      </c>
      <c r="AU171" s="1336" t="str">
        <f>IF($R274&lt;&gt;"",VLOOKUP($R274,$R$180:$AF$188,$AE$1,FALSE),"")</f>
        <v/>
      </c>
      <c r="AV171" s="1555" t="str">
        <f>IF($R274&lt;&gt;"",VLOOKUP($R274,$R$180:$AF$188,$AF$1,FALSE),"")</f>
        <v/>
      </c>
      <c r="AY171" s="1228"/>
      <c r="AZ171" s="1228"/>
      <c r="BA171" s="1077"/>
      <c r="BB171" s="1228"/>
      <c r="BD171" s="1228"/>
      <c r="BF171" s="810"/>
      <c r="BG171" s="1228"/>
      <c r="BH171" s="1228"/>
      <c r="BI171" s="1228"/>
      <c r="BK171" s="810"/>
      <c r="BL171" s="1229"/>
    </row>
    <row r="172" spans="1:131" s="777" customFormat="1" ht="15.75" customHeight="1">
      <c r="A172" s="1045"/>
      <c r="B172" s="1026" t="str">
        <f>IF(SETUP!$B$51&lt;&gt;"",SETUP!$B$51,"")</f>
        <v/>
      </c>
      <c r="C172" s="800" t="str">
        <f>IF(JAN!$M$56&gt;0.0005,JAN!$M$56,"")</f>
        <v/>
      </c>
      <c r="D172" s="801" t="str">
        <f>IF(FEB!$M$56&gt;0.0005,FEB!$M$56,"")</f>
        <v/>
      </c>
      <c r="E172" s="801" t="str">
        <f>IF(MAR!$M$56&gt;0.0005,MAR!$M$56,"")</f>
        <v/>
      </c>
      <c r="F172" s="801" t="str">
        <f>IF(APR!$M$56&gt;0.0005,APR!$M$56,"")</f>
        <v/>
      </c>
      <c r="G172" s="801" t="str">
        <f>IF(MAY!$M$56&gt;0.0005,MAY!$M$56,"")</f>
        <v/>
      </c>
      <c r="H172" s="801" t="str">
        <f>IF(JUN!$M$56&gt;0.0005,JUN!$M$56,"")</f>
        <v/>
      </c>
      <c r="I172" s="801" t="str">
        <f>IF(JUL!$M$56&gt;0.0005,JUL!$M$56,"")</f>
        <v/>
      </c>
      <c r="J172" s="801" t="str">
        <f>IF(AUG!$M$56&gt;0.0005,AUG!$M$56,"")</f>
        <v/>
      </c>
      <c r="K172" s="801" t="str">
        <f>IF(SEP!$M$56&gt;0.0005,SEP!$M$56,"")</f>
        <v/>
      </c>
      <c r="L172" s="801" t="str">
        <f>IF(OCT!$M$56&gt;0.0005,OCT!$M$56,"")</f>
        <v/>
      </c>
      <c r="M172" s="801" t="str">
        <f>IF(NOV!$M$56&gt;0.0005,NOV!$M$56,"")</f>
        <v/>
      </c>
      <c r="N172" s="1030" t="str">
        <f>IF(DEC!$M$56&gt;0.0005,DEC!$M$56,"")</f>
        <v/>
      </c>
      <c r="O172" s="803" t="str">
        <f>IF(SUM(C172:N172)&gt;0.0005,-O74/O$61,"")</f>
        <v/>
      </c>
      <c r="P172" s="976"/>
      <c r="Q172" s="1035"/>
      <c r="R172" s="1036" t="str">
        <f>IF(SETUP!$B$50&lt;&gt;"",SETUP!$B$50,"")</f>
        <v/>
      </c>
      <c r="S172" s="1711" t="str">
        <f>IF(JAN!$L$55&gt;0,JAN!$L$55,"")</f>
        <v/>
      </c>
      <c r="T172" s="1712" t="str">
        <f>IF(FEB!$L$55&gt;0,FEB!$L$55,"")</f>
        <v/>
      </c>
      <c r="U172" s="1712" t="str">
        <f>IF(MAR!$L$55&gt;0,MAR!$L$55,"")</f>
        <v/>
      </c>
      <c r="V172" s="1712" t="str">
        <f>IF(APR!$L$55&gt;0,APR!$L$55,"")</f>
        <v/>
      </c>
      <c r="W172" s="1712" t="str">
        <f>IF(MAY!$L$55&gt;0,MAY!$L$55,"")</f>
        <v/>
      </c>
      <c r="X172" s="1712" t="str">
        <f>IF(JUN!$L$55&gt;0,JUN!$L$55,"")</f>
        <v/>
      </c>
      <c r="Y172" s="1712" t="str">
        <f>IF(JUL!$L$55&gt;0,JUL!$L$55,"")</f>
        <v/>
      </c>
      <c r="Z172" s="1712" t="str">
        <f>IF(AUG!$L$55&gt;0,AUG!$L$55,"")</f>
        <v/>
      </c>
      <c r="AA172" s="1712" t="str">
        <f>IF(SEP!$L$55&gt;0,SEP!$L$55,"")</f>
        <v/>
      </c>
      <c r="AB172" s="1712" t="str">
        <f>IF(OCT!$L$55&gt;0,OCT!$L$55,"")</f>
        <v/>
      </c>
      <c r="AC172" s="1712" t="str">
        <f>IF(NOV!$L$55&gt;0,NOV!$L$55,"")</f>
        <v/>
      </c>
      <c r="AD172" s="1765" t="str">
        <f>IF(DEC!$L$55&gt;0,DEC!$L$55,"")</f>
        <v/>
      </c>
      <c r="AE172" s="1714" t="str">
        <f>IF(SUM(S172:AD172)&gt;0,SUM(S172:AD172),"")</f>
        <v/>
      </c>
      <c r="AF172" s="1796" t="str">
        <f>IF(SUM(S172:AD172)&gt;0.005,SUM(S172:AD172)/COUNTIF(S172:AD172,"&gt;0.005"),"")</f>
        <v/>
      </c>
      <c r="AG172" s="1557"/>
      <c r="AH172" s="1350" t="str">
        <f t="shared" si="62"/>
        <v/>
      </c>
      <c r="AI172" s="848" t="str">
        <f>IF($R275&lt;&gt;"",VLOOKUP($R275,$R$180:$AF$188,$S$1,FALSE),"")</f>
        <v/>
      </c>
      <c r="AJ172" s="848" t="str">
        <f>IF($R275&lt;&gt;"",VLOOKUP($R275,$R$180:$AF$188,$T$1,FALSE),"")</f>
        <v/>
      </c>
      <c r="AK172" s="848" t="str">
        <f>IF($R275&lt;&gt;"",VLOOKUP($R275,$R$180:$AF$188,$U$1,FALSE),"")</f>
        <v/>
      </c>
      <c r="AL172" s="848" t="str">
        <f>IF($R275&lt;&gt;"",VLOOKUP($R275,$R$180:$AF$188,$V$1,FALSE),"")</f>
        <v/>
      </c>
      <c r="AM172" s="848" t="str">
        <f>IF($R275&lt;&gt;"",VLOOKUP($R275,$R$180:$AF$188,$W$1,FALSE),"")</f>
        <v/>
      </c>
      <c r="AN172" s="848" t="str">
        <f>IF($R275&lt;&gt;"",VLOOKUP($R275,$R$180:$AF$188,$X$1,FALSE),"")</f>
        <v/>
      </c>
      <c r="AO172" s="848" t="str">
        <f>IF($R275&lt;&gt;"",VLOOKUP($R275,$R$180:$AF$188,$Y$1,FALSE),"")</f>
        <v/>
      </c>
      <c r="AP172" s="848" t="str">
        <f>IF($R275&lt;&gt;"",VLOOKUP($R275,$R$180:$AF$188,$Z$1,FALSE),"")</f>
        <v/>
      </c>
      <c r="AQ172" s="848" t="str">
        <f>IF($R275&lt;&gt;"",VLOOKUP($R275,$R$180:$AF$188,$AA$1,FALSE),"")</f>
        <v/>
      </c>
      <c r="AR172" s="848" t="str">
        <f>IF($R275&lt;&gt;"",VLOOKUP($R275,$R$180:$AF$188,$AB$1,FALSE),"")</f>
        <v/>
      </c>
      <c r="AS172" s="848" t="str">
        <f>IF($R275&lt;&gt;"",VLOOKUP($R275,$R$180:$AF$188,$AC$1,FALSE),"")</f>
        <v/>
      </c>
      <c r="AT172" s="1351" t="str">
        <f>IF($R275&lt;&gt;"",VLOOKUP($R275,$R$180:$AF$188,$AD$1,FALSE),"")</f>
        <v/>
      </c>
      <c r="AU172" s="1352" t="str">
        <f>IF($R275&lt;&gt;"",VLOOKUP($R275,$R$180:$AF$188,$AE$1,FALSE),"")</f>
        <v/>
      </c>
      <c r="AV172" s="1555" t="str">
        <f>IF($R275&lt;&gt;"",VLOOKUP($R275,$R$180:$AF$188,$AF$1,FALSE),"")</f>
        <v/>
      </c>
      <c r="AY172" s="1228"/>
      <c r="AZ172" s="1228"/>
      <c r="BA172" s="1077"/>
      <c r="BB172" s="1228"/>
      <c r="BD172" s="1228"/>
      <c r="BF172" s="810"/>
      <c r="BG172" s="1228"/>
      <c r="BH172" s="1228"/>
      <c r="BI172" s="1228"/>
      <c r="BK172" s="810"/>
      <c r="BL172" s="1229"/>
    </row>
    <row r="173" spans="1:131" s="777" customFormat="1" ht="15.75" customHeight="1" thickBot="1">
      <c r="A173" s="1262"/>
      <c r="B173" s="1263" t="str">
        <f>IF(SETUP!$B$52&lt;&gt;"",SETUP!$B$52,"")</f>
        <v/>
      </c>
      <c r="C173" s="819" t="str">
        <f>IF(JAN!$M$57&gt;0.0005,JAN!$M$57,"")</f>
        <v/>
      </c>
      <c r="D173" s="820" t="str">
        <f>IF(FEB!$M$57&gt;0.0005,FEB!$M$57,"")</f>
        <v/>
      </c>
      <c r="E173" s="820" t="str">
        <f>IF(MAR!$M$57&gt;0.0005,MAR!$M$57,"")</f>
        <v/>
      </c>
      <c r="F173" s="820" t="str">
        <f>IF(APR!$M$57&gt;0.0005,APR!$M$57,"")</f>
        <v/>
      </c>
      <c r="G173" s="820" t="str">
        <f>IF(MAY!$M$57&gt;0.0005,MAY!$M$57,"")</f>
        <v/>
      </c>
      <c r="H173" s="820" t="str">
        <f>IF(JUN!$M$57&gt;0.0005,JUN!$M$57,"")</f>
        <v/>
      </c>
      <c r="I173" s="820" t="str">
        <f>IF(JUL!$M$57&gt;0.0005,JUL!$M$57,"")</f>
        <v/>
      </c>
      <c r="J173" s="820" t="str">
        <f>IF(AUG!$M$57&gt;0.0005,AUG!$M$57,"")</f>
        <v/>
      </c>
      <c r="K173" s="820" t="str">
        <f>IF(SEP!$M$57&gt;0.0005,SEP!$M$57,"")</f>
        <v/>
      </c>
      <c r="L173" s="820" t="str">
        <f>IF(OCT!$M$57&gt;0.0005,OCT!$M$57,"")</f>
        <v/>
      </c>
      <c r="M173" s="820" t="str">
        <f>IF(NOV!$M$57&gt;0.0005,NOV!$M$57,"")</f>
        <v/>
      </c>
      <c r="N173" s="1264" t="str">
        <f>IF(DEC!$M$57&gt;0.0005,DEC!$M$57,"")</f>
        <v/>
      </c>
      <c r="O173" s="822" t="str">
        <f>IF(SUM(C173:N173)&gt;0.0005,-O75/O$61,"")</f>
        <v/>
      </c>
      <c r="P173" s="976"/>
      <c r="Q173" s="1045"/>
      <c r="R173" s="1026" t="str">
        <f>IF(SETUP!$B$51&lt;&gt;"",SETUP!$B$51,"")</f>
        <v/>
      </c>
      <c r="S173" s="1715" t="str">
        <f>IF(JAN!$L$56&gt;0,JAN!$L$56,"")</f>
        <v/>
      </c>
      <c r="T173" s="1716" t="str">
        <f>IF(FEB!$L$56&gt;0,FEB!$L$56,"")</f>
        <v/>
      </c>
      <c r="U173" s="1716" t="str">
        <f>IF(MAR!$L$56&gt;0,MAR!$L$56,"")</f>
        <v/>
      </c>
      <c r="V173" s="1716" t="str">
        <f>IF(APR!$L$56&gt;0,APR!$L$56,"")</f>
        <v/>
      </c>
      <c r="W173" s="1716" t="str">
        <f>IF(MAY!$L$56&gt;0,MAY!$L$56,"")</f>
        <v/>
      </c>
      <c r="X173" s="1716" t="str">
        <f>IF(JUN!$L$56&gt;0,JUN!$L$56,"")</f>
        <v/>
      </c>
      <c r="Y173" s="1716" t="str">
        <f>IF(JUL!$L$56&gt;0,JUL!$L$56,"")</f>
        <v/>
      </c>
      <c r="Z173" s="1716" t="str">
        <f>IF(AUG!$L$56&gt;0,AUG!$L$56,"")</f>
        <v/>
      </c>
      <c r="AA173" s="1716" t="str">
        <f>IF(SEP!$L$56&gt;0,SEP!$L$56,"")</f>
        <v/>
      </c>
      <c r="AB173" s="1716" t="str">
        <f>IF(OCT!$L$56&gt;0,OCT!$L$56,"")</f>
        <v/>
      </c>
      <c r="AC173" s="1716" t="str">
        <f>IF(NOV!$L$56&gt;0,NOV!$L$56,"")</f>
        <v/>
      </c>
      <c r="AD173" s="1764" t="str">
        <f>IF(DEC!$L$56&gt;0,DEC!$L$56,"")</f>
        <v/>
      </c>
      <c r="AE173" s="1718" t="str">
        <f>IF(SUM(S173:AD173)&gt;0,SUM(S173:AD173),"")</f>
        <v/>
      </c>
      <c r="AF173" s="1797" t="str">
        <f>IF(SUM(S173:AD173)&gt;0.005,SUM(S173:AD173)/COUNTIF(S173:AD173,"&gt;0.005"),"")</f>
        <v/>
      </c>
      <c r="AG173" s="1559"/>
      <c r="AH173" s="1361" t="str">
        <f t="shared" si="62"/>
        <v/>
      </c>
      <c r="AI173" s="1362" t="str">
        <f>IF($R276&lt;&gt;"",VLOOKUP($R276,$R$180:$AF$188,$S$1,FALSE),"")</f>
        <v/>
      </c>
      <c r="AJ173" s="1362" t="str">
        <f>IF($R276&lt;&gt;"",VLOOKUP($R276,$R$180:$AF$188,$T$1,FALSE),"")</f>
        <v/>
      </c>
      <c r="AK173" s="1362" t="str">
        <f>IF($R276&lt;&gt;"",VLOOKUP($R276,$R$180:$AF$188,$U$1,FALSE),"")</f>
        <v/>
      </c>
      <c r="AL173" s="1362" t="str">
        <f>IF($R276&lt;&gt;"",VLOOKUP($R276,$R$180:$AF$188,$V$1,FALSE),"")</f>
        <v/>
      </c>
      <c r="AM173" s="1362" t="str">
        <f>IF($R276&lt;&gt;"",VLOOKUP($R276,$R$180:$AF$188,$W$1,FALSE),"")</f>
        <v/>
      </c>
      <c r="AN173" s="1362" t="str">
        <f>IF($R276&lt;&gt;"",VLOOKUP($R276,$R$180:$AF$188,$X$1,FALSE),"")</f>
        <v/>
      </c>
      <c r="AO173" s="1362" t="str">
        <f>IF($R276&lt;&gt;"",VLOOKUP($R276,$R$180:$AF$188,$Y$1,FALSE),"")</f>
        <v/>
      </c>
      <c r="AP173" s="1362" t="str">
        <f>IF($R276&lt;&gt;"",VLOOKUP($R276,$R$180:$AF$188,$Z$1,FALSE),"")</f>
        <v/>
      </c>
      <c r="AQ173" s="1362" t="str">
        <f>IF($R276&lt;&gt;"",VLOOKUP($R276,$R$180:$AF$188,$AA$1,FALSE),"")</f>
        <v/>
      </c>
      <c r="AR173" s="1362" t="str">
        <f>IF($R276&lt;&gt;"",VLOOKUP($R276,$R$180:$AF$188,$AB$1,FALSE),"")</f>
        <v/>
      </c>
      <c r="AS173" s="1362" t="str">
        <f>IF($R276&lt;&gt;"",VLOOKUP($R276,$R$180:$AF$188,$AC$1,FALSE),"")</f>
        <v/>
      </c>
      <c r="AT173" s="1395" t="str">
        <f>IF($R276&lt;&gt;"",VLOOKUP($R276,$R$180:$AF$188,$AD$1,FALSE),"")</f>
        <v/>
      </c>
      <c r="AU173" s="1396" t="str">
        <f>IF($R276&lt;&gt;"",VLOOKUP($R276,$R$180:$AF$188,$AE$1,FALSE),"")</f>
        <v/>
      </c>
      <c r="AV173" s="1578" t="str">
        <f>IF($R276&lt;&gt;"",VLOOKUP($R276,$R$180:$AF$188,$AF$1,FALSE),"")</f>
        <v/>
      </c>
      <c r="AY173" s="1228"/>
      <c r="AZ173" s="1228"/>
      <c r="BA173" s="1077"/>
      <c r="BB173" s="1228"/>
      <c r="BD173" s="1228"/>
      <c r="BF173" s="810"/>
      <c r="BG173" s="1228"/>
      <c r="BH173" s="1228"/>
      <c r="BI173" s="1228"/>
      <c r="BK173" s="810"/>
      <c r="BL173" s="1229"/>
    </row>
    <row r="174" spans="1:131" s="1271" customFormat="1" ht="15.75" customHeight="1" thickBot="1">
      <c r="A174" s="1265"/>
      <c r="B174" s="1266"/>
      <c r="C174" s="1267"/>
      <c r="D174" s="1267"/>
      <c r="E174" s="1267"/>
      <c r="F174" s="1267"/>
      <c r="G174" s="1267"/>
      <c r="H174" s="1267"/>
      <c r="I174" s="1267"/>
      <c r="J174" s="1267"/>
      <c r="K174" s="1267"/>
      <c r="L174" s="1267"/>
      <c r="M174" s="1267"/>
      <c r="N174" s="1267"/>
      <c r="O174" s="1267"/>
      <c r="P174" s="1268"/>
      <c r="Q174" s="1050"/>
      <c r="R174" s="1051" t="str">
        <f>IF(SETUP!$B$52&lt;&gt;"",SETUP!$B$52,"")</f>
        <v/>
      </c>
      <c r="S174" s="1766" t="str">
        <f>IF(JAN!$L$57&gt;0,JAN!$L$57,"")</f>
        <v/>
      </c>
      <c r="T174" s="1767" t="str">
        <f>IF(FEB!$L$57&gt;0,FEB!$L$57,"")</f>
        <v/>
      </c>
      <c r="U174" s="1767" t="str">
        <f>IF(MAR!$L$57&gt;0,MAR!$L$57,"")</f>
        <v/>
      </c>
      <c r="V174" s="1767" t="str">
        <f>IF(APR!$L$57&gt;0,APR!$L$57,"")</f>
        <v/>
      </c>
      <c r="W174" s="1767" t="str">
        <f>IF(MAY!$L$57&gt;0,MAY!$L$57,"")</f>
        <v/>
      </c>
      <c r="X174" s="1767" t="str">
        <f>IF(JUN!$L$57&gt;0,JUN!$L$57,"")</f>
        <v/>
      </c>
      <c r="Y174" s="1767" t="str">
        <f>IF(JUL!$L$57&gt;0,JUL!$L$57,"")</f>
        <v/>
      </c>
      <c r="Z174" s="1767" t="str">
        <f>IF(AUG!$L$57&gt;0,AUG!$L$57,"")</f>
        <v/>
      </c>
      <c r="AA174" s="1767" t="str">
        <f>IF(SEP!$L$57&gt;0,SEP!$L$57,"")</f>
        <v/>
      </c>
      <c r="AB174" s="1767" t="str">
        <f>IF(OCT!$L$57&gt;0,OCT!$L$57,"")</f>
        <v/>
      </c>
      <c r="AC174" s="1767" t="str">
        <f>IF(NOV!$L$57&gt;0,NOV!$L$57,"")</f>
        <v/>
      </c>
      <c r="AD174" s="1768" t="str">
        <f>IF(DEC!$L$57&gt;0,DEC!$L$57,"")</f>
        <v/>
      </c>
      <c r="AE174" s="1769" t="str">
        <f>IF(SUM(S174:AD174)&gt;0,SUM(S174:AD174),"")</f>
        <v/>
      </c>
      <c r="AF174" s="1798" t="str">
        <f>IF(SUM(S174:AD174)&gt;0.005,SUM(S174:AD174)/COUNTIF(S174:AD174,"&gt;0.005"),"")</f>
        <v/>
      </c>
      <c r="AG174" s="777"/>
      <c r="AH174" s="777"/>
      <c r="AI174" s="1227"/>
      <c r="AJ174" s="1227"/>
      <c r="AK174" s="1227"/>
      <c r="AL174" s="1227"/>
      <c r="AM174" s="1227"/>
      <c r="AN174" s="1227"/>
      <c r="AO174" s="1227"/>
      <c r="AP174" s="1227"/>
      <c r="AQ174" s="1227"/>
      <c r="AR174" s="1227"/>
      <c r="AS174" s="1227"/>
      <c r="AT174" s="1227"/>
      <c r="AU174" s="1227"/>
      <c r="AV174" s="1228"/>
      <c r="AW174" s="777"/>
      <c r="AX174" s="777"/>
      <c r="AY174" s="1228"/>
      <c r="AZ174" s="1228"/>
      <c r="BA174" s="1077"/>
      <c r="BB174" s="1228"/>
      <c r="BC174" s="777"/>
      <c r="BD174" s="1228"/>
      <c r="BE174" s="777"/>
      <c r="BF174" s="810"/>
      <c r="BG174" s="1228"/>
      <c r="BH174" s="1228"/>
      <c r="BI174" s="1228"/>
      <c r="BJ174" s="777"/>
      <c r="BK174" s="810"/>
      <c r="BL174" s="1229"/>
      <c r="BM174" s="777"/>
      <c r="BN174" s="777"/>
      <c r="BO174" s="777"/>
      <c r="BP174" s="777"/>
      <c r="BQ174" s="777"/>
      <c r="BR174" s="777"/>
      <c r="BS174" s="777"/>
      <c r="BT174" s="777"/>
      <c r="BU174" s="777"/>
      <c r="BV174" s="777"/>
      <c r="BW174" s="777"/>
      <c r="BX174" s="777"/>
      <c r="BY174" s="777"/>
      <c r="BZ174" s="777"/>
      <c r="CA174" s="777"/>
      <c r="CB174" s="777"/>
      <c r="CC174" s="777"/>
      <c r="CD174" s="777"/>
      <c r="CE174" s="777"/>
      <c r="CF174" s="777"/>
      <c r="CG174" s="777"/>
      <c r="CH174" s="777"/>
      <c r="CI174" s="777"/>
      <c r="CJ174" s="777"/>
      <c r="CK174" s="777"/>
      <c r="CL174" s="777"/>
      <c r="CM174" s="777"/>
      <c r="CN174" s="777"/>
      <c r="CO174" s="777"/>
      <c r="CP174" s="777"/>
      <c r="CQ174" s="777"/>
      <c r="CR174" s="777"/>
      <c r="CS174" s="777"/>
      <c r="CT174" s="777"/>
      <c r="CU174" s="777"/>
      <c r="CV174" s="777"/>
      <c r="CW174" s="777"/>
      <c r="CX174" s="777"/>
      <c r="CY174" s="777"/>
      <c r="CZ174" s="777"/>
      <c r="DA174" s="777"/>
      <c r="DB174" s="777"/>
      <c r="DC174" s="777"/>
      <c r="DD174" s="777"/>
      <c r="DE174" s="777"/>
      <c r="DF174" s="777"/>
      <c r="DG174" s="777"/>
      <c r="DH174" s="777"/>
      <c r="DI174" s="777"/>
      <c r="DJ174" s="777"/>
      <c r="DK174" s="777"/>
      <c r="DL174" s="777"/>
      <c r="DM174" s="777"/>
      <c r="DN174" s="777"/>
      <c r="DO174" s="777"/>
      <c r="DP174" s="777"/>
      <c r="DQ174" s="777"/>
      <c r="DR174" s="777"/>
      <c r="DS174" s="777"/>
      <c r="DT174" s="777"/>
      <c r="DU174" s="777"/>
      <c r="DV174" s="777"/>
      <c r="DW174" s="777"/>
      <c r="DX174" s="777"/>
      <c r="DY174" s="777"/>
      <c r="DZ174" s="777"/>
      <c r="EA174" s="777"/>
    </row>
    <row r="175" spans="1:131" s="777" customFormat="1" ht="15.75" customHeight="1" thickTop="1" thickBot="1">
      <c r="A175" s="1272"/>
      <c r="B175" s="1273" t="str">
        <f>IF(SETUP!$B$63&lt;&gt;"",SETUP!$B$63,"")</f>
        <v/>
      </c>
      <c r="C175" s="1274" t="str">
        <f>IF(JAN!$M$70&gt;0.0005,JAN!$M$70,"")</f>
        <v/>
      </c>
      <c r="D175" s="1274" t="str">
        <f>IF(FEB!$M$70&gt;0.0005,FEB!$M$70,"")</f>
        <v/>
      </c>
      <c r="E175" s="1274" t="str">
        <f>IF(MAR!$M$70&gt;0.0005,MAR!$M$70,"")</f>
        <v/>
      </c>
      <c r="F175" s="1274" t="str">
        <f>IF(APR!$M$70&gt;0.0005,APR!$M$70,"")</f>
        <v/>
      </c>
      <c r="G175" s="1274" t="str">
        <f>IF(MAY!$M$70&gt;0.0005,MAY!$M$70,"")</f>
        <v/>
      </c>
      <c r="H175" s="1274" t="str">
        <f>IF(JUN!$M$70&gt;0.0005,JUN!$M$70,"")</f>
        <v/>
      </c>
      <c r="I175" s="1274" t="str">
        <f>IF(JUL!$M$70&gt;0.0005,JUL!$M$70,"")</f>
        <v/>
      </c>
      <c r="J175" s="1274" t="str">
        <f>IF(AUG!$M$70&gt;0.0005,AUG!$M$70,"")</f>
        <v/>
      </c>
      <c r="K175" s="1274" t="str">
        <f>IF(SEP!$M$70&gt;0.0005,SEP!$M$70,"")</f>
        <v/>
      </c>
      <c r="L175" s="1274" t="str">
        <f>IF(OCT!$M$70&gt;0.0005,OCT!$M$70,"")</f>
        <v/>
      </c>
      <c r="M175" s="1274" t="str">
        <f>IF(NOV!$M$70&gt;0.0005,NOV!$M$70,"")</f>
        <v/>
      </c>
      <c r="N175" s="1275" t="str">
        <f>IF(DEC!$M$70&gt;0.0005,DEC!$M$70,"")</f>
        <v/>
      </c>
      <c r="O175" s="1276" t="str">
        <f>IF(SUM(C175:N175)&gt;0.0005,O77/O$60,"")</f>
        <v/>
      </c>
      <c r="P175" s="976"/>
      <c r="Q175" s="1070"/>
      <c r="R175" s="1071"/>
      <c r="S175" s="1770"/>
      <c r="T175" s="1770"/>
      <c r="U175" s="1770"/>
      <c r="V175" s="1770"/>
      <c r="W175" s="1770"/>
      <c r="X175" s="1770"/>
      <c r="Y175" s="1770"/>
      <c r="Z175" s="1770"/>
      <c r="AA175" s="1770"/>
      <c r="AB175" s="1770"/>
      <c r="AC175" s="1770"/>
      <c r="AD175" s="1770"/>
      <c r="AE175" s="1770"/>
      <c r="AF175" s="1799"/>
      <c r="AI175" s="1227"/>
      <c r="AJ175" s="1227"/>
      <c r="AK175" s="1227"/>
      <c r="AL175" s="1227"/>
      <c r="AM175" s="1227"/>
      <c r="AN175" s="1227"/>
      <c r="AO175" s="1227"/>
      <c r="AP175" s="1227"/>
      <c r="AQ175" s="1227"/>
      <c r="AR175" s="1227"/>
      <c r="AS175" s="1227"/>
      <c r="AT175" s="1227"/>
      <c r="AU175" s="1227"/>
      <c r="AV175" s="1228"/>
      <c r="AY175" s="1228"/>
      <c r="AZ175" s="1228"/>
      <c r="BA175" s="1077"/>
      <c r="BB175" s="1228"/>
      <c r="BD175" s="1228"/>
      <c r="BF175" s="810"/>
      <c r="BG175" s="1228"/>
      <c r="BH175" s="1228"/>
      <c r="BI175" s="1228"/>
      <c r="BK175" s="810"/>
      <c r="BL175" s="1229"/>
    </row>
    <row r="176" spans="1:131" s="777" customFormat="1" ht="15.75" customHeight="1" thickTop="1">
      <c r="A176" s="1098"/>
      <c r="B176" s="1026" t="str">
        <f>IF(SETUP!$B$64&lt;&gt;"",SETUP!$B$64,"")</f>
        <v/>
      </c>
      <c r="C176" s="800" t="str">
        <f>IF(JAN!$M$71&gt;0.0005,JAN!$M$71,"")</f>
        <v/>
      </c>
      <c r="D176" s="801" t="str">
        <f>IF(FEB!$M$71&gt;0.0005,FEB!$M$71,"")</f>
        <v/>
      </c>
      <c r="E176" s="801" t="str">
        <f>IF(MAR!$M$71&gt;0.0005,MAR!$M$71,"")</f>
        <v/>
      </c>
      <c r="F176" s="801" t="str">
        <f>IF(APR!$M$71&gt;0.0005,APR!$M$71,"")</f>
        <v/>
      </c>
      <c r="G176" s="801" t="str">
        <f>IF(MAY!$M$71&gt;0.0005,MAY!$M$71,"")</f>
        <v/>
      </c>
      <c r="H176" s="801" t="str">
        <f>IF(JUN!$M$71&gt;0.0005,JUN!$M$71,"")</f>
        <v/>
      </c>
      <c r="I176" s="801" t="str">
        <f>IF(JUL!$M$71&gt;0.0005,JUL!$M$71,"")</f>
        <v/>
      </c>
      <c r="J176" s="801" t="str">
        <f>IF(AUG!$M$71&gt;0.0005,AUG!$M$71,"")</f>
        <v/>
      </c>
      <c r="K176" s="801" t="str">
        <f>IF(SEP!$M$71&gt;0.0005,SEP!$M$71,"")</f>
        <v/>
      </c>
      <c r="L176" s="801" t="str">
        <f>IF(OCT!$M$71&gt;0.0005,OCT!$M$71,"")</f>
        <v/>
      </c>
      <c r="M176" s="801" t="str">
        <f>IF(NOV!$M$71&gt;0.0005,NOV!$M$71,"")</f>
        <v/>
      </c>
      <c r="N176" s="1030" t="str">
        <f>IF(DEC!$M$71&gt;0.0005,DEC!$M$71,"")</f>
        <v/>
      </c>
      <c r="O176" s="803" t="str">
        <f>IF(SUM(C176:N176)&gt;0.0005,O78/O$60,"")</f>
        <v/>
      </c>
      <c r="P176" s="976"/>
      <c r="Q176" s="1081"/>
      <c r="R176" s="1082" t="str">
        <f>IF(SETUP!$B$63&lt;&gt;"",SETUP!$B$63,"")</f>
        <v/>
      </c>
      <c r="S176" s="1771" t="str">
        <f>IF(JAN!$L$70&gt;0,JAN!$L$70,"")</f>
        <v/>
      </c>
      <c r="T176" s="1771" t="str">
        <f>IF(FEB!$L$70&gt;0,FEB!$L$70,"")</f>
        <v/>
      </c>
      <c r="U176" s="1771" t="str">
        <f>IF(MAR!$L$70&gt;0,MAR!$L$70,"")</f>
        <v/>
      </c>
      <c r="V176" s="1771" t="str">
        <f>IF(APR!$L$70&gt;0,APR!$L$70,"")</f>
        <v/>
      </c>
      <c r="W176" s="1771" t="str">
        <f>IF(MAY!$L$70&gt;0,MAY!$L$70,"")</f>
        <v/>
      </c>
      <c r="X176" s="1771" t="str">
        <f>IF(JUN!$L$70&gt;0,JUN!$L$70,"")</f>
        <v/>
      </c>
      <c r="Y176" s="1771" t="str">
        <f>IF(JUL!$L$70&gt;0,JUL!$L$70,"")</f>
        <v/>
      </c>
      <c r="Z176" s="1771" t="str">
        <f>IF(AUG!$L$70&gt;0,AUG!$L$70,"")</f>
        <v/>
      </c>
      <c r="AA176" s="1771" t="str">
        <f>IF(SEP!$L$70&gt;0,SEP!$L$70,"")</f>
        <v/>
      </c>
      <c r="AB176" s="1771" t="str">
        <f>IF(OCT!$L$70&gt;0,OCT!$L$70,"")</f>
        <v/>
      </c>
      <c r="AC176" s="1771" t="str">
        <f>IF(NOV!$L$70&gt;0,NOV!$L$70,"")</f>
        <v/>
      </c>
      <c r="AD176" s="1772" t="str">
        <f>IF(DEC!$L$70&gt;0,DEC!$L$70,"")</f>
        <v/>
      </c>
      <c r="AE176" s="1773" t="str">
        <f>IF(SUM(S176:AD176)&gt;0,SUM(S176:AD176),"")</f>
        <v/>
      </c>
      <c r="AF176" s="1800" t="str">
        <f>IF(SUM(S176:AD176)&gt;0.005,SUM(S176:AD176)/COUNTIF(S176:AD176,"&gt;0.005"),"")</f>
        <v/>
      </c>
      <c r="AI176" s="1227"/>
      <c r="AJ176" s="1227"/>
      <c r="AK176" s="1227"/>
      <c r="AL176" s="1227"/>
      <c r="AM176" s="1227"/>
      <c r="AN176" s="1227"/>
      <c r="AO176" s="1227"/>
      <c r="AP176" s="1227"/>
      <c r="AQ176" s="1227"/>
      <c r="AR176" s="1227"/>
      <c r="AS176" s="1227"/>
      <c r="AT176" s="1227"/>
      <c r="AU176" s="1227"/>
      <c r="AV176" s="1228"/>
      <c r="AY176" s="1228"/>
      <c r="AZ176" s="1228"/>
      <c r="BA176" s="1077"/>
      <c r="BB176" s="1228"/>
      <c r="BD176" s="1228"/>
      <c r="BF176" s="810"/>
      <c r="BG176" s="1228"/>
      <c r="BH176" s="1228"/>
      <c r="BI176" s="1228"/>
      <c r="BK176" s="810"/>
      <c r="BL176" s="1229"/>
    </row>
    <row r="177" spans="1:131" s="777" customFormat="1" ht="15.75" customHeight="1" thickBot="1">
      <c r="A177" s="1277"/>
      <c r="B177" s="1278" t="str">
        <f>IF(SETUP!$B$65&lt;&gt;"",SETUP!$B$65,"")</f>
        <v/>
      </c>
      <c r="C177" s="1279" t="str">
        <f>IF(JAN!$M$72&gt;0.0005,JAN!$M$72,"")</f>
        <v/>
      </c>
      <c r="D177" s="1280" t="str">
        <f>IF(FEB!$M$72&gt;0.0005,FEB!$M$72,"")</f>
        <v/>
      </c>
      <c r="E177" s="1280" t="str">
        <f>IF(MAR!$M$72&gt;0.0005,MAR!$M$72,"")</f>
        <v/>
      </c>
      <c r="F177" s="1280" t="str">
        <f>IF(APR!$M$72&gt;0.0005,APR!$M$72,"")</f>
        <v/>
      </c>
      <c r="G177" s="1280" t="str">
        <f>IF(MAY!$M$72&gt;0.0005,MAY!$M$72,"")</f>
        <v/>
      </c>
      <c r="H177" s="1280" t="str">
        <f>IF(JUN!$M$72&gt;0.0005,JUN!$M$72,"")</f>
        <v/>
      </c>
      <c r="I177" s="1280" t="str">
        <f>IF(JUL!$M$72&gt;0.0005,JUL!$M$72,"")</f>
        <v/>
      </c>
      <c r="J177" s="1280" t="str">
        <f>IF(AUG!$M$72&gt;0.0005,AUG!$M$72,"")</f>
        <v/>
      </c>
      <c r="K177" s="1280" t="str">
        <f>IF(SEP!$M$72&gt;0.0005,SEP!$M$72,"")</f>
        <v/>
      </c>
      <c r="L177" s="1280" t="str">
        <f>IF(OCT!$M$72&gt;0.0005,OCT!$M$72,"")</f>
        <v/>
      </c>
      <c r="M177" s="1280" t="str">
        <f>IF(NOV!$M$72&gt;0.0005,NOV!$M$72,"")</f>
        <v/>
      </c>
      <c r="N177" s="1281" t="str">
        <f>IF(DEC!$M$72&gt;0.0005,DEC!$M$72,"")</f>
        <v/>
      </c>
      <c r="O177" s="1282" t="str">
        <f>IF(SUM(C177:N177)&gt;0.0005,O79/O$60,"")</f>
        <v/>
      </c>
      <c r="P177" s="976"/>
      <c r="Q177" s="1098"/>
      <c r="R177" s="1026" t="str">
        <f>IF(SETUP!$B$64&lt;&gt;"",SETUP!$B$64,"")</f>
        <v/>
      </c>
      <c r="S177" s="1715" t="str">
        <f>IF(JAN!$L$71&gt;0,JAN!$L$71,"")</f>
        <v/>
      </c>
      <c r="T177" s="1716" t="str">
        <f>IF(FEB!$L$71&gt;0,FEB!$L$71,"")</f>
        <v/>
      </c>
      <c r="U177" s="1716" t="str">
        <f>IF(MAR!$L$71&gt;0,MAR!$L$71,"")</f>
        <v/>
      </c>
      <c r="V177" s="1716" t="str">
        <f>IF(APR!$L$71&gt;0,APR!$L$71,"")</f>
        <v/>
      </c>
      <c r="W177" s="1716" t="str">
        <f>IF(MAY!$L$71&gt;0,MAY!$L$71,"")</f>
        <v/>
      </c>
      <c r="X177" s="1716" t="str">
        <f>IF(JUN!$L$71&gt;0,JUN!$L$71,"")</f>
        <v/>
      </c>
      <c r="Y177" s="1716" t="str">
        <f>IF(JUL!$L$71&gt;0,JUL!$L$71,"")</f>
        <v/>
      </c>
      <c r="Z177" s="1716" t="str">
        <f>IF(AUG!$L$71&gt;0,AUG!$L$71,"")</f>
        <v/>
      </c>
      <c r="AA177" s="1716" t="str">
        <f>IF(SEP!$L$71&gt;0,SEP!$L$71,"")</f>
        <v/>
      </c>
      <c r="AB177" s="1716" t="str">
        <f>IF(OCT!$L$71&gt;0,OCT!$L$71,"")</f>
        <v/>
      </c>
      <c r="AC177" s="1716" t="str">
        <f>IF(NOV!$L$71&gt;0,NOV!$L$71,"")</f>
        <v/>
      </c>
      <c r="AD177" s="1764" t="str">
        <f>IF(DEC!$L$71&gt;0,DEC!$L$71,"")</f>
        <v/>
      </c>
      <c r="AE177" s="1718" t="str">
        <f>IF(SUM(S177:AD177)&gt;0,SUM(S177:AD177),"")</f>
        <v/>
      </c>
      <c r="AF177" s="1801" t="str">
        <f>IF(SUM(S177:AD177)&gt;0.005,SUM(S177:AD177)/COUNTIF(S177:AD177,"&gt;0.005"),"")</f>
        <v/>
      </c>
      <c r="AI177" s="1227"/>
      <c r="AJ177" s="1227"/>
      <c r="AK177" s="1227"/>
      <c r="AL177" s="1227"/>
      <c r="AM177" s="1227"/>
      <c r="AN177" s="1227"/>
      <c r="AO177" s="1227"/>
      <c r="AP177" s="1227"/>
      <c r="AQ177" s="1227"/>
      <c r="AR177" s="1227"/>
      <c r="AS177" s="1227"/>
      <c r="AT177" s="1227"/>
      <c r="AU177" s="1227"/>
      <c r="AV177" s="1228"/>
      <c r="AY177" s="1228"/>
      <c r="AZ177" s="1228"/>
      <c r="BA177" s="1077"/>
      <c r="BB177" s="1228"/>
      <c r="BD177" s="1228"/>
      <c r="BF177" s="810"/>
      <c r="BG177" s="1228"/>
      <c r="BH177" s="1228"/>
      <c r="BI177" s="1228"/>
      <c r="BK177" s="810"/>
      <c r="BL177" s="1229"/>
    </row>
    <row r="178" spans="1:131" s="808" customFormat="1" ht="15.75" customHeight="1" thickBot="1">
      <c r="A178" s="1251"/>
      <c r="B178" s="1026"/>
      <c r="C178" s="1021"/>
      <c r="D178" s="1021"/>
      <c r="E178" s="1021"/>
      <c r="F178" s="1021"/>
      <c r="G178" s="1021"/>
      <c r="H178" s="1021"/>
      <c r="I178" s="1021"/>
      <c r="J178" s="1021"/>
      <c r="K178" s="1021"/>
      <c r="L178" s="1021"/>
      <c r="M178" s="1021"/>
      <c r="N178" s="1021"/>
      <c r="O178" s="1021"/>
      <c r="P178" s="1253"/>
      <c r="Q178" s="1103"/>
      <c r="R178" s="1104" t="str">
        <f>IF(SETUP!$B$65&lt;&gt;"",SETUP!$B$65,"")</f>
        <v/>
      </c>
      <c r="S178" s="1774" t="str">
        <f>IF(JAN!$L$72&gt;0,JAN!$L$72,"")</f>
        <v/>
      </c>
      <c r="T178" s="1775" t="str">
        <f>IF(FEB!$L$72&gt;0,FEB!$L$72,"")</f>
        <v/>
      </c>
      <c r="U178" s="1775" t="str">
        <f>IF(MAR!$L$72&gt;0,MAR!$L$72,"")</f>
        <v/>
      </c>
      <c r="V178" s="1775" t="str">
        <f>IF(APR!$L$72&gt;0,APR!$L$72,"")</f>
        <v/>
      </c>
      <c r="W178" s="1775" t="str">
        <f>IF(MAY!$L$72&gt;0,MAY!$L$72,"")</f>
        <v/>
      </c>
      <c r="X178" s="1775" t="str">
        <f>IF(JUN!$L$72&gt;0,JUN!$L$72,"")</f>
        <v/>
      </c>
      <c r="Y178" s="1775" t="str">
        <f>IF(JUL!$L$72&gt;0,JUL!$L$72,"")</f>
        <v/>
      </c>
      <c r="Z178" s="1775" t="str">
        <f>IF(AUG!$L$72&gt;0,AUG!$L$72,"")</f>
        <v/>
      </c>
      <c r="AA178" s="1775" t="str">
        <f>IF(SEP!$L$72&gt;0,SEP!$L$72,"")</f>
        <v/>
      </c>
      <c r="AB178" s="1775" t="str">
        <f>IF(OCT!$L$72&gt;0,OCT!$L$72,"")</f>
        <v/>
      </c>
      <c r="AC178" s="1775" t="str">
        <f>IF(NOV!$L$72&gt;0,NOV!$L$72,"")</f>
        <v/>
      </c>
      <c r="AD178" s="1776" t="str">
        <f>IF(DEC!$L$72&gt;0,DEC!$L$72,"")</f>
        <v/>
      </c>
      <c r="AE178" s="1777" t="str">
        <f>IF(SUM(S178:AD178)&gt;0,SUM(S178:AD178),"")</f>
        <v/>
      </c>
      <c r="AF178" s="1802" t="str">
        <f>IF(SUM(S178:AD178)&gt;0.005,SUM(S178:AD178)/COUNTIF(S178:AD178,"&gt;0.005"),"")</f>
        <v/>
      </c>
      <c r="AG178" s="777"/>
      <c r="AH178" s="777"/>
      <c r="AI178" s="1227"/>
      <c r="AJ178" s="1227"/>
      <c r="AK178" s="1227"/>
      <c r="AL178" s="1227"/>
      <c r="AM178" s="1227"/>
      <c r="AN178" s="1227"/>
      <c r="AO178" s="1227"/>
      <c r="AP178" s="1227"/>
      <c r="AQ178" s="1227"/>
      <c r="AR178" s="1227"/>
      <c r="AS178" s="1227"/>
      <c r="AT178" s="1227"/>
      <c r="AU178" s="1227"/>
      <c r="AV178" s="1228"/>
      <c r="AW178" s="777"/>
      <c r="AX178" s="777"/>
      <c r="AY178" s="1228"/>
      <c r="AZ178" s="1228"/>
      <c r="BA178" s="1077"/>
      <c r="BB178" s="1228"/>
      <c r="BC178" s="777"/>
      <c r="BD178" s="1228"/>
      <c r="BE178" s="777"/>
      <c r="BF178" s="810"/>
      <c r="BG178" s="1228"/>
      <c r="BH178" s="1228"/>
      <c r="BI178" s="1228"/>
      <c r="BJ178" s="777"/>
      <c r="BK178" s="810"/>
      <c r="BL178" s="1229"/>
      <c r="BM178" s="777"/>
      <c r="BN178" s="777"/>
      <c r="BO178" s="777"/>
      <c r="BP178" s="777"/>
      <c r="BQ178" s="777"/>
      <c r="BR178" s="777"/>
      <c r="BS178" s="777"/>
      <c r="BT178" s="777"/>
      <c r="BU178" s="777"/>
      <c r="BV178" s="777"/>
      <c r="BW178" s="777"/>
      <c r="BX178" s="777"/>
      <c r="BY178" s="777"/>
      <c r="BZ178" s="777"/>
      <c r="CA178" s="777"/>
      <c r="CB178" s="777"/>
      <c r="CC178" s="777"/>
      <c r="CD178" s="777"/>
      <c r="CE178" s="777"/>
      <c r="CF178" s="777"/>
      <c r="CG178" s="777"/>
      <c r="CH178" s="777"/>
      <c r="CI178" s="777"/>
      <c r="CJ178" s="777"/>
      <c r="CK178" s="777"/>
      <c r="CL178" s="777"/>
      <c r="CM178" s="777"/>
      <c r="CN178" s="777"/>
      <c r="CO178" s="777"/>
      <c r="CP178" s="777"/>
      <c r="CQ178" s="777"/>
      <c r="CR178" s="777"/>
      <c r="CS178" s="777"/>
      <c r="CT178" s="777"/>
      <c r="CU178" s="777"/>
      <c r="CV178" s="777"/>
      <c r="CW178" s="777"/>
      <c r="CX178" s="777"/>
      <c r="CY178" s="777"/>
      <c r="CZ178" s="777"/>
      <c r="DA178" s="777"/>
      <c r="DB178" s="777"/>
      <c r="DC178" s="777"/>
      <c r="DD178" s="777"/>
      <c r="DE178" s="777"/>
      <c r="DF178" s="777"/>
      <c r="DG178" s="777"/>
      <c r="DH178" s="777"/>
      <c r="DI178" s="777"/>
      <c r="DJ178" s="777"/>
      <c r="DK178" s="777"/>
      <c r="DL178" s="777"/>
      <c r="DM178" s="777"/>
      <c r="DN178" s="777"/>
      <c r="DO178" s="777"/>
      <c r="DP178" s="777"/>
      <c r="DQ178" s="777"/>
      <c r="DR178" s="777"/>
      <c r="DS178" s="777"/>
      <c r="DT178" s="777"/>
      <c r="DU178" s="777"/>
      <c r="DV178" s="777"/>
      <c r="DW178" s="777"/>
      <c r="DX178" s="777"/>
      <c r="DY178" s="777"/>
      <c r="DZ178" s="777"/>
      <c r="EA178" s="777"/>
    </row>
    <row r="179" spans="1:131" s="777" customFormat="1" ht="19.5" customHeight="1" thickTop="1" thickBot="1">
      <c r="A179" s="972"/>
      <c r="B179" s="1284"/>
      <c r="C179" s="1254"/>
      <c r="D179" s="1254"/>
      <c r="E179" s="1254"/>
      <c r="F179" s="1254"/>
      <c r="G179" s="1254"/>
      <c r="H179" s="1254"/>
      <c r="I179" s="1254"/>
      <c r="J179" s="1254"/>
      <c r="K179" s="1254"/>
      <c r="L179" s="1254"/>
      <c r="M179" s="1254"/>
      <c r="N179" s="1254"/>
      <c r="O179" s="1254"/>
      <c r="P179" s="976"/>
      <c r="Q179" s="1070"/>
      <c r="R179" s="1071"/>
      <c r="S179" s="1770"/>
      <c r="T179" s="1770"/>
      <c r="U179" s="1770"/>
      <c r="V179" s="1770"/>
      <c r="W179" s="1770"/>
      <c r="X179" s="1770"/>
      <c r="Y179" s="1770"/>
      <c r="Z179" s="1770"/>
      <c r="AA179" s="1770"/>
      <c r="AB179" s="1770"/>
      <c r="AC179" s="1770"/>
      <c r="AD179" s="1770"/>
      <c r="AE179" s="1770"/>
      <c r="AF179" s="1799"/>
      <c r="AI179" s="1227"/>
      <c r="AJ179" s="1227"/>
      <c r="AK179" s="1227"/>
      <c r="AL179" s="1227"/>
      <c r="AM179" s="1227"/>
      <c r="AN179" s="1227"/>
      <c r="AO179" s="1227"/>
      <c r="AP179" s="1227"/>
      <c r="AQ179" s="1227"/>
      <c r="AR179" s="1227"/>
      <c r="AS179" s="1227"/>
      <c r="AT179" s="1227"/>
      <c r="AU179" s="1227"/>
      <c r="AV179" s="1228"/>
      <c r="AY179" s="1228"/>
      <c r="AZ179" s="1228"/>
      <c r="BA179" s="1077"/>
      <c r="BB179" s="1228"/>
      <c r="BD179" s="1228"/>
      <c r="BF179" s="810"/>
      <c r="BG179" s="1228"/>
      <c r="BH179" s="1228"/>
      <c r="BI179" s="1228"/>
      <c r="BK179" s="810"/>
      <c r="BL179" s="1229"/>
    </row>
    <row r="180" spans="1:131" s="777" customFormat="1" ht="15.75" customHeight="1" thickTop="1">
      <c r="A180" s="1291"/>
      <c r="B180" s="1292" t="str">
        <f>IF(SETUP!$B$66&lt;&gt;"",SETUP!$B$66,"")</f>
        <v/>
      </c>
      <c r="C180" s="1293" t="str">
        <f>IF(JAN!$M$75&gt;0.0005,JAN!$M$75,"")</f>
        <v/>
      </c>
      <c r="D180" s="1294" t="str">
        <f>IF(FEB!$M$75&gt;0.0005,FEB!$M$75,"")</f>
        <v/>
      </c>
      <c r="E180" s="1294" t="str">
        <f>IF(MAR!$M$75&gt;0.0005,MAR!$M$75,"")</f>
        <v/>
      </c>
      <c r="F180" s="1294" t="str">
        <f>IF(APR!$M$75&gt;0.0005,APR!$M$75,"")</f>
        <v/>
      </c>
      <c r="G180" s="1294" t="str">
        <f>IF(MAY!$M$75&gt;0.0005,MAY!$M$75,"")</f>
        <v/>
      </c>
      <c r="H180" s="1294" t="str">
        <f>IF(JUN!$M$75&gt;0.0005,JUN!$M$75,"")</f>
        <v/>
      </c>
      <c r="I180" s="1294" t="str">
        <f>IF(JUL!$M$75&gt;0.0005,JUL!$M$75,"")</f>
        <v/>
      </c>
      <c r="J180" s="1294" t="str">
        <f>IF(AUG!$M$75&gt;0.0005,AUG!$M$75,"")</f>
        <v/>
      </c>
      <c r="K180" s="1294" t="str">
        <f>IF(SEP!$M$75&gt;0.0005,SEP!$M$75,"")</f>
        <v/>
      </c>
      <c r="L180" s="1294" t="str">
        <f>IF(OCT!$M$75&gt;0.0005,OCT!$M$75,"")</f>
        <v/>
      </c>
      <c r="M180" s="1294" t="str">
        <f>IF(NOV!$M$75&gt;0.0005,NOV!$M$75,"")</f>
        <v/>
      </c>
      <c r="N180" s="1295" t="str">
        <f>IF(DEC!$M$75&gt;0.0005,DEC!$M$75,"")</f>
        <v/>
      </c>
      <c r="O180" s="1296" t="str">
        <f t="shared" ref="O180:O191" si="63">IF(SUM(C180:N180)&gt;0.0005,-O81/O$61,"")</f>
        <v/>
      </c>
      <c r="P180" s="976"/>
      <c r="Q180" s="1122"/>
      <c r="R180" s="1026" t="str">
        <f>IF(SETUP!$B$66&lt;&gt;"",SETUP!$B$66,"")</f>
        <v/>
      </c>
      <c r="S180" s="1715" t="str">
        <f>IF(JAN!$L$75&gt;0,JAN!$L$75,"")</f>
        <v/>
      </c>
      <c r="T180" s="1716" t="str">
        <f>IF(FEB!$L$75&gt;0,FEB!$L$75,"")</f>
        <v/>
      </c>
      <c r="U180" s="1716" t="str">
        <f>IF(MAR!$L$75&gt;0,MAR!$L$75,"")</f>
        <v/>
      </c>
      <c r="V180" s="1716" t="str">
        <f>IF(APR!$L$75&gt;0,APR!$L$75,"")</f>
        <v/>
      </c>
      <c r="W180" s="1716" t="str">
        <f>IF(MAY!$L$75&gt;0,MAY!$L$75,"")</f>
        <v/>
      </c>
      <c r="X180" s="1716" t="str">
        <f>IF(JUN!$L$75&gt;0,JUN!$L$75,"")</f>
        <v/>
      </c>
      <c r="Y180" s="1716" t="str">
        <f>IF(JUL!$L$75&gt;0,JUL!$L$75,"")</f>
        <v/>
      </c>
      <c r="Z180" s="1716" t="str">
        <f>IF(AUG!$L$75&gt;0,AUG!$L$75,"")</f>
        <v/>
      </c>
      <c r="AA180" s="1716" t="str">
        <f>IF(SEP!$L$75&gt;0,SEP!$L$75,"")</f>
        <v/>
      </c>
      <c r="AB180" s="1716" t="str">
        <f>IF(OCT!$L$75&gt;0,OCT!$L$75,"")</f>
        <v/>
      </c>
      <c r="AC180" s="1716" t="str">
        <f>IF(NOV!$L$75&gt;0,NOV!$L$75,"")</f>
        <v/>
      </c>
      <c r="AD180" s="1764" t="str">
        <f>IF(DEC!$L$75&gt;0,DEC!$L$75,"")</f>
        <v/>
      </c>
      <c r="AE180" s="1718" t="str">
        <f t="shared" ref="AE180:AE188" si="64">IF(SUM(S180:AD180)&gt;0,SUM(S180:AD180),"")</f>
        <v/>
      </c>
      <c r="AF180" s="1803" t="str">
        <f t="shared" ref="AF180:AF191" si="65">IF(SUM(S180:AD180)&gt;0.005,SUM(S180:AD180)/COUNTIF(S180:AD180,"&gt;0.005"),"")</f>
        <v/>
      </c>
      <c r="AI180" s="1227"/>
      <c r="AJ180" s="1227"/>
      <c r="AK180" s="1227"/>
      <c r="AL180" s="1227"/>
      <c r="AM180" s="1227"/>
      <c r="AN180" s="1227"/>
      <c r="AO180" s="1227"/>
      <c r="AP180" s="1227"/>
      <c r="AQ180" s="1227"/>
      <c r="AR180" s="1227"/>
      <c r="AS180" s="1227"/>
      <c r="AT180" s="1227"/>
      <c r="AU180" s="1227"/>
      <c r="AV180" s="1228"/>
      <c r="AY180" s="1228"/>
      <c r="AZ180" s="1228"/>
      <c r="BA180" s="1077"/>
      <c r="BB180" s="1228"/>
      <c r="BD180" s="1228"/>
      <c r="BF180" s="810"/>
      <c r="BG180" s="1228"/>
      <c r="BH180" s="1228"/>
      <c r="BI180" s="1228"/>
      <c r="BK180" s="810"/>
      <c r="BL180" s="1229"/>
    </row>
    <row r="181" spans="1:131" s="777" customFormat="1" ht="15.75" customHeight="1">
      <c r="A181" s="1122"/>
      <c r="B181" s="1138" t="str">
        <f>IF(SETUP!$B$67&lt;&gt;"",SETUP!$B$67,"")</f>
        <v/>
      </c>
      <c r="C181" s="1144" t="str">
        <f>IF(JAN!$M$76&gt;0.0005,JAN!$M$76,"")</f>
        <v/>
      </c>
      <c r="D181" s="1145" t="str">
        <f>IF(FEB!$M$76&gt;0.0005,FEB!$M$76,"")</f>
        <v/>
      </c>
      <c r="E181" s="1145" t="str">
        <f>IF(MAR!$M$76&gt;0.0005,MAR!$M$76,"")</f>
        <v/>
      </c>
      <c r="F181" s="1145" t="str">
        <f>IF(APR!$M$76&gt;0.0005,APR!$M$76,"")</f>
        <v/>
      </c>
      <c r="G181" s="1145" t="str">
        <f>IF(MAY!$M$76&gt;0.0005,MAY!$M$76,"")</f>
        <v/>
      </c>
      <c r="H181" s="1145" t="str">
        <f>IF(JUN!$M$76&gt;0.0005,JUN!$M$76,"")</f>
        <v/>
      </c>
      <c r="I181" s="1145" t="str">
        <f>IF(JUL!$M$76&gt;0.0005,JUL!$M$76,"")</f>
        <v/>
      </c>
      <c r="J181" s="1145" t="str">
        <f>IF(AUG!$M$76&gt;0.0005,AUG!$M$76,"")</f>
        <v/>
      </c>
      <c r="K181" s="1145" t="str">
        <f>IF(SEP!$M$76&gt;0.0005,SEP!$M$76,"")</f>
        <v/>
      </c>
      <c r="L181" s="1145" t="str">
        <f>IF(OCT!$M$76&gt;0.0005,OCT!$M$76,"")</f>
        <v/>
      </c>
      <c r="M181" s="1145" t="str">
        <f>IF(NOV!$M$76&gt;0.0005,NOV!$M$76,"")</f>
        <v/>
      </c>
      <c r="N181" s="1146" t="str">
        <f>IF(DEC!$M$76&gt;0.0005,DEC!$M$76,"")</f>
        <v/>
      </c>
      <c r="O181" s="1147" t="str">
        <f t="shared" si="63"/>
        <v/>
      </c>
      <c r="P181" s="976"/>
      <c r="Q181" s="1122"/>
      <c r="R181" s="1138" t="str">
        <f>IF(SETUP!$B$67&lt;&gt;"",SETUP!$B$67,"")</f>
        <v/>
      </c>
      <c r="S181" s="1778" t="str">
        <f>IF(JAN!$L$76&gt;0,JAN!$L$76,"")</f>
        <v/>
      </c>
      <c r="T181" s="1779" t="str">
        <f>IF(FEB!$L$76&gt;0,FEB!$L$76,"")</f>
        <v/>
      </c>
      <c r="U181" s="1779" t="str">
        <f>IF(MAR!$L$76&gt;0,MAR!$L$76,"")</f>
        <v/>
      </c>
      <c r="V181" s="1779" t="str">
        <f>IF(APR!$L$76&gt;0,APR!$L$76,"")</f>
        <v/>
      </c>
      <c r="W181" s="1779" t="str">
        <f>IF(MAY!$L$76&gt;0,MAY!$L$76,"")</f>
        <v/>
      </c>
      <c r="X181" s="1779" t="str">
        <f>IF(JUN!$L$76&gt;0,JUN!$L$76,"")</f>
        <v/>
      </c>
      <c r="Y181" s="1779" t="str">
        <f>IF(JUL!$L$76&gt;0,JUL!$L$76,"")</f>
        <v/>
      </c>
      <c r="Z181" s="1779" t="str">
        <f>IF(AUG!$L$76&gt;0,AUG!$L$76,"")</f>
        <v/>
      </c>
      <c r="AA181" s="1779" t="str">
        <f>IF(SEP!$L$76&gt;0,SEP!$L$76,"")</f>
        <v/>
      </c>
      <c r="AB181" s="1779" t="str">
        <f>IF(OCT!$L$76&gt;0,OCT!$L$76,"")</f>
        <v/>
      </c>
      <c r="AC181" s="1779" t="str">
        <f>IF(NOV!$L$76&gt;0,NOV!$L$76,"")</f>
        <v/>
      </c>
      <c r="AD181" s="1780" t="str">
        <f>IF(DEC!$L$76&gt;0,DEC!$L$76,"")</f>
        <v/>
      </c>
      <c r="AE181" s="1781" t="str">
        <f t="shared" si="64"/>
        <v/>
      </c>
      <c r="AF181" s="1803" t="str">
        <f t="shared" si="65"/>
        <v/>
      </c>
      <c r="AI181" s="1227"/>
      <c r="AJ181" s="1227"/>
      <c r="AK181" s="1227"/>
      <c r="AL181" s="1227"/>
      <c r="AM181" s="1227"/>
      <c r="AN181" s="1227"/>
      <c r="AO181" s="1227"/>
      <c r="AP181" s="1227"/>
      <c r="AQ181" s="1227"/>
      <c r="AR181" s="1227"/>
      <c r="AS181" s="1227"/>
      <c r="AT181" s="1227"/>
      <c r="AU181" s="1227"/>
      <c r="AV181" s="1228"/>
      <c r="AY181" s="1228"/>
      <c r="AZ181" s="1228"/>
      <c r="BA181" s="1077"/>
      <c r="BB181" s="1228"/>
      <c r="BD181" s="1228"/>
      <c r="BF181" s="810"/>
      <c r="BG181" s="1228"/>
      <c r="BH181" s="1228"/>
      <c r="BI181" s="1228"/>
      <c r="BK181" s="810"/>
      <c r="BL181" s="1229"/>
    </row>
    <row r="182" spans="1:131" s="777" customFormat="1" ht="15.75" customHeight="1">
      <c r="A182" s="1122"/>
      <c r="B182" s="1026" t="str">
        <f>IF(SETUP!$B$68&lt;&gt;"",SETUP!$B$68,"")</f>
        <v/>
      </c>
      <c r="C182" s="800" t="str">
        <f>IF(JAN!$M$77&gt;0.0005,JAN!$M$77,"")</f>
        <v/>
      </c>
      <c r="D182" s="801" t="str">
        <f>IF(FEB!$M$77&gt;0.0005,FEB!$M$77,"")</f>
        <v/>
      </c>
      <c r="E182" s="801" t="str">
        <f>IF(MAR!$M$77&gt;0.0005,MAR!$M$77,"")</f>
        <v/>
      </c>
      <c r="F182" s="801" t="str">
        <f>IF(APR!$M$77&gt;0.0005,APR!$M$77,"")</f>
        <v/>
      </c>
      <c r="G182" s="801" t="str">
        <f>IF(MAY!$M$77&gt;0.0005,MAY!$M$77,"")</f>
        <v/>
      </c>
      <c r="H182" s="801" t="str">
        <f>IF(JUN!$M$77&gt;0.0005,JUN!$M$77,"")</f>
        <v/>
      </c>
      <c r="I182" s="801" t="str">
        <f>IF(JUL!$M$77&gt;0.0005,JUL!$M$77,"")</f>
        <v/>
      </c>
      <c r="J182" s="801" t="str">
        <f>IF(AUG!$M$77&gt;0.0005,AUG!$M$77,"")</f>
        <v/>
      </c>
      <c r="K182" s="801" t="str">
        <f>IF(SEP!$M$77&gt;0.0005,SEP!$M$77,"")</f>
        <v/>
      </c>
      <c r="L182" s="801" t="str">
        <f>IF(OCT!$M$77&gt;0.0005,OCT!$M$77,"")</f>
        <v/>
      </c>
      <c r="M182" s="801" t="str">
        <f>IF(NOV!$M$77&gt;0.0005,NOV!$M$77,"")</f>
        <v/>
      </c>
      <c r="N182" s="1030" t="str">
        <f>IF(DEC!$M$77&gt;0.0005,DEC!$M$77,"")</f>
        <v/>
      </c>
      <c r="O182" s="803" t="str">
        <f t="shared" si="63"/>
        <v/>
      </c>
      <c r="P182" s="976"/>
      <c r="Q182" s="1122"/>
      <c r="R182" s="1026" t="str">
        <f>IF(SETUP!$B$68&lt;&gt;"",SETUP!$B$68,"")</f>
        <v/>
      </c>
      <c r="S182" s="1715" t="str">
        <f>IF(JAN!$L$77&gt;0,JAN!$L$77,"")</f>
        <v/>
      </c>
      <c r="T182" s="1716" t="str">
        <f>IF(FEB!$L$77&gt;0,FEB!$L$77,"")</f>
        <v/>
      </c>
      <c r="U182" s="1716" t="str">
        <f>IF(MAR!$L$77&gt;0,MAR!$L$77,"")</f>
        <v/>
      </c>
      <c r="V182" s="1716" t="str">
        <f>IF(APR!$L$77&gt;0,APR!$L$77,"")</f>
        <v/>
      </c>
      <c r="W182" s="1716" t="str">
        <f>IF(MAY!$L$77&gt;0,MAY!$L$77,"")</f>
        <v/>
      </c>
      <c r="X182" s="1716" t="str">
        <f>IF(JUN!$L$77&gt;0,JUN!$L$77,"")</f>
        <v/>
      </c>
      <c r="Y182" s="1716" t="str">
        <f>IF(JUL!$L$77&gt;0,JUL!$L$77,"")</f>
        <v/>
      </c>
      <c r="Z182" s="1716" t="str">
        <f>IF(AUG!$L$77&gt;0,AUG!$L$77,"")</f>
        <v/>
      </c>
      <c r="AA182" s="1716" t="str">
        <f>IF(SEP!$L$77&gt;0,SEP!$L$77,"")</f>
        <v/>
      </c>
      <c r="AB182" s="1716" t="str">
        <f>IF(OCT!$L$77&gt;0,OCT!$L$77,"")</f>
        <v/>
      </c>
      <c r="AC182" s="1716" t="str">
        <f>IF(NOV!$L$77&gt;0,NOV!$L$77,"")</f>
        <v/>
      </c>
      <c r="AD182" s="1764" t="str">
        <f>IF(DEC!$L$77&gt;0,DEC!$L$77,"")</f>
        <v/>
      </c>
      <c r="AE182" s="1718" t="str">
        <f t="shared" si="64"/>
        <v/>
      </c>
      <c r="AF182" s="1803" t="str">
        <f t="shared" si="65"/>
        <v/>
      </c>
      <c r="AI182" s="1227"/>
      <c r="AJ182" s="1227"/>
      <c r="AK182" s="1227"/>
      <c r="AL182" s="1227"/>
      <c r="AM182" s="1227"/>
      <c r="AN182" s="1227"/>
      <c r="AO182" s="1227"/>
      <c r="AP182" s="1227"/>
      <c r="AQ182" s="1227"/>
      <c r="AR182" s="1227"/>
      <c r="AS182" s="1227"/>
      <c r="AT182" s="1227"/>
      <c r="AU182" s="1227"/>
      <c r="AV182" s="1228"/>
      <c r="AY182" s="1228"/>
      <c r="AZ182" s="1228"/>
      <c r="BA182" s="1077"/>
      <c r="BB182" s="1228"/>
      <c r="BD182" s="1228"/>
      <c r="BF182" s="810"/>
      <c r="BG182" s="1228"/>
      <c r="BH182" s="1228"/>
      <c r="BI182" s="1228"/>
      <c r="BK182" s="810"/>
      <c r="BL182" s="1229"/>
    </row>
    <row r="183" spans="1:131" s="777" customFormat="1" ht="15.75" customHeight="1">
      <c r="A183" s="1122"/>
      <c r="B183" s="1138" t="str">
        <f>IF(SETUP!$B$69&lt;&gt;"",SETUP!$B$69,"")</f>
        <v/>
      </c>
      <c r="C183" s="1144" t="str">
        <f>IF(JAN!$M$78&gt;0.0005,JAN!$M$78,"")</f>
        <v/>
      </c>
      <c r="D183" s="1145" t="str">
        <f>IF(FEB!$M$78&gt;0.0005,FEB!$M$78,"")</f>
        <v/>
      </c>
      <c r="E183" s="1145" t="str">
        <f>IF(MAR!$M$78&gt;0.0005,MAR!$M$78,"")</f>
        <v/>
      </c>
      <c r="F183" s="1145" t="str">
        <f>IF(APR!$M$78&gt;0.0005,APR!$M$78,"")</f>
        <v/>
      </c>
      <c r="G183" s="1145" t="str">
        <f>IF(MAY!$M$78&gt;0.0005,MAY!$M$78,"")</f>
        <v/>
      </c>
      <c r="H183" s="1145" t="str">
        <f>IF(JUN!$M$78&gt;0.0005,JUN!$M$78,"")</f>
        <v/>
      </c>
      <c r="I183" s="1145" t="str">
        <f>IF(JUL!$M$78&gt;0.0005,JUL!$M$78,"")</f>
        <v/>
      </c>
      <c r="J183" s="1145" t="str">
        <f>IF(AUG!$M$78&gt;0.0005,AUG!$M$78,"")</f>
        <v/>
      </c>
      <c r="K183" s="1145" t="str">
        <f>IF(SEP!$M$78&gt;0.0005,SEP!$M$78,"")</f>
        <v/>
      </c>
      <c r="L183" s="1145" t="str">
        <f>IF(OCT!$M$78&gt;0.0005,OCT!$M$78,"")</f>
        <v/>
      </c>
      <c r="M183" s="1145" t="str">
        <f>IF(NOV!$M$78&gt;0.0005,NOV!$M$78,"")</f>
        <v/>
      </c>
      <c r="N183" s="1146" t="str">
        <f>IF(DEC!$M$78&gt;0.0005,DEC!$M$78,"")</f>
        <v/>
      </c>
      <c r="O183" s="1147" t="str">
        <f t="shared" si="63"/>
        <v/>
      </c>
      <c r="P183" s="976"/>
      <c r="Q183" s="1122"/>
      <c r="R183" s="1138" t="str">
        <f>IF(SETUP!$B$69&lt;&gt;"",SETUP!$B$69,"")</f>
        <v/>
      </c>
      <c r="S183" s="1778" t="str">
        <f>IF(JAN!$L$78&gt;0,JAN!$L$78,"")</f>
        <v/>
      </c>
      <c r="T183" s="1779" t="str">
        <f>IF(FEB!$L$78&gt;0,FEB!$L$78,"")</f>
        <v/>
      </c>
      <c r="U183" s="1779" t="str">
        <f>IF(MAR!$L$78&gt;0,MAR!$L$78,"")</f>
        <v/>
      </c>
      <c r="V183" s="1779" t="str">
        <f>IF(APR!$L$78&gt;0,APR!$L$78,"")</f>
        <v/>
      </c>
      <c r="W183" s="1779" t="str">
        <f>IF(MAY!$L$78&gt;0,MAY!$L$78,"")</f>
        <v/>
      </c>
      <c r="X183" s="1779" t="str">
        <f>IF(JUN!$L$78&gt;0,JUN!$L$78,"")</f>
        <v/>
      </c>
      <c r="Y183" s="1779" t="str">
        <f>IF(JUL!$L$78&gt;0,JUL!$L$78,"")</f>
        <v/>
      </c>
      <c r="Z183" s="1779" t="str">
        <f>IF(AUG!$L$78&gt;0,AUG!$L$78,"")</f>
        <v/>
      </c>
      <c r="AA183" s="1779" t="str">
        <f>IF(SEP!$L$78&gt;0,SEP!$L$78,"")</f>
        <v/>
      </c>
      <c r="AB183" s="1779" t="str">
        <f>IF(OCT!$L$78&gt;0,OCT!$L$78,"")</f>
        <v/>
      </c>
      <c r="AC183" s="1779" t="str">
        <f>IF(NOV!$L$78&gt;0,NOV!$L$78,"")</f>
        <v/>
      </c>
      <c r="AD183" s="1780" t="str">
        <f>IF(DEC!$L$78&gt;0,DEC!$L$78,"")</f>
        <v/>
      </c>
      <c r="AE183" s="1781" t="str">
        <f t="shared" si="64"/>
        <v/>
      </c>
      <c r="AF183" s="1803" t="str">
        <f t="shared" si="65"/>
        <v/>
      </c>
      <c r="AI183" s="1227"/>
      <c r="AJ183" s="1227"/>
      <c r="AK183" s="1227"/>
      <c r="AL183" s="1227"/>
      <c r="AM183" s="1227"/>
      <c r="AN183" s="1227"/>
      <c r="AO183" s="1227"/>
      <c r="AP183" s="1227"/>
      <c r="AQ183" s="1227"/>
      <c r="AR183" s="1227"/>
      <c r="AS183" s="1227"/>
      <c r="AT183" s="1227"/>
      <c r="AU183" s="1227"/>
      <c r="AV183" s="1228"/>
      <c r="AY183" s="1228"/>
      <c r="AZ183" s="1228"/>
      <c r="BA183" s="1077"/>
      <c r="BB183" s="1228"/>
      <c r="BD183" s="1228"/>
      <c r="BF183" s="810"/>
      <c r="BG183" s="1228"/>
      <c r="BH183" s="1228"/>
      <c r="BI183" s="1228"/>
      <c r="BK183" s="810"/>
      <c r="BL183" s="1229"/>
    </row>
    <row r="184" spans="1:131" s="777" customFormat="1" ht="15.75" customHeight="1">
      <c r="A184" s="1122"/>
      <c r="B184" s="1026" t="str">
        <f>IF(SETUP!$B$70&lt;&gt;"",SETUP!$B$70,"")</f>
        <v/>
      </c>
      <c r="C184" s="800" t="str">
        <f>IF(JAN!$M$79&gt;0.0005,JAN!$M$79,"")</f>
        <v/>
      </c>
      <c r="D184" s="801" t="str">
        <f>IF(FEB!$M$79&gt;0.0005,FEB!$M$79,"")</f>
        <v/>
      </c>
      <c r="E184" s="801" t="str">
        <f>IF(MAR!$M$79&gt;0.0005,MAR!$M$79,"")</f>
        <v/>
      </c>
      <c r="F184" s="801" t="str">
        <f>IF(APR!$M$79&gt;0.0005,APR!$M$79,"")</f>
        <v/>
      </c>
      <c r="G184" s="801" t="str">
        <f>IF(MAY!$M$79&gt;0.0005,MAY!$M$79,"")</f>
        <v/>
      </c>
      <c r="H184" s="801" t="str">
        <f>IF(JUN!$M$79&gt;0.0005,JUN!$M$79,"")</f>
        <v/>
      </c>
      <c r="I184" s="801" t="str">
        <f>IF(JUL!$M$79&gt;0.0005,JUL!$M$79,"")</f>
        <v/>
      </c>
      <c r="J184" s="801" t="str">
        <f>IF(AUG!$M$79&gt;0.0005,AUG!$M$79,"")</f>
        <v/>
      </c>
      <c r="K184" s="801" t="str">
        <f>IF(SEP!$M$79&gt;0.0005,SEP!$M$79,"")</f>
        <v/>
      </c>
      <c r="L184" s="801" t="str">
        <f>IF(OCT!$M$79&gt;0.0005,OCT!$M$79,"")</f>
        <v/>
      </c>
      <c r="M184" s="801" t="str">
        <f>IF(NOV!$M$79&gt;0.0005,NOV!$M$79,"")</f>
        <v/>
      </c>
      <c r="N184" s="1030" t="str">
        <f>IF(DEC!$M$79&gt;0.0005,DEC!$M$79,"")</f>
        <v/>
      </c>
      <c r="O184" s="803" t="str">
        <f t="shared" si="63"/>
        <v/>
      </c>
      <c r="P184" s="976"/>
      <c r="Q184" s="1122"/>
      <c r="R184" s="1026" t="str">
        <f>IF(SETUP!$B$70&lt;&gt;"",SETUP!$B$70,"")</f>
        <v/>
      </c>
      <c r="S184" s="1715" t="str">
        <f>IF(JAN!$L$79&gt;0,JAN!$L$79,"")</f>
        <v/>
      </c>
      <c r="T184" s="1716" t="str">
        <f>IF(FEB!$L$79&gt;0,FEB!$L$79,"")</f>
        <v/>
      </c>
      <c r="U184" s="1716" t="str">
        <f>IF(MAR!$L$79&gt;0,MAR!$L$79,"")</f>
        <v/>
      </c>
      <c r="V184" s="1716" t="str">
        <f>IF(APR!$L$79&gt;0,APR!$L$79,"")</f>
        <v/>
      </c>
      <c r="W184" s="1716" t="str">
        <f>IF(MAY!$L$79&gt;0,MAY!$L$79,"")</f>
        <v/>
      </c>
      <c r="X184" s="1716" t="str">
        <f>IF(JUN!$L$79&gt;0,JUN!$L$79,"")</f>
        <v/>
      </c>
      <c r="Y184" s="1716" t="str">
        <f>IF(JUL!$L$79&gt;0,JUL!$L$79,"")</f>
        <v/>
      </c>
      <c r="Z184" s="1716" t="str">
        <f>IF(AUG!$L$79&gt;0,AUG!$L$79,"")</f>
        <v/>
      </c>
      <c r="AA184" s="1716" t="str">
        <f>IF(SEP!$L$79&gt;0,SEP!$L$79,"")</f>
        <v/>
      </c>
      <c r="AB184" s="1716" t="str">
        <f>IF(OCT!$L$79&gt;0,OCT!$L$79,"")</f>
        <v/>
      </c>
      <c r="AC184" s="1716" t="str">
        <f>IF(NOV!$L$79&gt;0,NOV!$L$79,"")</f>
        <v/>
      </c>
      <c r="AD184" s="1764" t="str">
        <f>IF(DEC!$L$79&gt;0,DEC!$L$79,"")</f>
        <v/>
      </c>
      <c r="AE184" s="1718" t="str">
        <f t="shared" si="64"/>
        <v/>
      </c>
      <c r="AF184" s="1803" t="str">
        <f t="shared" si="65"/>
        <v/>
      </c>
      <c r="AI184" s="1227"/>
      <c r="AJ184" s="1227"/>
      <c r="AK184" s="1227"/>
      <c r="AL184" s="1227"/>
      <c r="AM184" s="1227"/>
      <c r="AN184" s="1227"/>
      <c r="AO184" s="1227"/>
      <c r="AP184" s="1227"/>
      <c r="AQ184" s="1227"/>
      <c r="AR184" s="1227"/>
      <c r="AS184" s="1227"/>
      <c r="AT184" s="1227"/>
      <c r="AU184" s="1227"/>
      <c r="AV184" s="1228"/>
      <c r="AY184" s="1228"/>
      <c r="AZ184" s="1228"/>
      <c r="BA184" s="1077"/>
      <c r="BB184" s="1228"/>
      <c r="BD184" s="1228"/>
      <c r="BF184" s="810"/>
      <c r="BG184" s="1228"/>
      <c r="BH184" s="1228"/>
      <c r="BI184" s="1228"/>
      <c r="BK184" s="810"/>
      <c r="BL184" s="1229"/>
    </row>
    <row r="185" spans="1:131" s="777" customFormat="1" ht="15.75" customHeight="1">
      <c r="A185" s="1122"/>
      <c r="B185" s="1138" t="str">
        <f>IF(SETUP!$B$71&lt;&gt;"",SETUP!$B$71,"")</f>
        <v/>
      </c>
      <c r="C185" s="1144" t="str">
        <f>IF(JAN!$M$80&gt;0.0005,JAN!$M$80,"")</f>
        <v/>
      </c>
      <c r="D185" s="1145" t="str">
        <f>IF(FEB!$M$80&gt;0.0005,FEB!$M$80,"")</f>
        <v/>
      </c>
      <c r="E185" s="1145" t="str">
        <f>IF(MAR!$M$80&gt;0.0005,MAR!$M$80,"")</f>
        <v/>
      </c>
      <c r="F185" s="1145" t="str">
        <f>IF(APR!$M$80&gt;0.0005,APR!$M$80,"")</f>
        <v/>
      </c>
      <c r="G185" s="1145" t="str">
        <f>IF(MAY!$M$80&gt;0.0005,MAY!$M$80,"")</f>
        <v/>
      </c>
      <c r="H185" s="1145" t="str">
        <f>IF(JUN!$M$80&gt;0.0005,JUN!$M$80,"")</f>
        <v/>
      </c>
      <c r="I185" s="1145" t="str">
        <f>IF(JUL!$M$80&gt;0.0005,JUL!$M$80,"")</f>
        <v/>
      </c>
      <c r="J185" s="1145" t="str">
        <f>IF(AUG!$M$80&gt;0.0005,AUG!$M$80,"")</f>
        <v/>
      </c>
      <c r="K185" s="1145" t="str">
        <f>IF(SEP!$M$80&gt;0.0005,SEP!$M$80,"")</f>
        <v/>
      </c>
      <c r="L185" s="1145" t="str">
        <f>IF(OCT!$M$80&gt;0.0005,OCT!$M$80,"")</f>
        <v/>
      </c>
      <c r="M185" s="1145" t="str">
        <f>IF(NOV!$M$80&gt;0.0005,NOV!$M$80,"")</f>
        <v/>
      </c>
      <c r="N185" s="1146" t="str">
        <f>IF(DEC!$M$80&gt;0.0005,DEC!$M$80,"")</f>
        <v/>
      </c>
      <c r="O185" s="1147" t="str">
        <f t="shared" si="63"/>
        <v/>
      </c>
      <c r="P185" s="976"/>
      <c r="Q185" s="1122"/>
      <c r="R185" s="1138" t="str">
        <f>IF(SETUP!$B$71&lt;&gt;"",SETUP!$B$71,"")</f>
        <v/>
      </c>
      <c r="S185" s="1778" t="str">
        <f>IF(JAN!$L$80&gt;0,JAN!$L$80,"")</f>
        <v/>
      </c>
      <c r="T185" s="1779" t="str">
        <f>IF(FEB!$L$80&gt;0,FEB!$L$80,"")</f>
        <v/>
      </c>
      <c r="U185" s="1779" t="str">
        <f>IF(MAR!$L$80&gt;0,MAR!$L$80,"")</f>
        <v/>
      </c>
      <c r="V185" s="1779" t="str">
        <f>IF(APR!$L$80&gt;0,APR!$L$80,"")</f>
        <v/>
      </c>
      <c r="W185" s="1779" t="str">
        <f>IF(MAY!$L$80&gt;0,MAY!$L$80,"")</f>
        <v/>
      </c>
      <c r="X185" s="1779" t="str">
        <f>IF(JUN!$L$80&gt;0,JUN!$L$80,"")</f>
        <v/>
      </c>
      <c r="Y185" s="1779" t="str">
        <f>IF(JUL!$L$80&gt;0,JUL!$L$80,"")</f>
        <v/>
      </c>
      <c r="Z185" s="1779" t="str">
        <f>IF(AUG!$L$80&gt;0,AUG!$L$80,"")</f>
        <v/>
      </c>
      <c r="AA185" s="1779" t="str">
        <f>IF(SEP!$L$80&gt;0,SEP!$L$80,"")</f>
        <v/>
      </c>
      <c r="AB185" s="1779" t="str">
        <f>IF(OCT!$L$80&gt;0,OCT!$L$80,"")</f>
        <v/>
      </c>
      <c r="AC185" s="1779" t="str">
        <f>IF(NOV!$L$80&gt;0,NOV!$L$80,"")</f>
        <v/>
      </c>
      <c r="AD185" s="1780" t="str">
        <f>IF(DEC!$L$80&gt;0,DEC!$L$80,"")</f>
        <v/>
      </c>
      <c r="AE185" s="1781" t="str">
        <f t="shared" si="64"/>
        <v/>
      </c>
      <c r="AF185" s="1803" t="str">
        <f t="shared" si="65"/>
        <v/>
      </c>
      <c r="AI185" s="1227"/>
      <c r="AJ185" s="1227"/>
      <c r="AK185" s="1227"/>
      <c r="AL185" s="1227"/>
      <c r="AM185" s="1227"/>
      <c r="AN185" s="1227"/>
      <c r="AO185" s="1227"/>
      <c r="AP185" s="1227"/>
      <c r="AQ185" s="1227"/>
      <c r="AR185" s="1227"/>
      <c r="AS185" s="1227"/>
      <c r="AT185" s="1227"/>
      <c r="AU185" s="1227"/>
      <c r="AV185" s="1228"/>
      <c r="AY185" s="1228"/>
      <c r="AZ185" s="1228"/>
      <c r="BA185" s="1077"/>
      <c r="BB185" s="1228"/>
      <c r="BD185" s="1228"/>
      <c r="BF185" s="810"/>
      <c r="BG185" s="1228"/>
      <c r="BH185" s="1228"/>
      <c r="BI185" s="1228"/>
      <c r="BK185" s="810"/>
      <c r="BL185" s="1229"/>
    </row>
    <row r="186" spans="1:131" s="777" customFormat="1" ht="15.75" customHeight="1">
      <c r="A186" s="1122"/>
      <c r="B186" s="1026" t="str">
        <f>IF(SETUP!$B$72&lt;&gt;"",SETUP!$B$72,"")</f>
        <v/>
      </c>
      <c r="C186" s="800" t="str">
        <f>IF(JAN!$M$81&gt;0.0005,JAN!$M$81,"")</f>
        <v/>
      </c>
      <c r="D186" s="801" t="str">
        <f>IF(FEB!$M$81&gt;0.0005,FEB!$M$81,"")</f>
        <v/>
      </c>
      <c r="E186" s="801" t="str">
        <f>IF(MAR!$M$81&gt;0.0005,MAR!$M$81,"")</f>
        <v/>
      </c>
      <c r="F186" s="801" t="str">
        <f>IF(APR!$M$81&gt;0.0005,APR!$M$81,"")</f>
        <v/>
      </c>
      <c r="G186" s="801" t="str">
        <f>IF(MAY!$M$81&gt;0.0005,MAY!$M$81,"")</f>
        <v/>
      </c>
      <c r="H186" s="801" t="str">
        <f>IF(JUN!$M$81&gt;0.0005,JUN!$M$81,"")</f>
        <v/>
      </c>
      <c r="I186" s="801" t="str">
        <f>IF(JUL!$M$81&gt;0.0005,JUL!$M$81,"")</f>
        <v/>
      </c>
      <c r="J186" s="801" t="str">
        <f>IF(AUG!$M$81&gt;0.0005,AUG!$M$81,"")</f>
        <v/>
      </c>
      <c r="K186" s="801" t="str">
        <f>IF(SEP!$M$81&gt;0.0005,SEP!$M$81,"")</f>
        <v/>
      </c>
      <c r="L186" s="801" t="str">
        <f>IF(OCT!$M$81&gt;0.0005,OCT!$M$81,"")</f>
        <v/>
      </c>
      <c r="M186" s="801" t="str">
        <f>IF(NOV!$M$81&gt;0.0005,NOV!$M$81,"")</f>
        <v/>
      </c>
      <c r="N186" s="1030" t="str">
        <f>IF(DEC!$M$81&gt;0.0005,DEC!$M$81,"")</f>
        <v/>
      </c>
      <c r="O186" s="803" t="str">
        <f t="shared" si="63"/>
        <v/>
      </c>
      <c r="P186" s="976"/>
      <c r="Q186" s="1122"/>
      <c r="R186" s="1026" t="str">
        <f>IF(SETUP!$B$72&lt;&gt;"",SETUP!$B$72,"")</f>
        <v/>
      </c>
      <c r="S186" s="1715" t="str">
        <f>IF(JAN!$L$81&gt;0,JAN!$L$81,"")</f>
        <v/>
      </c>
      <c r="T186" s="1716" t="str">
        <f>IF(FEB!$L$81&gt;0,FEB!$L$81,"")</f>
        <v/>
      </c>
      <c r="U186" s="1716" t="str">
        <f>IF(MAR!$L$81&gt;0,MAR!$L$81,"")</f>
        <v/>
      </c>
      <c r="V186" s="1716" t="str">
        <f>IF(APR!$L$81&gt;0,APR!$L$81,"")</f>
        <v/>
      </c>
      <c r="W186" s="1716" t="str">
        <f>IF(MAY!$L$81&gt;0,MAY!$L$81,"")</f>
        <v/>
      </c>
      <c r="X186" s="1716" t="str">
        <f>IF(JUN!$L$81&gt;0,JUN!$L$81,"")</f>
        <v/>
      </c>
      <c r="Y186" s="1716" t="str">
        <f>IF(JUL!$L$81&gt;0,JUL!$L$81,"")</f>
        <v/>
      </c>
      <c r="Z186" s="1716" t="str">
        <f>IF(AUG!$L$81&gt;0,AUG!$L$81,"")</f>
        <v/>
      </c>
      <c r="AA186" s="1716" t="str">
        <f>IF(SEP!$L$81&gt;0,SEP!$L$81,"")</f>
        <v/>
      </c>
      <c r="AB186" s="1716" t="str">
        <f>IF(OCT!$L$81&gt;0,OCT!$L$81,"")</f>
        <v/>
      </c>
      <c r="AC186" s="1716" t="str">
        <f>IF(NOV!$L$81&gt;0,NOV!$L$81,"")</f>
        <v/>
      </c>
      <c r="AD186" s="1764" t="str">
        <f>IF(DEC!$L$81&gt;0,DEC!$L$81,"")</f>
        <v/>
      </c>
      <c r="AE186" s="1718" t="str">
        <f t="shared" si="64"/>
        <v/>
      </c>
      <c r="AF186" s="1803" t="str">
        <f t="shared" si="65"/>
        <v/>
      </c>
      <c r="AI186" s="1227"/>
      <c r="AJ186" s="1227"/>
      <c r="AK186" s="1227"/>
      <c r="AL186" s="1227"/>
      <c r="AM186" s="1227"/>
      <c r="AN186" s="1227"/>
      <c r="AO186" s="1227"/>
      <c r="AP186" s="1227"/>
      <c r="AQ186" s="1227"/>
      <c r="AR186" s="1227"/>
      <c r="AS186" s="1227"/>
      <c r="AT186" s="1227"/>
      <c r="AU186" s="1227"/>
      <c r="AV186" s="1228"/>
      <c r="AY186" s="1228"/>
      <c r="AZ186" s="1228"/>
      <c r="BA186" s="1077"/>
      <c r="BB186" s="1228"/>
      <c r="BD186" s="1228"/>
      <c r="BF186" s="810"/>
      <c r="BG186" s="1228"/>
      <c r="BH186" s="1228"/>
      <c r="BI186" s="1228"/>
      <c r="BK186" s="810"/>
      <c r="BL186" s="1229"/>
    </row>
    <row r="187" spans="1:131" s="777" customFormat="1" ht="15.75" customHeight="1">
      <c r="A187" s="1122"/>
      <c r="B187" s="1138" t="str">
        <f>IF(SETUP!$B$73&lt;&gt;"",SETUP!$B$73,"")</f>
        <v/>
      </c>
      <c r="C187" s="1144" t="str">
        <f>IF(JAN!$M$82&gt;0.0005,JAN!$M$82,"")</f>
        <v/>
      </c>
      <c r="D187" s="1145" t="str">
        <f>IF(FEB!$M$82&gt;0.0005,FEB!$M$82,"")</f>
        <v/>
      </c>
      <c r="E187" s="1145" t="str">
        <f>IF(MAR!$M$82&gt;0.0005,MAR!$M$82,"")</f>
        <v/>
      </c>
      <c r="F187" s="1145" t="str">
        <f>IF(APR!$M$82&gt;0.0005,APR!$M$82,"")</f>
        <v/>
      </c>
      <c r="G187" s="1145" t="str">
        <f>IF(MAY!$M$82&gt;0.0005,MAY!$M$82,"")</f>
        <v/>
      </c>
      <c r="H187" s="1145" t="str">
        <f>IF(JUN!$M$82&gt;0.0005,JUN!$M$82,"")</f>
        <v/>
      </c>
      <c r="I187" s="1145" t="str">
        <f>IF(JUL!$M$82&gt;0.0005,JUL!$M$82,"")</f>
        <v/>
      </c>
      <c r="J187" s="1145" t="str">
        <f>IF(AUG!$M$82&gt;0.0005,AUG!$M$82,"")</f>
        <v/>
      </c>
      <c r="K187" s="1145" t="str">
        <f>IF(SEP!$M$82&gt;0.0005,SEP!$M$82,"")</f>
        <v/>
      </c>
      <c r="L187" s="1145" t="str">
        <f>IF(OCT!$M$82&gt;0.0005,OCT!$M$82,"")</f>
        <v/>
      </c>
      <c r="M187" s="1145" t="str">
        <f>IF(NOV!$M$82&gt;0.0005,NOV!$M$82,"")</f>
        <v/>
      </c>
      <c r="N187" s="1146" t="str">
        <f>IF(DEC!$M$82&gt;0.0005,DEC!$M$82,"")</f>
        <v/>
      </c>
      <c r="O187" s="1147" t="str">
        <f t="shared" si="63"/>
        <v/>
      </c>
      <c r="P187" s="976"/>
      <c r="Q187" s="1122"/>
      <c r="R187" s="1138" t="str">
        <f>IF(SETUP!$B$73&lt;&gt;"",SETUP!$B$73,"")</f>
        <v/>
      </c>
      <c r="S187" s="1778" t="str">
        <f>IF(JAN!$L$82&gt;0,JAN!$L$82,"")</f>
        <v/>
      </c>
      <c r="T187" s="1779" t="str">
        <f>IF(FEB!$L$82&gt;0,FEB!$L$82,"")</f>
        <v/>
      </c>
      <c r="U187" s="1779" t="str">
        <f>IF(MAR!$L$82&gt;0,MAR!$L$82,"")</f>
        <v/>
      </c>
      <c r="V187" s="1779" t="str">
        <f>IF(APR!$L$82&gt;0,APR!$L$82,"")</f>
        <v/>
      </c>
      <c r="W187" s="1779" t="str">
        <f>IF(MAY!$L$82&gt;0,MAY!$L$82,"")</f>
        <v/>
      </c>
      <c r="X187" s="1779" t="str">
        <f>IF(JUN!$L$82&gt;0,JUN!$L$82,"")</f>
        <v/>
      </c>
      <c r="Y187" s="1779" t="str">
        <f>IF(JUL!$L$82&gt;0,JUL!$L$82,"")</f>
        <v/>
      </c>
      <c r="Z187" s="1779" t="str">
        <f>IF(AUG!$L$82&gt;0,AUG!$L$82,"")</f>
        <v/>
      </c>
      <c r="AA187" s="1779" t="str">
        <f>IF(SEP!$L$82&gt;0,SEP!$L$82,"")</f>
        <v/>
      </c>
      <c r="AB187" s="1779" t="str">
        <f>IF(OCT!$L$82&gt;0,OCT!$L$82,"")</f>
        <v/>
      </c>
      <c r="AC187" s="1779" t="str">
        <f>IF(NOV!$L$82&gt;0,NOV!$L$82,"")</f>
        <v/>
      </c>
      <c r="AD187" s="1780" t="str">
        <f>IF(DEC!$L$82&gt;0,DEC!$L$82,"")</f>
        <v/>
      </c>
      <c r="AE187" s="1781" t="str">
        <f t="shared" si="64"/>
        <v/>
      </c>
      <c r="AF187" s="1803" t="str">
        <f t="shared" si="65"/>
        <v/>
      </c>
      <c r="AI187" s="1227"/>
      <c r="AJ187" s="1227"/>
      <c r="AK187" s="1227"/>
      <c r="AL187" s="1227"/>
      <c r="AM187" s="1227"/>
      <c r="AN187" s="1227"/>
      <c r="AO187" s="1227"/>
      <c r="AP187" s="1227"/>
      <c r="AQ187" s="1227"/>
      <c r="AR187" s="1227"/>
      <c r="AS187" s="1227"/>
      <c r="AT187" s="1227"/>
      <c r="AU187" s="1227"/>
      <c r="AV187" s="1228"/>
      <c r="AY187" s="1228"/>
      <c r="AZ187" s="1228"/>
      <c r="BA187" s="1077"/>
      <c r="BB187" s="1228"/>
      <c r="BD187" s="1228"/>
      <c r="BF187" s="810"/>
      <c r="BG187" s="1228"/>
      <c r="BH187" s="1228"/>
      <c r="BI187" s="1228"/>
      <c r="BK187" s="810"/>
      <c r="BL187" s="1229"/>
    </row>
    <row r="188" spans="1:131" s="777" customFormat="1" ht="15.75" customHeight="1" thickBot="1">
      <c r="A188" s="1155"/>
      <c r="B188" s="1156" t="s">
        <v>53</v>
      </c>
      <c r="C188" s="1164" t="str">
        <f>IF(JAN!$M$86&gt;0.0005,JAN!$M$86,"")</f>
        <v/>
      </c>
      <c r="D188" s="1165" t="str">
        <f>IF(FEB!$M$86&gt;0.0005,FEB!$M$86,"")</f>
        <v/>
      </c>
      <c r="E188" s="1165" t="str">
        <f>IF(MAR!$M$86&gt;0.0005,MAR!$M$86,"")</f>
        <v/>
      </c>
      <c r="F188" s="1165" t="str">
        <f>IF(APR!$M$86&gt;0.0005,APR!$M$86,"")</f>
        <v/>
      </c>
      <c r="G188" s="1165" t="str">
        <f>IF(MAY!$M$86&gt;0.0005,MAY!$M$86,"")</f>
        <v/>
      </c>
      <c r="H188" s="1165" t="str">
        <f>IF(JUN!$M$86&gt;0.0005,JUN!$M$86,"")</f>
        <v/>
      </c>
      <c r="I188" s="1165" t="str">
        <f>IF(JUL!$M$86&gt;0.0005,JUL!$M$86,"")</f>
        <v/>
      </c>
      <c r="J188" s="1165" t="str">
        <f>IF(AUG!$M$86&gt;0.0005,AUG!$M$86,"")</f>
        <v/>
      </c>
      <c r="K188" s="1165" t="str">
        <f>IF(SEP!$M$86&gt;0.0005,SEP!$M$86,"")</f>
        <v/>
      </c>
      <c r="L188" s="1165" t="str">
        <f>IF(OCT!$M$86&gt;0.0005,OCT!$M$86,"")</f>
        <v/>
      </c>
      <c r="M188" s="1165" t="str">
        <f>IF(NOV!$M$86&gt;0.0005,NOV!$M$86,"")</f>
        <v/>
      </c>
      <c r="N188" s="1166" t="str">
        <f>IF(DEC!$M$86&gt;0.0005,DEC!$M$86,"")</f>
        <v/>
      </c>
      <c r="O188" s="1167" t="str">
        <f t="shared" si="63"/>
        <v/>
      </c>
      <c r="P188" s="976"/>
      <c r="Q188" s="1155"/>
      <c r="R188" s="1156" t="s">
        <v>53</v>
      </c>
      <c r="S188" s="1782" t="str">
        <f>IF(JAN!$L$86&gt;0,JAN!$L$86,"")</f>
        <v/>
      </c>
      <c r="T188" s="1783" t="str">
        <f>IF(FEB!$L$86&gt;0,FEB!$L$86,"")</f>
        <v/>
      </c>
      <c r="U188" s="1783" t="str">
        <f>IF(MAR!$L$86&gt;0,MAR!$L$86,"")</f>
        <v/>
      </c>
      <c r="V188" s="1783" t="str">
        <f>IF(APR!$L$86&gt;0,APR!$L$86,"")</f>
        <v/>
      </c>
      <c r="W188" s="1783" t="str">
        <f>IF(MAY!$L$86&gt;0,MAY!$L$86,"")</f>
        <v/>
      </c>
      <c r="X188" s="1783" t="str">
        <f>IF(JUN!$L$86&gt;0,JUN!$L$86,"")</f>
        <v/>
      </c>
      <c r="Y188" s="1783" t="str">
        <f>IF(JUL!$L$86&gt;0,JUL!$L$86,"")</f>
        <v/>
      </c>
      <c r="Z188" s="1783" t="str">
        <f>IF(AUG!$L$86&gt;0,AUG!$L$86,"")</f>
        <v/>
      </c>
      <c r="AA188" s="1783" t="str">
        <f>IF(SEP!$L$86&gt;0,SEP!$L$86,"")</f>
        <v/>
      </c>
      <c r="AB188" s="1783" t="str">
        <f>IF(OCT!$L$86&gt;0,OCT!$L$86,"")</f>
        <v/>
      </c>
      <c r="AC188" s="1783" t="str">
        <f>IF(NOV!$L$86&gt;0,NOV!$L$86,"")</f>
        <v/>
      </c>
      <c r="AD188" s="1784" t="str">
        <f>IF(DEC!$L$86&gt;0,DEC!$L$86,"")</f>
        <v/>
      </c>
      <c r="AE188" s="1785" t="str">
        <f t="shared" si="64"/>
        <v/>
      </c>
      <c r="AF188" s="1804" t="str">
        <f t="shared" si="65"/>
        <v/>
      </c>
      <c r="AI188" s="1227"/>
      <c r="AJ188" s="1227"/>
      <c r="AK188" s="1227"/>
      <c r="AL188" s="1227"/>
      <c r="AM188" s="1227"/>
      <c r="AN188" s="1227"/>
      <c r="AO188" s="1227"/>
      <c r="AP188" s="1227"/>
      <c r="AQ188" s="1227"/>
      <c r="AR188" s="1227"/>
      <c r="AS188" s="1227"/>
      <c r="AT188" s="1227"/>
      <c r="AU188" s="1227"/>
      <c r="AV188" s="1228"/>
      <c r="AY188" s="1228"/>
      <c r="AZ188" s="1228"/>
      <c r="BA188" s="1077"/>
      <c r="BB188" s="1228"/>
      <c r="BD188" s="1228"/>
      <c r="BF188" s="810"/>
      <c r="BG188" s="1228"/>
      <c r="BH188" s="1228"/>
      <c r="BI188" s="1228"/>
      <c r="BK188" s="810"/>
      <c r="BL188" s="1229"/>
    </row>
    <row r="189" spans="1:131" s="777" customFormat="1" ht="15.75" customHeight="1">
      <c r="A189" s="1175"/>
      <c r="B189" s="1176" t="str">
        <f>IF(SETUP!$B$74&lt;&gt;"",SETUP!$B$74,"")</f>
        <v/>
      </c>
      <c r="C189" s="1184" t="str">
        <f>IF(JAN!$M$83&gt;0.0005,JAN!$M$83,"")</f>
        <v/>
      </c>
      <c r="D189" s="1185" t="str">
        <f>IF(FEB!$M$83&gt;0.0005,FEB!$M$83,"")</f>
        <v/>
      </c>
      <c r="E189" s="1185" t="str">
        <f>IF(MAR!$M$83&gt;0.0005,MAR!$M$83,"")</f>
        <v/>
      </c>
      <c r="F189" s="1185" t="str">
        <f>IF(APR!$M$83&gt;0.0005,APR!$M$83,"")</f>
        <v/>
      </c>
      <c r="G189" s="1185" t="str">
        <f>IF(MAY!$M$83&gt;0.0005,MAY!$M$83,"")</f>
        <v/>
      </c>
      <c r="H189" s="1185" t="str">
        <f>IF(JUN!$M$83&gt;0.0005,JUN!$M$83,"")</f>
        <v/>
      </c>
      <c r="I189" s="1185" t="str">
        <f>IF(JUL!$M$83&gt;0.0005,JUL!$M$83,"")</f>
        <v/>
      </c>
      <c r="J189" s="1185" t="str">
        <f>IF(AUG!$M$83&gt;0.0005,AUG!$M$83,"")</f>
        <v/>
      </c>
      <c r="K189" s="1185" t="str">
        <f>IF(SEP!$M$83&gt;0.0005,SEP!$M$83,"")</f>
        <v/>
      </c>
      <c r="L189" s="1185" t="str">
        <f>IF(OCT!$M$83&gt;0.0005,OCT!$M$83,"")</f>
        <v/>
      </c>
      <c r="M189" s="1185" t="str">
        <f>IF(NOV!$M$83&gt;0.0005,NOV!$M$83,"")</f>
        <v/>
      </c>
      <c r="N189" s="1186" t="str">
        <f>IF(DEC!$M$83&gt;0.0005,DEC!$M$83,"")</f>
        <v/>
      </c>
      <c r="O189" s="1187" t="str">
        <f t="shared" si="63"/>
        <v/>
      </c>
      <c r="P189" s="976"/>
      <c r="Q189" s="1175"/>
      <c r="R189" s="1176" t="str">
        <f>IF(SETUP!$B$74&lt;&gt;"",SETUP!$B$74,"")</f>
        <v/>
      </c>
      <c r="S189" s="1786" t="str">
        <f>IF(JAN!$L$83&gt;0,JAN!$L$83,"")</f>
        <v/>
      </c>
      <c r="T189" s="1787" t="str">
        <f>IF(FEB!$L$83&gt;0,FEB!$L$83,"")</f>
        <v/>
      </c>
      <c r="U189" s="1787" t="str">
        <f>IF(MAR!$L$83&gt;0,MAR!$L$83,"")</f>
        <v/>
      </c>
      <c r="V189" s="1787" t="str">
        <f>IF(APR!$L$83&gt;0,APR!$L$83,"")</f>
        <v/>
      </c>
      <c r="W189" s="1787" t="str">
        <f>IF(MAY!$L$83&gt;0,MAY!$L$83,"")</f>
        <v/>
      </c>
      <c r="X189" s="1787" t="str">
        <f>IF(JUN!$L$83&gt;0,JUN!$L$83,"")</f>
        <v/>
      </c>
      <c r="Y189" s="1787" t="str">
        <f>IF(JUL!$L$83&gt;0,JUL!$L$83,"")</f>
        <v/>
      </c>
      <c r="Z189" s="1787" t="str">
        <f>IF(AUG!$L$83&gt;0,AUG!$L$83,"")</f>
        <v/>
      </c>
      <c r="AA189" s="1787" t="str">
        <f>IF(SEP!$L$83&gt;0,SEP!$L$83,"")</f>
        <v/>
      </c>
      <c r="AB189" s="1787" t="str">
        <f>IF(OCT!$L$83&gt;0,OCT!$L$83,"")</f>
        <v/>
      </c>
      <c r="AC189" s="1787" t="str">
        <f>IF(NOV!$L$83&gt;0,NOV!$L$83,"")</f>
        <v/>
      </c>
      <c r="AD189" s="1788" t="str">
        <f>IF(DEC!$L$83&gt;0,DEC!$L$83,"")</f>
        <v/>
      </c>
      <c r="AE189" s="1789" t="str">
        <f>IF(SUM(S189:AD189)&gt;0,SUM(S189:AD189),"")</f>
        <v/>
      </c>
      <c r="AF189" s="1805" t="str">
        <f t="shared" si="65"/>
        <v/>
      </c>
      <c r="AI189" s="1227"/>
      <c r="AJ189" s="1227"/>
      <c r="AK189" s="1227"/>
      <c r="AL189" s="1227"/>
      <c r="AM189" s="1227"/>
      <c r="AN189" s="1227"/>
      <c r="AO189" s="1227"/>
      <c r="AP189" s="1227"/>
      <c r="AQ189" s="1227"/>
      <c r="AR189" s="1227"/>
      <c r="AS189" s="1227"/>
      <c r="AT189" s="1227"/>
      <c r="AU189" s="1227"/>
      <c r="AV189" s="1228"/>
      <c r="AY189" s="1228"/>
      <c r="AZ189" s="1228"/>
      <c r="BA189" s="1077"/>
      <c r="BB189" s="1228"/>
      <c r="BD189" s="1228"/>
      <c r="BF189" s="810"/>
      <c r="BG189" s="1228"/>
      <c r="BH189" s="1228"/>
      <c r="BI189" s="1228"/>
      <c r="BK189" s="810"/>
      <c r="BL189" s="1229"/>
    </row>
    <row r="190" spans="1:131" s="777" customFormat="1" ht="15.75" customHeight="1">
      <c r="A190" s="1194"/>
      <c r="B190" s="1026" t="str">
        <f>IF(SETUP!$B$75&lt;&gt;"",SETUP!$B$75,"")</f>
        <v/>
      </c>
      <c r="C190" s="800" t="str">
        <f>IF(JAN!$M$84&gt;0.0005,JAN!$M$84,"")</f>
        <v/>
      </c>
      <c r="D190" s="801" t="str">
        <f>IF(FEB!$M$84&gt;0.0005,FEB!$M$84,"")</f>
        <v/>
      </c>
      <c r="E190" s="801" t="str">
        <f>IF(MAR!$M$84&gt;0.0005,MAR!$M$84,"")</f>
        <v/>
      </c>
      <c r="F190" s="801" t="str">
        <f>IF(APR!$M$84&gt;0.0005,APR!$M$84,"")</f>
        <v/>
      </c>
      <c r="G190" s="801" t="str">
        <f>IF(MAY!$M$84&gt;0.0005,MAY!$M$84,"")</f>
        <v/>
      </c>
      <c r="H190" s="801" t="str">
        <f>IF(JUN!$M$84&gt;0.0005,JUN!$M$84,"")</f>
        <v/>
      </c>
      <c r="I190" s="801" t="str">
        <f>IF(JUL!$M$84&gt;0.0005,JUL!$M$84,"")</f>
        <v/>
      </c>
      <c r="J190" s="801" t="str">
        <f>IF(AUG!$M$84&gt;0.0005,AUG!$M$84,"")</f>
        <v/>
      </c>
      <c r="K190" s="801" t="str">
        <f>IF(SEP!$M$84&gt;0.0005,SEP!$M$84,"")</f>
        <v/>
      </c>
      <c r="L190" s="801" t="str">
        <f>IF(OCT!$M$84&gt;0.0005,OCT!$M$84,"")</f>
        <v/>
      </c>
      <c r="M190" s="801" t="str">
        <f>IF(NOV!$M$84&gt;0.0005,NOV!$M$84,"")</f>
        <v/>
      </c>
      <c r="N190" s="1030" t="str">
        <f>IF(DEC!$M$84&gt;0.0005,DEC!$M$84,"")</f>
        <v/>
      </c>
      <c r="O190" s="803" t="str">
        <f t="shared" si="63"/>
        <v/>
      </c>
      <c r="P190" s="976"/>
      <c r="Q190" s="1194"/>
      <c r="R190" s="1026" t="str">
        <f>IF(SETUP!$B$75&lt;&gt;"",SETUP!$B$75,"")</f>
        <v/>
      </c>
      <c r="S190" s="1715" t="str">
        <f>IF(JAN!$L$84&gt;0,JAN!$L$84,"")</f>
        <v/>
      </c>
      <c r="T190" s="1716" t="str">
        <f>IF(FEB!$L$84&gt;0,FEB!$L$84,"")</f>
        <v/>
      </c>
      <c r="U190" s="1716" t="str">
        <f>IF(MAR!$L$84&gt;0,MAR!$L$84,"")</f>
        <v/>
      </c>
      <c r="V190" s="1716" t="str">
        <f>IF(APR!$L$84&gt;0,APR!$L$84,"")</f>
        <v/>
      </c>
      <c r="W190" s="1716" t="str">
        <f>IF(MAY!$L$84&gt;0,MAY!$L$84,"")</f>
        <v/>
      </c>
      <c r="X190" s="1716" t="str">
        <f>IF(JUN!$L$84&gt;0,JUN!$L$84,"")</f>
        <v/>
      </c>
      <c r="Y190" s="1716" t="str">
        <f>IF(JUL!$L$84&gt;0,JUL!$L$84,"")</f>
        <v/>
      </c>
      <c r="Z190" s="1716" t="str">
        <f>IF(AUG!$L$84&gt;0,AUG!$L$84,"")</f>
        <v/>
      </c>
      <c r="AA190" s="1716" t="str">
        <f>IF(SEP!$L$84&gt;0,SEP!$L$84,"")</f>
        <v/>
      </c>
      <c r="AB190" s="1716" t="str">
        <f>IF(OCT!$L$84&gt;0,OCT!$L$84,"")</f>
        <v/>
      </c>
      <c r="AC190" s="1716" t="str">
        <f>IF(NOV!$L$84&gt;0,NOV!$L$84,"")</f>
        <v/>
      </c>
      <c r="AD190" s="1764" t="str">
        <f>IF(DEC!$L$84&gt;0,DEC!$L$84,"")</f>
        <v/>
      </c>
      <c r="AE190" s="1718" t="str">
        <f>IF(SUM(S190:AD190)&gt;0,SUM(S190:AD190),"")</f>
        <v/>
      </c>
      <c r="AF190" s="1806" t="str">
        <f t="shared" si="65"/>
        <v/>
      </c>
      <c r="AI190" s="1227"/>
      <c r="AJ190" s="1227"/>
      <c r="AK190" s="1227"/>
      <c r="AL190" s="1227"/>
      <c r="AM190" s="1227"/>
      <c r="AN190" s="1227"/>
      <c r="AO190" s="1227"/>
      <c r="AP190" s="1227"/>
      <c r="AQ190" s="1227"/>
      <c r="AR190" s="1227"/>
      <c r="AS190" s="1227"/>
      <c r="AT190" s="1227"/>
      <c r="AU190" s="1227"/>
      <c r="AV190" s="1228"/>
      <c r="AY190" s="1228"/>
      <c r="AZ190" s="1228"/>
      <c r="BA190" s="1077"/>
      <c r="BB190" s="1228"/>
      <c r="BD190" s="1228"/>
      <c r="BF190" s="810"/>
      <c r="BG190" s="1228"/>
      <c r="BH190" s="1228"/>
      <c r="BI190" s="1228"/>
      <c r="BK190" s="810"/>
      <c r="BL190" s="1229"/>
    </row>
    <row r="191" spans="1:131" s="777" customFormat="1" ht="15.75" customHeight="1" thickBot="1">
      <c r="A191" s="1297"/>
      <c r="B191" s="1176" t="str">
        <f>IF(SETUP!$B$76&lt;&gt;"",SETUP!$B$76,"")</f>
        <v/>
      </c>
      <c r="C191" s="1184" t="str">
        <f>IF(JAN!$M$85&gt;0.0005,JAN!$M$85,"")</f>
        <v/>
      </c>
      <c r="D191" s="1185" t="str">
        <f>IF(FEB!$M$85&gt;0.0005,FEB!$M$85,"")</f>
        <v/>
      </c>
      <c r="E191" s="1185" t="str">
        <f>IF(MAR!$M$85&gt;0.0005,MAR!$M$85,"")</f>
        <v/>
      </c>
      <c r="F191" s="1185" t="str">
        <f>IF(APR!$M$85&gt;0.0005,APR!$M$85,"")</f>
        <v/>
      </c>
      <c r="G191" s="1185" t="str">
        <f>IF(MAY!$M$85&gt;0.0005,MAY!$M$85,"")</f>
        <v/>
      </c>
      <c r="H191" s="1185" t="str">
        <f>IF(JUN!$M$85&gt;0.0005,JUN!$M$85,"")</f>
        <v/>
      </c>
      <c r="I191" s="1185" t="str">
        <f>IF(JUL!$M$85&gt;0.0005,JUL!$M$85,"")</f>
        <v/>
      </c>
      <c r="J191" s="1185" t="str">
        <f>IF(AUG!$M$85&gt;0.0005,AUG!$M$85,"")</f>
        <v/>
      </c>
      <c r="K191" s="1185" t="str">
        <f>IF(SEP!$M$85&gt;0.0005,SEP!$M$85,"")</f>
        <v/>
      </c>
      <c r="L191" s="1185" t="str">
        <f>IF(OCT!$M$85&gt;0.0005,OCT!$M$85,"")</f>
        <v/>
      </c>
      <c r="M191" s="1185" t="str">
        <f>IF(NOV!$M$85&gt;0.0005,NOV!$M$85,"")</f>
        <v/>
      </c>
      <c r="N191" s="1186" t="str">
        <f>IF(DEC!$M$85&gt;0.0005,DEC!$M$85,"")</f>
        <v/>
      </c>
      <c r="O191" s="1187" t="str">
        <f t="shared" si="63"/>
        <v/>
      </c>
      <c r="P191" s="976"/>
      <c r="Q191" s="1199"/>
      <c r="R191" s="1200" t="str">
        <f>IF(SETUP!$B$76&lt;&gt;"",SETUP!$B$76,"")</f>
        <v/>
      </c>
      <c r="S191" s="1790" t="str">
        <f>IF(JAN!$L$85&gt;0,JAN!$L$85,"")</f>
        <v/>
      </c>
      <c r="T191" s="1791" t="str">
        <f>IF(FEB!$L$85&gt;0,FEB!$L$85,"")</f>
        <v/>
      </c>
      <c r="U191" s="1791" t="str">
        <f>IF(MAR!$L$85&gt;0,MAR!$L$85,"")</f>
        <v/>
      </c>
      <c r="V191" s="1791" t="str">
        <f>IF(APR!$L$85&gt;0,APR!$L$85,"")</f>
        <v/>
      </c>
      <c r="W191" s="1791" t="str">
        <f>IF(MAY!$L$85&gt;0,MAY!$L$85,"")</f>
        <v/>
      </c>
      <c r="X191" s="1791" t="str">
        <f>IF(JUN!$L$85&gt;0,JUN!$L$85,"")</f>
        <v/>
      </c>
      <c r="Y191" s="1791" t="str">
        <f>IF(JUL!$L$85&gt;0,JUL!$L$85,"")</f>
        <v/>
      </c>
      <c r="Z191" s="1791" t="str">
        <f>IF(AUG!$L$85&gt;0,AUG!$L$85,"")</f>
        <v/>
      </c>
      <c r="AA191" s="1791" t="str">
        <f>IF(SEP!$L$85&gt;0,SEP!$L$85,"")</f>
        <v/>
      </c>
      <c r="AB191" s="1791" t="str">
        <f>IF(OCT!$L$85&gt;0,OCT!$L$85,"")</f>
        <v/>
      </c>
      <c r="AC191" s="1791" t="str">
        <f>IF(NOV!$L$85&gt;0,NOV!$L$85,"")</f>
        <v/>
      </c>
      <c r="AD191" s="1792" t="str">
        <f>IF(DEC!$L$85&gt;0,DEC!$L$85,"")</f>
        <v/>
      </c>
      <c r="AE191" s="1793" t="str">
        <f>IF(SUM(S191:AD191)&gt;0,SUM(S191:AD191),"")</f>
        <v/>
      </c>
      <c r="AF191" s="1807" t="str">
        <f t="shared" si="65"/>
        <v/>
      </c>
      <c r="AI191" s="1227"/>
      <c r="AJ191" s="1227"/>
      <c r="AK191" s="1227"/>
      <c r="AL191" s="1227"/>
      <c r="AM191" s="1227"/>
      <c r="AN191" s="1227"/>
      <c r="AO191" s="1227"/>
      <c r="AP191" s="1227"/>
      <c r="AQ191" s="1227"/>
      <c r="AR191" s="1227"/>
      <c r="AS191" s="1227"/>
      <c r="AT191" s="1227"/>
      <c r="AU191" s="1227"/>
      <c r="AV191" s="1228"/>
      <c r="AY191" s="1228"/>
      <c r="AZ191" s="1228"/>
      <c r="BA191" s="1077"/>
      <c r="BB191" s="1228"/>
      <c r="BD191" s="1228"/>
      <c r="BF191" s="810"/>
      <c r="BG191" s="1228"/>
      <c r="BH191" s="1228"/>
      <c r="BI191" s="1228"/>
      <c r="BK191" s="810"/>
      <c r="BL191" s="1229"/>
    </row>
    <row r="192" spans="1:131" s="1298" customFormat="1" ht="14.25" customHeight="1" thickTop="1" thickBot="1">
      <c r="B192" s="1299"/>
      <c r="P192" s="1300"/>
      <c r="R192" s="1299"/>
      <c r="S192" s="1301"/>
      <c r="T192" s="1301"/>
      <c r="U192" s="1301"/>
      <c r="V192" s="1301"/>
      <c r="W192" s="1301"/>
      <c r="X192" s="1301"/>
      <c r="Y192" s="1301"/>
      <c r="Z192" s="1301"/>
      <c r="AA192" s="1301"/>
      <c r="AB192" s="1301"/>
      <c r="AC192" s="1301"/>
      <c r="AD192" s="1301"/>
      <c r="AE192" s="1301"/>
      <c r="AF192" s="1301"/>
      <c r="AH192" s="1299"/>
      <c r="AI192" s="1302"/>
      <c r="AJ192" s="1302"/>
      <c r="AK192" s="1302"/>
      <c r="AL192" s="1302"/>
      <c r="AM192" s="1302"/>
      <c r="AN192" s="1302"/>
      <c r="AO192" s="1302"/>
      <c r="AP192" s="1302"/>
      <c r="AQ192" s="1302"/>
      <c r="AR192" s="1302"/>
      <c r="AS192" s="1302"/>
      <c r="AT192" s="1302"/>
      <c r="AU192" s="1302"/>
      <c r="AV192" s="1301"/>
      <c r="AW192" s="1070"/>
      <c r="AX192" s="1070"/>
      <c r="AY192" s="1076"/>
      <c r="AZ192" s="1076"/>
      <c r="BA192" s="1077"/>
      <c r="BB192" s="1076"/>
      <c r="BC192" s="1070"/>
      <c r="BD192" s="1076"/>
      <c r="BE192" s="1070"/>
      <c r="BF192" s="810"/>
      <c r="BG192" s="1076"/>
      <c r="BH192" s="1076"/>
      <c r="BI192" s="1076"/>
      <c r="BJ192" s="1070"/>
      <c r="BK192" s="810"/>
      <c r="BL192" s="1079"/>
      <c r="BM192" s="1070"/>
      <c r="BN192" s="1070"/>
      <c r="BO192" s="1070"/>
      <c r="BP192" s="1070"/>
      <c r="BQ192" s="1070"/>
      <c r="BR192" s="1070"/>
      <c r="BS192" s="1070"/>
      <c r="BT192" s="1070"/>
      <c r="BU192" s="1070"/>
      <c r="BV192" s="1070"/>
      <c r="BW192" s="1070"/>
      <c r="BX192" s="1070"/>
      <c r="BY192" s="1070"/>
      <c r="BZ192" s="1070"/>
      <c r="CA192" s="1070"/>
      <c r="CB192" s="1070"/>
      <c r="CC192" s="1070"/>
      <c r="CD192" s="1070"/>
      <c r="CE192" s="1080"/>
      <c r="CF192" s="1080"/>
      <c r="CG192" s="1080"/>
      <c r="CH192" s="1080"/>
      <c r="CI192" s="1080"/>
      <c r="CJ192" s="1080"/>
      <c r="CK192" s="1080"/>
      <c r="CL192" s="1080"/>
      <c r="CM192" s="1080"/>
      <c r="CN192" s="1080"/>
      <c r="CO192" s="1080"/>
      <c r="CP192" s="1080"/>
      <c r="CQ192" s="1080"/>
      <c r="CR192" s="1080"/>
      <c r="CS192" s="1080"/>
      <c r="CT192" s="1080"/>
      <c r="CU192" s="1080"/>
      <c r="CV192" s="1080"/>
      <c r="CW192" s="1080"/>
      <c r="CX192" s="1080"/>
      <c r="CY192" s="1080"/>
      <c r="CZ192" s="1080"/>
      <c r="DA192" s="1080"/>
      <c r="DB192" s="1080"/>
      <c r="DC192" s="1080"/>
      <c r="DD192" s="1080"/>
      <c r="DE192" s="1080"/>
      <c r="DF192" s="1080"/>
      <c r="DG192" s="1080"/>
      <c r="DH192" s="1080"/>
      <c r="DI192" s="1080"/>
      <c r="DJ192" s="1080"/>
      <c r="DK192" s="1080"/>
      <c r="DL192" s="1080"/>
      <c r="DM192" s="1080"/>
      <c r="DN192" s="1080"/>
      <c r="DO192" s="1080"/>
      <c r="DP192" s="1080"/>
      <c r="DQ192" s="1080"/>
      <c r="DR192" s="1080"/>
      <c r="DS192" s="1080"/>
      <c r="DT192" s="1080"/>
      <c r="DU192" s="1080"/>
      <c r="DV192" s="1080"/>
      <c r="DW192" s="1080"/>
      <c r="DX192" s="1080"/>
      <c r="DY192" s="1080"/>
      <c r="DZ192" s="1080"/>
      <c r="EA192" s="1080"/>
    </row>
    <row r="193" spans="1:131" s="777" customFormat="1" ht="15.75" hidden="1" customHeight="1">
      <c r="A193" s="809"/>
      <c r="B193" s="1303"/>
      <c r="P193" s="976"/>
      <c r="Q193" s="809"/>
      <c r="R193" s="973"/>
      <c r="S193" s="1228"/>
      <c r="T193" s="1228"/>
      <c r="U193" s="1228"/>
      <c r="V193" s="1228"/>
      <c r="W193" s="1228"/>
      <c r="X193" s="1228"/>
      <c r="Y193" s="1228"/>
      <c r="Z193" s="1228"/>
      <c r="AA193" s="1228"/>
      <c r="AB193" s="1228"/>
      <c r="AC193" s="1228"/>
      <c r="AD193" s="1228"/>
      <c r="AE193" s="1228"/>
      <c r="AF193" s="1228"/>
      <c r="AG193" s="809"/>
      <c r="AH193" s="973"/>
      <c r="AI193" s="1227"/>
      <c r="AJ193" s="1227"/>
      <c r="AK193" s="1227"/>
      <c r="AL193" s="1227"/>
      <c r="AM193" s="1227"/>
      <c r="AN193" s="1227"/>
      <c r="AO193" s="1227"/>
      <c r="AP193" s="1227"/>
      <c r="AQ193" s="1227"/>
      <c r="AR193" s="1227"/>
      <c r="AS193" s="1227"/>
      <c r="AT193" s="1227"/>
      <c r="AU193" s="1227"/>
      <c r="AV193" s="1228"/>
      <c r="AY193" s="1228"/>
      <c r="AZ193" s="1228"/>
      <c r="BA193" s="1077"/>
      <c r="BB193" s="1228"/>
      <c r="BD193" s="1228"/>
      <c r="BF193" s="810"/>
      <c r="BG193" s="1228"/>
      <c r="BH193" s="1228"/>
      <c r="BI193" s="1228"/>
      <c r="BK193" s="810"/>
      <c r="BL193" s="1229"/>
    </row>
    <row r="194" spans="1:131" s="777" customFormat="1" ht="15.75" hidden="1" customHeight="1">
      <c r="A194" s="809"/>
      <c r="B194" s="1303"/>
      <c r="P194" s="976"/>
      <c r="Q194" s="809"/>
      <c r="R194" s="973"/>
      <c r="S194" s="1228"/>
      <c r="T194" s="1228"/>
      <c r="U194" s="1228"/>
      <c r="V194" s="1228"/>
      <c r="W194" s="1228"/>
      <c r="X194" s="1228"/>
      <c r="Y194" s="1228"/>
      <c r="Z194" s="1228"/>
      <c r="AA194" s="1228"/>
      <c r="AB194" s="1228"/>
      <c r="AC194" s="1228"/>
      <c r="AD194" s="1228"/>
      <c r="AE194" s="1228"/>
      <c r="AF194" s="1228"/>
      <c r="AG194" s="809"/>
      <c r="AH194" s="973"/>
      <c r="AI194" s="1227"/>
      <c r="AJ194" s="1227"/>
      <c r="AK194" s="1227"/>
      <c r="AL194" s="1227"/>
      <c r="AM194" s="1227"/>
      <c r="AN194" s="1227"/>
      <c r="AO194" s="1227"/>
      <c r="AP194" s="1227"/>
      <c r="AQ194" s="1227"/>
      <c r="AR194" s="1227"/>
      <c r="AS194" s="1227"/>
      <c r="AT194" s="1227"/>
      <c r="AU194" s="1227"/>
      <c r="AV194" s="1228"/>
      <c r="AY194" s="1228"/>
      <c r="AZ194" s="1228"/>
      <c r="BA194" s="1077"/>
      <c r="BB194" s="1228"/>
      <c r="BD194" s="1228"/>
      <c r="BF194" s="810"/>
      <c r="BG194" s="1228"/>
      <c r="BH194" s="1228"/>
      <c r="BI194" s="1228"/>
      <c r="BK194" s="810"/>
      <c r="BL194" s="1229"/>
    </row>
    <row r="195" spans="1:131" s="777" customFormat="1" ht="15.75" hidden="1" customHeight="1" thickBot="1">
      <c r="A195" s="809"/>
      <c r="B195" s="1303"/>
      <c r="P195" s="976"/>
      <c r="Q195" s="809"/>
      <c r="R195" s="973"/>
      <c r="S195" s="1228"/>
      <c r="T195" s="1228"/>
      <c r="U195" s="1228"/>
      <c r="V195" s="1228"/>
      <c r="W195" s="1228"/>
      <c r="X195" s="1228"/>
      <c r="Y195" s="1228"/>
      <c r="Z195" s="1228"/>
      <c r="AA195" s="1228"/>
      <c r="AB195" s="1228"/>
      <c r="AC195" s="1228"/>
      <c r="AD195" s="1228"/>
      <c r="AE195" s="1228"/>
      <c r="AF195" s="1228"/>
      <c r="AG195" s="809"/>
      <c r="AH195" s="973"/>
      <c r="AI195" s="1227"/>
      <c r="AJ195" s="1227"/>
      <c r="AK195" s="1227"/>
      <c r="AL195" s="1227"/>
      <c r="AM195" s="1227"/>
      <c r="AN195" s="1227"/>
      <c r="AO195" s="1227"/>
      <c r="AP195" s="1227"/>
      <c r="AQ195" s="1227"/>
      <c r="AR195" s="1227"/>
      <c r="AS195" s="1227"/>
      <c r="AT195" s="1227"/>
      <c r="AU195" s="1227"/>
      <c r="AV195" s="1228"/>
      <c r="AY195" s="1228"/>
      <c r="AZ195" s="1228"/>
      <c r="BA195" s="1077"/>
      <c r="BB195" s="1228"/>
      <c r="BD195" s="1228"/>
      <c r="BF195" s="810"/>
      <c r="BG195" s="1228"/>
      <c r="BH195" s="1228"/>
      <c r="BI195" s="1228"/>
      <c r="BK195" s="810"/>
      <c r="BL195" s="1229"/>
    </row>
    <row r="196" spans="1:131" s="777" customFormat="1" ht="19.5" hidden="1" customHeight="1" thickTop="1" thickBot="1">
      <c r="A196" s="809"/>
      <c r="B196" s="1303"/>
      <c r="P196" s="976"/>
      <c r="Q196" s="741"/>
      <c r="R196" s="1285" t="s">
        <v>15</v>
      </c>
      <c r="S196" s="1286" t="str">
        <f>S$2</f>
        <v>CATEGORY</v>
      </c>
      <c r="T196" s="1287" t="str">
        <f t="shared" ref="T196:AE196" si="66">T$2</f>
        <v>JAN</v>
      </c>
      <c r="U196" s="1287" t="str">
        <f t="shared" si="66"/>
        <v>FEB</v>
      </c>
      <c r="V196" s="1287" t="str">
        <f t="shared" si="66"/>
        <v>MAR</v>
      </c>
      <c r="W196" s="1287" t="str">
        <f t="shared" si="66"/>
        <v>APR</v>
      </c>
      <c r="X196" s="1287" t="str">
        <f t="shared" si="66"/>
        <v>MAY</v>
      </c>
      <c r="Y196" s="1287" t="str">
        <f t="shared" si="66"/>
        <v>JUN</v>
      </c>
      <c r="Z196" s="1287" t="str">
        <f t="shared" si="66"/>
        <v>JUL</v>
      </c>
      <c r="AA196" s="1287" t="str">
        <f t="shared" si="66"/>
        <v>AUG</v>
      </c>
      <c r="AB196" s="1287" t="str">
        <f t="shared" si="66"/>
        <v>SEP</v>
      </c>
      <c r="AC196" s="1287" t="str">
        <f t="shared" si="66"/>
        <v>OCT</v>
      </c>
      <c r="AD196" s="1304" t="str">
        <f t="shared" si="66"/>
        <v>NOV</v>
      </c>
      <c r="AE196" s="1305" t="str">
        <f t="shared" si="66"/>
        <v>YEAR</v>
      </c>
      <c r="AF196" s="1290" t="s">
        <v>71</v>
      </c>
      <c r="AG196" s="741"/>
      <c r="AH196" s="1285" t="s">
        <v>15</v>
      </c>
      <c r="AI196" s="1306" t="str">
        <f>AI$2</f>
        <v>CATEGORY</v>
      </c>
      <c r="AJ196" s="1307" t="str">
        <f t="shared" ref="AJ196:AU196" si="67">AJ$2</f>
        <v>JAN</v>
      </c>
      <c r="AK196" s="1307" t="str">
        <f t="shared" si="67"/>
        <v>FEB</v>
      </c>
      <c r="AL196" s="1307" t="str">
        <f t="shared" si="67"/>
        <v>MAR</v>
      </c>
      <c r="AM196" s="1307" t="str">
        <f t="shared" si="67"/>
        <v>APR</v>
      </c>
      <c r="AN196" s="1307" t="str">
        <f t="shared" si="67"/>
        <v>MAY</v>
      </c>
      <c r="AO196" s="1307" t="str">
        <f t="shared" si="67"/>
        <v>JUN</v>
      </c>
      <c r="AP196" s="1307" t="str">
        <f t="shared" si="67"/>
        <v>JUL</v>
      </c>
      <c r="AQ196" s="1307" t="str">
        <f t="shared" si="67"/>
        <v>AUG</v>
      </c>
      <c r="AR196" s="1307" t="str">
        <f t="shared" si="67"/>
        <v>SEP</v>
      </c>
      <c r="AS196" s="1307" t="str">
        <f t="shared" si="67"/>
        <v>OCT</v>
      </c>
      <c r="AT196" s="1308" t="str">
        <f t="shared" si="67"/>
        <v>NOV</v>
      </c>
      <c r="AU196" s="1309" t="str">
        <f t="shared" si="67"/>
        <v>YEAR</v>
      </c>
      <c r="AV196" s="1290" t="s">
        <v>71</v>
      </c>
      <c r="AX196" s="777" t="s">
        <v>15</v>
      </c>
      <c r="AY196" s="1228"/>
      <c r="AZ196" s="1228"/>
      <c r="BA196" s="1077"/>
      <c r="BB196" s="1228"/>
      <c r="BD196" s="1228"/>
      <c r="BF196" s="810"/>
      <c r="BG196" s="1228"/>
      <c r="BH196" s="1228"/>
      <c r="BI196" s="1228"/>
      <c r="BK196" s="810"/>
      <c r="BL196" s="1229"/>
    </row>
    <row r="197" spans="1:131" s="777" customFormat="1" ht="15.75" customHeight="1" thickTop="1" thickBot="1">
      <c r="A197" s="1310"/>
      <c r="B197" s="1311" t="str">
        <f>IF(SETUP!H4&lt;&gt;"",SETUP!H4,"")</f>
        <v/>
      </c>
      <c r="C197" s="1312"/>
      <c r="D197" s="1312"/>
      <c r="E197" s="1312"/>
      <c r="F197" s="1312"/>
      <c r="G197" s="1312"/>
      <c r="H197" s="1312"/>
      <c r="I197" s="1312"/>
      <c r="J197" s="1312"/>
      <c r="K197" s="1312"/>
      <c r="L197" s="1312"/>
      <c r="M197" s="1312"/>
      <c r="N197" s="1312"/>
      <c r="O197" s="1313"/>
      <c r="P197" s="976"/>
      <c r="Q197" s="1314"/>
      <c r="R197" s="1315" t="str">
        <f>IF(SETUP!H4&lt;&gt;"",SETUP!H4,"")</f>
        <v/>
      </c>
      <c r="S197" s="1316" t="str">
        <f>IF($R197&lt;&gt;"",VLOOKUP($R197,$R$71:$AF$75,$S$1,FALSE),"")</f>
        <v/>
      </c>
      <c r="T197" s="1316" t="str">
        <f>IF($R197&lt;&gt;"",VLOOKUP($R197,$R$71:$AF$75,$T$1,FALSE),"")</f>
        <v/>
      </c>
      <c r="U197" s="1316" t="str">
        <f>IF($R197&lt;&gt;"",VLOOKUP($R197,$R$71:$AF$75,$U$1,FALSE),"")</f>
        <v/>
      </c>
      <c r="V197" s="1316" t="str">
        <f>IF($R197&lt;&gt;"",VLOOKUP($R197,$R$71:$AF$75,$V$1,FALSE),"")</f>
        <v/>
      </c>
      <c r="W197" s="1316" t="str">
        <f>IF($R197&lt;&gt;"",VLOOKUP($R197,$R$71:$AF$75,$W$1,FALSE),"")</f>
        <v/>
      </c>
      <c r="X197" s="1316" t="str">
        <f>IF($R197&lt;&gt;"",VLOOKUP($R197,$R$71:$AF$75,$X$1,FALSE),"")</f>
        <v/>
      </c>
      <c r="Y197" s="1316" t="str">
        <f>IF($R197&lt;&gt;"",VLOOKUP($R197,$R$71:$AF$75,$Y$1,FALSE),"")</f>
        <v/>
      </c>
      <c r="Z197" s="1316" t="str">
        <f>IF($R197&lt;&gt;"",VLOOKUP($R197,$R$71:$AF$75,$Z$1,FALSE),"")</f>
        <v/>
      </c>
      <c r="AA197" s="1316" t="str">
        <f>IF($R197&lt;&gt;"",VLOOKUP($R197,$R$71:$AF$75,$AA$1,FALSE),"")</f>
        <v/>
      </c>
      <c r="AB197" s="1316" t="str">
        <f>IF($R197&lt;&gt;"",VLOOKUP($R197,$R$71:$AF$75,$AB$1,FALSE),"")</f>
        <v/>
      </c>
      <c r="AC197" s="1316" t="str">
        <f>IF($R197&lt;&gt;"",VLOOKUP($R197,$R$71:$AF$75,$AC$1,FALSE),"")</f>
        <v/>
      </c>
      <c r="AD197" s="1317" t="str">
        <f>IF($R197&lt;&gt;"",VLOOKUP($R197,$R$71:$AF$75,$AD$1,FALSE),"")</f>
        <v/>
      </c>
      <c r="AE197" s="1318" t="str">
        <f>IF($R197&lt;&gt;"",VLOOKUP($R197,$R$71:$AF$75,$AE$1,FALSE),"")</f>
        <v/>
      </c>
      <c r="AF197" s="1319" t="str">
        <f>IF($R197&lt;&gt;"",VLOOKUP($R197,$R$71:$AF$75,$AF$1,FALSE),"")</f>
        <v/>
      </c>
      <c r="AG197" s="1314"/>
      <c r="AH197" s="1315" t="str">
        <f t="shared" ref="AH197:AH209" si="68">IF($R197&lt;&gt;"",$R197,"")</f>
        <v/>
      </c>
      <c r="AI197" s="1320" t="str">
        <f>IF($AH197&lt;&gt;"",VLOOKUP($AH197,$AH$71:$AV$75,$S$1,FALSE),"")</f>
        <v/>
      </c>
      <c r="AJ197" s="1320" t="str">
        <f>IF($AH197&lt;&gt;"",VLOOKUP($AH197,$AH$71:$AV$75,$T$1,FALSE),"")</f>
        <v/>
      </c>
      <c r="AK197" s="1320" t="str">
        <f>IF($AH197&lt;&gt;"",VLOOKUP($AH197,$AH$71:$AV$75,$U$1,FALSE),"")</f>
        <v/>
      </c>
      <c r="AL197" s="1320" t="str">
        <f>IF($AH197&lt;&gt;"",VLOOKUP($AH197,$AH$71:$AV$75,$V$1,FALSE),"")</f>
        <v/>
      </c>
      <c r="AM197" s="1320" t="str">
        <f>IF($AH197&lt;&gt;"",VLOOKUP($AH197,$AH$71:$AV$75,$W$1,FALSE),"")</f>
        <v/>
      </c>
      <c r="AN197" s="1320" t="str">
        <f>IF($AH197&lt;&gt;"",VLOOKUP($AH197,$AH$71:$AV$75,$X$1,FALSE),"")</f>
        <v/>
      </c>
      <c r="AO197" s="1320" t="str">
        <f>IF($AH197&lt;&gt;"",VLOOKUP($AH197,$AH$71:$AV$75,$Y$1,FALSE),"")</f>
        <v/>
      </c>
      <c r="AP197" s="1320" t="str">
        <f>IF($AH197&lt;&gt;"",VLOOKUP($AH197,$AH$71:$AV$75,$Z$1,FALSE),"")</f>
        <v/>
      </c>
      <c r="AQ197" s="1320" t="str">
        <f>IF($AH197&lt;&gt;"",VLOOKUP($AH197,$AH$71:$AV$75,$AA$1,FALSE),"")</f>
        <v/>
      </c>
      <c r="AR197" s="1320" t="str">
        <f>IF($AH197&lt;&gt;"",VLOOKUP($AH197,$AH$71:$AV$75,$AB$1,FALSE),"")</f>
        <v/>
      </c>
      <c r="AS197" s="1320" t="str">
        <f>IF($AH197&lt;&gt;"",VLOOKUP($AH197,$AH$71:$AV$75,$AC$1,FALSE),"")</f>
        <v/>
      </c>
      <c r="AT197" s="1321" t="str">
        <f>IF($AH197&lt;&gt;"",VLOOKUP($AH197,$AH$71:$AV$75,$AD$1,FALSE),"")</f>
        <v/>
      </c>
      <c r="AU197" s="1322" t="str">
        <f>IF($AH197&lt;&gt;"",VLOOKUP($AH197,$AH$71:$AV$75,$AE$1,FALSE),"")</f>
        <v/>
      </c>
      <c r="AV197" s="1319" t="str">
        <f>IF($AH197&lt;&gt;"",VLOOKUP($AH197,$AH$71:$AV$75,$AF$1,FALSE),"")</f>
        <v/>
      </c>
      <c r="AW197" s="1314"/>
      <c r="AX197" s="1315" t="str">
        <f t="shared" ref="AX197:AX209" si="69">IF($R197&lt;&gt;"",$R197,"")</f>
        <v/>
      </c>
      <c r="AY197" s="1316" t="str">
        <f>IF($R197&lt;&gt;"",VLOOKUP($R197,$AX$71:AY$71,AY$1,FALSE),"")</f>
        <v/>
      </c>
      <c r="AZ197" s="1323" t="str">
        <f>IF($R197&lt;&gt;"",VLOOKUP($R197,$AX$71:AZ$71,AZ$1,FALSE),"")</f>
        <v/>
      </c>
      <c r="BA197" s="841"/>
      <c r="BB197" s="1324" t="str">
        <f>IF($R197&lt;&gt;"",VLOOKUP($R197,$AX$71:BB$71,BB$1,FALSE),"")</f>
        <v/>
      </c>
      <c r="BC197" s="1320" t="str">
        <f>IF($R197&lt;&gt;"",VLOOKUP($R197,$AX$71:BC$71,BC$1,FALSE),"")</f>
        <v/>
      </c>
      <c r="BD197" s="1316" t="str">
        <f>IF($R197&lt;&gt;"",VLOOKUP($R197,$AX$71:BD$71,BD$1,FALSE),"")</f>
        <v/>
      </c>
      <c r="BE197" s="1325" t="str">
        <f>IF($R197&lt;&gt;"",VLOOKUP($R197,$AX$71:BE$71,BE$1,FALSE),"")</f>
        <v/>
      </c>
      <c r="BF197" s="1326"/>
      <c r="BG197" s="1324" t="str">
        <f>IF($R197&lt;&gt;"",VLOOKUP($R197,$AX$71:BG$71,BG$1,FALSE),"")</f>
        <v/>
      </c>
      <c r="BH197" s="1320" t="str">
        <f>IF($R197&lt;&gt;"",VLOOKUP($R197,$AX$71:BH$71,BH$1,FALSE),"")</f>
        <v/>
      </c>
      <c r="BI197" s="1316" t="str">
        <f>IF($R197&lt;&gt;"",VLOOKUP($R197,$AX$71:BI$71,BI$1,FALSE),"")</f>
        <v/>
      </c>
      <c r="BJ197" s="1325" t="str">
        <f>IF($R197&lt;&gt;"",VLOOKUP($R197,$AX$71:BJ$71,BJ$1,FALSE),"")</f>
        <v/>
      </c>
      <c r="BK197" s="1326"/>
      <c r="BL197" s="1327" t="str">
        <f>IF($R197&lt;&gt;"",VLOOKUP($R197,$AX$71:BL$71,BL$1,FALSE),"")</f>
        <v/>
      </c>
      <c r="BM197" s="1321" t="str">
        <f>IF($R197&lt;&gt;"",VLOOKUP($R197,$AX$71:BM$71,BM$1,FALSE),"")</f>
        <v/>
      </c>
      <c r="BN197" s="1322"/>
      <c r="BO197" s="1314"/>
      <c r="BP197" s="1315" t="str">
        <f>IF($R197&lt;&gt;"",$R197,"")</f>
        <v/>
      </c>
      <c r="BQ197" s="1316" t="str">
        <f>IF($R197&lt;&gt;"",VLOOKUP($R197,$BP$71:$CD$75,$S$1,FALSE),"")</f>
        <v/>
      </c>
      <c r="BR197" s="1316" t="str">
        <f>IF($R197&lt;&gt;"",VLOOKUP($R197,$BP$71:$CD$75,$T$1,FALSE),"")</f>
        <v/>
      </c>
      <c r="BS197" s="1316" t="str">
        <f>IF($R197&lt;&gt;"",VLOOKUP($R197,$BP$71:$CD$75,$U$1,FALSE),"")</f>
        <v/>
      </c>
      <c r="BT197" s="1316" t="str">
        <f>IF($R197&lt;&gt;"",VLOOKUP($R197,$BP$71:$CD$75,$V$1,FALSE),"")</f>
        <v/>
      </c>
      <c r="BU197" s="1316" t="str">
        <f>IF($R197&lt;&gt;"",VLOOKUP($R197,$BP$71:$CD$75,$W$1,FALSE),"")</f>
        <v/>
      </c>
      <c r="BV197" s="1316" t="str">
        <f>IF($R197&lt;&gt;"",VLOOKUP($R197,$BP$71:$CD$75,$X$1,FALSE),"")</f>
        <v/>
      </c>
      <c r="BW197" s="1316" t="str">
        <f>IF($R197&lt;&gt;"",VLOOKUP($R197,$BP$71:$CD$75,$Y$1,FALSE),"")</f>
        <v/>
      </c>
      <c r="BX197" s="1316" t="str">
        <f>IF($R197&lt;&gt;"",VLOOKUP($R197,$BP$71:$CD$75,$Z$1,FALSE),"")</f>
        <v/>
      </c>
      <c r="BY197" s="1316" t="str">
        <f>IF($R197&lt;&gt;"",VLOOKUP($R197,$BP$71:$CD$75,$AA$1,FALSE),"")</f>
        <v/>
      </c>
      <c r="BZ197" s="1316" t="str">
        <f>IF($R197&lt;&gt;"",VLOOKUP($R197,$BP$71:$CD$75,$AB$1,FALSE),"")</f>
        <v/>
      </c>
      <c r="CA197" s="1316" t="str">
        <f>IF($R197&lt;&gt;"",VLOOKUP($R197,$BP$71:$CD$75,$AC$1,FALSE),"")</f>
        <v/>
      </c>
      <c r="CB197" s="1317" t="str">
        <f>IF($R197&lt;&gt;"",VLOOKUP($R197,$BP$71:$CD$75,$AD$1,FALSE),"")</f>
        <v/>
      </c>
      <c r="CC197" s="1318" t="str">
        <f>IF($R197&lt;&gt;"",VLOOKUP($R197,$BP$71:$CD$75,$AE$1,FALSE),"")</f>
        <v/>
      </c>
      <c r="CD197" s="1319" t="str">
        <f>IF($R197&lt;&gt;"",VLOOKUP($R197,$BP$71:$CD$75,$AF$1,FALSE),"")</f>
        <v/>
      </c>
    </row>
    <row r="198" spans="1:131" s="777" customFormat="1" ht="15.75" customHeight="1">
      <c r="A198" s="1328"/>
      <c r="B198" s="1329" t="str">
        <f>IF(SETUP!H5&lt;&gt;"",SETUP!H5,"")</f>
        <v/>
      </c>
      <c r="C198" s="1330"/>
      <c r="D198" s="1330"/>
      <c r="E198" s="1330"/>
      <c r="F198" s="1330"/>
      <c r="G198" s="1330"/>
      <c r="H198" s="1330"/>
      <c r="I198" s="1330"/>
      <c r="J198" s="1330"/>
      <c r="K198" s="1330"/>
      <c r="L198" s="1330"/>
      <c r="M198" s="1330"/>
      <c r="N198" s="1330"/>
      <c r="O198" s="1331"/>
      <c r="P198" s="976"/>
      <c r="Q198" s="1332"/>
      <c r="R198" s="1333" t="str">
        <f>IF(SETUP!H5&lt;&gt;"",SETUP!H5,"")</f>
        <v/>
      </c>
      <c r="S198" s="1334" t="str">
        <f>IF($R198&lt;&gt;"",VLOOKUP($R198,$R$3:$AF$48,$S$1,FALSE),"")</f>
        <v/>
      </c>
      <c r="T198" s="1334" t="str">
        <f>IF($R198&lt;&gt;"",VLOOKUP($R198,$R$3:$AF$48,$T$1,FALSE),"")</f>
        <v/>
      </c>
      <c r="U198" s="1334" t="str">
        <f>IF($R198&lt;&gt;"",VLOOKUP($R198,$R$3:$AF$48,$U$1,FALSE),"")</f>
        <v/>
      </c>
      <c r="V198" s="1334" t="str">
        <f>IF($R198&lt;&gt;"",VLOOKUP($R198,$R$3:$AF$48,$V$1,FALSE),"")</f>
        <v/>
      </c>
      <c r="W198" s="1334" t="str">
        <f>IF($R198&lt;&gt;"",VLOOKUP($R198,$R$3:$AF$48,$W$1,FALSE),"")</f>
        <v/>
      </c>
      <c r="X198" s="1334" t="str">
        <f>IF($R198&lt;&gt;"",VLOOKUP($R198,$R$3:$AF$48,$X$1,FALSE),"")</f>
        <v/>
      </c>
      <c r="Y198" s="1334" t="str">
        <f>IF($R198&lt;&gt;"",VLOOKUP($R198,$R$3:$AF$48,$Y$1,FALSE),"")</f>
        <v/>
      </c>
      <c r="Z198" s="1334" t="str">
        <f>IF($R198&lt;&gt;"",VLOOKUP($R198,$R$3:$AF$48,$Z$1,FALSE),"")</f>
        <v/>
      </c>
      <c r="AA198" s="1334" t="str">
        <f>IF($R198&lt;&gt;"",VLOOKUP($R198,$R$3:$AF$48,$AA$1,FALSE),"")</f>
        <v/>
      </c>
      <c r="AB198" s="1334" t="str">
        <f>IF($R198&lt;&gt;"",VLOOKUP($R198,$R$3:$AF$48,$AB$1,FALSE),"")</f>
        <v/>
      </c>
      <c r="AC198" s="1334" t="str">
        <f>IF($R198&lt;&gt;"",VLOOKUP($R198,$R$3:$AF$48,$AC$1,FALSE),"")</f>
        <v/>
      </c>
      <c r="AD198" s="1335" t="str">
        <f>IF($R198&lt;&gt;"",VLOOKUP($R198,$R$3:$AF$48,$AD$1,FALSE),"")</f>
        <v/>
      </c>
      <c r="AE198" s="1336" t="str">
        <f>IF($R198&lt;&gt;"",VLOOKUP($R198,$R$3:$AF$48,$AE$1,FALSE),"")</f>
        <v/>
      </c>
      <c r="AF198" s="1337" t="str">
        <f>IF($R198&lt;&gt;"",VLOOKUP($R198,$R$3:$AF$48,$AF$1,FALSE),"")</f>
        <v/>
      </c>
      <c r="AG198" s="1332"/>
      <c r="AH198" s="1333" t="str">
        <f t="shared" si="68"/>
        <v/>
      </c>
      <c r="AI198" s="1338" t="str">
        <f t="shared" ref="AI198:AU202" si="70">IF(S198&lt;&gt;"",S198/S$197,"")</f>
        <v/>
      </c>
      <c r="AJ198" s="1338" t="str">
        <f t="shared" si="70"/>
        <v/>
      </c>
      <c r="AK198" s="1338" t="str">
        <f t="shared" si="70"/>
        <v/>
      </c>
      <c r="AL198" s="1338" t="str">
        <f t="shared" si="70"/>
        <v/>
      </c>
      <c r="AM198" s="1338" t="str">
        <f t="shared" si="70"/>
        <v/>
      </c>
      <c r="AN198" s="1338" t="str">
        <f t="shared" si="70"/>
        <v/>
      </c>
      <c r="AO198" s="1338" t="str">
        <f t="shared" si="70"/>
        <v/>
      </c>
      <c r="AP198" s="1338" t="str">
        <f t="shared" si="70"/>
        <v/>
      </c>
      <c r="AQ198" s="1338" t="str">
        <f t="shared" si="70"/>
        <v/>
      </c>
      <c r="AR198" s="1338" t="str">
        <f t="shared" si="70"/>
        <v/>
      </c>
      <c r="AS198" s="1338" t="str">
        <f t="shared" si="70"/>
        <v/>
      </c>
      <c r="AT198" s="1339" t="str">
        <f t="shared" si="70"/>
        <v/>
      </c>
      <c r="AU198" s="1340" t="str">
        <f t="shared" si="70"/>
        <v/>
      </c>
      <c r="AV198" s="1337" t="str">
        <f>IF($AH198&lt;&gt;"",VLOOKUP($AH198,$AH$3:$AV$48,$AF$1,FALSE),"")</f>
        <v/>
      </c>
      <c r="AW198" s="1332"/>
      <c r="AX198" s="1333" t="str">
        <f t="shared" si="69"/>
        <v/>
      </c>
      <c r="AY198" s="1334" t="str">
        <f>IF($R198&lt;&gt;"",VLOOKUP($R198,$AX$3:AY$48,AY$1,FALSE),"")</f>
        <v/>
      </c>
      <c r="AZ198" s="1341" t="str">
        <f>IF($R198&lt;&gt;"",VLOOKUP($R198,$AX$3:AZ$48,AZ$1,FALSE),"")</f>
        <v/>
      </c>
      <c r="BA198" s="841"/>
      <c r="BB198" s="1342" t="str">
        <f>IF($R198&lt;&gt;"",VLOOKUP($R198,$AX$3:BB$48,BB$1,FALSE),"")</f>
        <v/>
      </c>
      <c r="BC198" s="1338" t="str">
        <f>IF($R198&lt;&gt;"",VLOOKUP($R198,$AX$3:BC$48,BC$1,FALSE),"")</f>
        <v/>
      </c>
      <c r="BD198" s="1334" t="str">
        <f>IF($R198&lt;&gt;"",VLOOKUP($R198,$AX$3:BD$48,BD$1,FALSE),"")</f>
        <v/>
      </c>
      <c r="BE198" s="1343" t="str">
        <f>IF($R198&lt;&gt;"",VLOOKUP($R198,$AX$3:BE$48,BE$1,FALSE),"")</f>
        <v/>
      </c>
      <c r="BF198" s="1326"/>
      <c r="BG198" s="1342" t="str">
        <f>IF($R198&lt;&gt;"",VLOOKUP($R198,$AX$3:BG$48,BG$1,FALSE),"")</f>
        <v/>
      </c>
      <c r="BH198" s="1338" t="str">
        <f>IF($R198&lt;&gt;"",VLOOKUP($R198,$AX$3:BH$48,BH$1,FALSE),"")</f>
        <v/>
      </c>
      <c r="BI198" s="1334" t="str">
        <f>IF($R198&lt;&gt;"",VLOOKUP($R198,$AX$3:BI$48,BI$1,FALSE),"")</f>
        <v/>
      </c>
      <c r="BJ198" s="1343" t="str">
        <f>IF($R198&lt;&gt;"",VLOOKUP($R198,$AX$3:BJ$48,BJ$1,FALSE),"")</f>
        <v/>
      </c>
      <c r="BK198" s="1326"/>
      <c r="BL198" s="1344" t="str">
        <f>IF($R198&lt;&gt;"",VLOOKUP($R198,$AX$3:BL$48,BL$1,FALSE),"")</f>
        <v/>
      </c>
      <c r="BM198" s="1339" t="str">
        <f>IF($R198&lt;&gt;"",VLOOKUP($R198,$AX$3:BM$48,BM$1,FALSE),"")</f>
        <v/>
      </c>
      <c r="BN198" s="1340"/>
      <c r="BO198" s="1332"/>
      <c r="BP198" s="1333" t="str">
        <f t="shared" ref="BP198:BP209" si="71">IF($R198&lt;&gt;"",$R198,"")</f>
        <v/>
      </c>
      <c r="BQ198" s="1334" t="str">
        <f>IF($R198&lt;&gt;"",VLOOKUP($R198,$BP$3:$CD$48,$S$1,FALSE),"")</f>
        <v/>
      </c>
      <c r="BR198" s="1334" t="str">
        <f>IF($R198&lt;&gt;"",VLOOKUP($R198,$BP$3:$CD$48,$T$1,FALSE),"")</f>
        <v/>
      </c>
      <c r="BS198" s="1334" t="str">
        <f>IF($R198&lt;&gt;"",VLOOKUP($R198,$BP$3:$CD$48,$U$1,FALSE),"")</f>
        <v/>
      </c>
      <c r="BT198" s="1334" t="str">
        <f>IF($R198&lt;&gt;"",VLOOKUP($R198,$BP$3:$CD$48,$V$1,FALSE),"")</f>
        <v/>
      </c>
      <c r="BU198" s="1334" t="str">
        <f>IF($R198&lt;&gt;"",VLOOKUP($R198,$BP$3:$CD$48,$W$1,FALSE),"")</f>
        <v/>
      </c>
      <c r="BV198" s="1334" t="str">
        <f>IF($R198&lt;&gt;"",VLOOKUP($R198,$BP$3:$CD$48,$X$1,FALSE),"")</f>
        <v/>
      </c>
      <c r="BW198" s="1334" t="str">
        <f>IF($R198&lt;&gt;"",VLOOKUP($R198,$BP$3:$CD$48,$Y$1,FALSE),"")</f>
        <v/>
      </c>
      <c r="BX198" s="1334" t="str">
        <f>IF($R198&lt;&gt;"",VLOOKUP($R198,$BP$3:$CD$48,$Z$1,FALSE),"")</f>
        <v/>
      </c>
      <c r="BY198" s="1334" t="str">
        <f>IF($R198&lt;&gt;"",VLOOKUP($R198,$BP$3:$CD$48,$AA$1,FALSE),"")</f>
        <v/>
      </c>
      <c r="BZ198" s="1334" t="str">
        <f>IF($R198&lt;&gt;"",VLOOKUP($R198,$BP$3:$CD$48,$AB$1,FALSE),"")</f>
        <v/>
      </c>
      <c r="CA198" s="1334" t="str">
        <f>IF($R198&lt;&gt;"",VLOOKUP($R198,$BP$3:$CD$48,$AC$1,FALSE),"")</f>
        <v/>
      </c>
      <c r="CB198" s="1335" t="str">
        <f>IF($R198&lt;&gt;"",VLOOKUP($R198,$BP$3:$CD$48,$AD$1,FALSE),"")</f>
        <v/>
      </c>
      <c r="CC198" s="1336" t="str">
        <f>IF($R198&lt;&gt;"",VLOOKUP($R198,$BP$3:$CD$48,$AE$1,FALSE),"")</f>
        <v/>
      </c>
      <c r="CD198" s="1337" t="str">
        <f>IF($R198&lt;&gt;"",VLOOKUP($R198,$BP$3:$CD$48,$AF$1,FALSE),"")</f>
        <v/>
      </c>
    </row>
    <row r="199" spans="1:131" s="777" customFormat="1" ht="15.75" customHeight="1">
      <c r="A199" s="1345"/>
      <c r="B199" s="1346" t="str">
        <f>IF(SETUP!H6&lt;&gt;"",SETUP!H6,"")</f>
        <v/>
      </c>
      <c r="C199" s="1347"/>
      <c r="D199" s="1347"/>
      <c r="E199" s="1347"/>
      <c r="F199" s="1347"/>
      <c r="G199" s="1347"/>
      <c r="H199" s="1347"/>
      <c r="I199" s="1347"/>
      <c r="J199" s="1347"/>
      <c r="K199" s="1347"/>
      <c r="L199" s="1347"/>
      <c r="M199" s="1347"/>
      <c r="N199" s="1347"/>
      <c r="O199" s="1348"/>
      <c r="P199" s="976"/>
      <c r="Q199" s="1349"/>
      <c r="R199" s="1350" t="str">
        <f>IF(SETUP!H6&lt;&gt;"",SETUP!H6,"")</f>
        <v/>
      </c>
      <c r="S199" s="848" t="str">
        <f>IF($R199&lt;&gt;"",VLOOKUP($R199,$R$3:$AF$48,$S$1,FALSE),"")</f>
        <v/>
      </c>
      <c r="T199" s="848" t="str">
        <f>IF($R199&lt;&gt;"",VLOOKUP($R199,$R$3:$AF$48,$T$1,FALSE),"")</f>
        <v/>
      </c>
      <c r="U199" s="848" t="str">
        <f>IF($R199&lt;&gt;"",VLOOKUP($R199,$R$3:$AF$48,$U$1,FALSE),"")</f>
        <v/>
      </c>
      <c r="V199" s="848" t="str">
        <f>IF($R199&lt;&gt;"",VLOOKUP($R199,$R$3:$AF$48,$V$1,FALSE),"")</f>
        <v/>
      </c>
      <c r="W199" s="848" t="str">
        <f>IF($R199&lt;&gt;"",VLOOKUP($R199,$R$3:$AF$48,$W$1,FALSE),"")</f>
        <v/>
      </c>
      <c r="X199" s="848" t="str">
        <f>IF($R199&lt;&gt;"",VLOOKUP($R199,$R$3:$AF$48,$X$1,FALSE),"")</f>
        <v/>
      </c>
      <c r="Y199" s="848" t="str">
        <f>IF($R199&lt;&gt;"",VLOOKUP($R199,$R$3:$AF$48,$Y$1,FALSE),"")</f>
        <v/>
      </c>
      <c r="Z199" s="848" t="str">
        <f>IF($R199&lt;&gt;"",VLOOKUP($R199,$R$3:$AF$48,$Z$1,FALSE),"")</f>
        <v/>
      </c>
      <c r="AA199" s="848" t="str">
        <f>IF($R199&lt;&gt;"",VLOOKUP($R199,$R$3:$AF$48,$AA$1,FALSE),"")</f>
        <v/>
      </c>
      <c r="AB199" s="848" t="str">
        <f>IF($R199&lt;&gt;"",VLOOKUP($R199,$R$3:$AF$48,$AB$1,FALSE),"")</f>
        <v/>
      </c>
      <c r="AC199" s="848" t="str">
        <f>IF($R199&lt;&gt;"",VLOOKUP($R199,$R$3:$AF$48,$AC$1,FALSE),"")</f>
        <v/>
      </c>
      <c r="AD199" s="1351" t="str">
        <f>IF($R199&lt;&gt;"",VLOOKUP($R199,$R$3:$AF$48,$AD$1,FALSE),"")</f>
        <v/>
      </c>
      <c r="AE199" s="1352" t="str">
        <f>IF($R199&lt;&gt;"",VLOOKUP($R199,$R$3:$AF$48,$AE$1,FALSE),"")</f>
        <v/>
      </c>
      <c r="AF199" s="1337" t="str">
        <f>IF($R199&lt;&gt;"",VLOOKUP($R199,$R$3:$AF$48,$AF$1,FALSE),"")</f>
        <v/>
      </c>
      <c r="AG199" s="1349"/>
      <c r="AH199" s="1350" t="str">
        <f t="shared" si="68"/>
        <v/>
      </c>
      <c r="AI199" s="852" t="str">
        <f t="shared" si="70"/>
        <v/>
      </c>
      <c r="AJ199" s="852" t="str">
        <f t="shared" si="70"/>
        <v/>
      </c>
      <c r="AK199" s="852" t="str">
        <f t="shared" si="70"/>
        <v/>
      </c>
      <c r="AL199" s="852" t="str">
        <f t="shared" si="70"/>
        <v/>
      </c>
      <c r="AM199" s="852" t="str">
        <f t="shared" si="70"/>
        <v/>
      </c>
      <c r="AN199" s="852" t="str">
        <f t="shared" si="70"/>
        <v/>
      </c>
      <c r="AO199" s="852" t="str">
        <f t="shared" si="70"/>
        <v/>
      </c>
      <c r="AP199" s="852" t="str">
        <f t="shared" si="70"/>
        <v/>
      </c>
      <c r="AQ199" s="852" t="str">
        <f t="shared" si="70"/>
        <v/>
      </c>
      <c r="AR199" s="852" t="str">
        <f t="shared" si="70"/>
        <v/>
      </c>
      <c r="AS199" s="852" t="str">
        <f t="shared" si="70"/>
        <v/>
      </c>
      <c r="AT199" s="1353" t="str">
        <f t="shared" si="70"/>
        <v/>
      </c>
      <c r="AU199" s="1354" t="str">
        <f t="shared" si="70"/>
        <v/>
      </c>
      <c r="AV199" s="1337" t="str">
        <f>IF($AH199&lt;&gt;"",VLOOKUP($AH199,$AH$3:$AV$48,$AF$1,FALSE),"")</f>
        <v/>
      </c>
      <c r="AW199" s="1349"/>
      <c r="AX199" s="1350" t="str">
        <f t="shared" si="69"/>
        <v/>
      </c>
      <c r="AY199" s="848" t="str">
        <f>IF($R199&lt;&gt;"",VLOOKUP($R199,$AX$3:AY$48,AY$1,FALSE),"")</f>
        <v/>
      </c>
      <c r="AZ199" s="855" t="str">
        <f>IF($R199&lt;&gt;"",VLOOKUP($R199,$AX$3:AZ$48,AZ$1,FALSE),"")</f>
        <v/>
      </c>
      <c r="BA199" s="841"/>
      <c r="BB199" s="856" t="str">
        <f>IF($R199&lt;&gt;"",VLOOKUP($R199,$AX$3:BB$48,BB$1,FALSE),"")</f>
        <v/>
      </c>
      <c r="BC199" s="852" t="str">
        <f>IF($R199&lt;&gt;"",VLOOKUP($R199,$AX$3:BC$48,BC$1,FALSE),"")</f>
        <v/>
      </c>
      <c r="BD199" s="848" t="str">
        <f>IF($R199&lt;&gt;"",VLOOKUP($R199,$AX$3:BD$48,BD$1,FALSE),"")</f>
        <v/>
      </c>
      <c r="BE199" s="857" t="str">
        <f>IF($R199&lt;&gt;"",VLOOKUP($R199,$AX$3:BE$48,BE$1,FALSE),"")</f>
        <v/>
      </c>
      <c r="BF199" s="1326"/>
      <c r="BG199" s="856" t="str">
        <f>IF($R199&lt;&gt;"",VLOOKUP($R199,$AX$3:BG$48,BG$1,FALSE),"")</f>
        <v/>
      </c>
      <c r="BH199" s="852" t="str">
        <f>IF($R199&lt;&gt;"",VLOOKUP($R199,$AX$3:BH$48,BH$1,FALSE),"")</f>
        <v/>
      </c>
      <c r="BI199" s="848" t="str">
        <f>IF($R199&lt;&gt;"",VLOOKUP($R199,$AX$3:BI$48,BI$1,FALSE),"")</f>
        <v/>
      </c>
      <c r="BJ199" s="857" t="str">
        <f>IF($R199&lt;&gt;"",VLOOKUP($R199,$AX$3:BJ$48,BJ$1,FALSE),"")</f>
        <v/>
      </c>
      <c r="BK199" s="1326"/>
      <c r="BL199" s="1355" t="str">
        <f>IF($R199&lt;&gt;"",VLOOKUP($R199,$AX$3:BL$48,BL$1,FALSE),"")</f>
        <v/>
      </c>
      <c r="BM199" s="1353" t="str">
        <f>IF($R199&lt;&gt;"",VLOOKUP($R199,$AX$3:BM$48,BM$1,FALSE),"")</f>
        <v/>
      </c>
      <c r="BN199" s="1354"/>
      <c r="BO199" s="1349"/>
      <c r="BP199" s="1350" t="str">
        <f t="shared" si="71"/>
        <v/>
      </c>
      <c r="BQ199" s="848" t="str">
        <f>IF($R199&lt;&gt;"",VLOOKUP($R199,$BP$3:$CD$48,$S$1,FALSE),"")</f>
        <v/>
      </c>
      <c r="BR199" s="848" t="str">
        <f>IF($R199&lt;&gt;"",VLOOKUP($R199,$BP$3:$CD$48,$T$1,FALSE),"")</f>
        <v/>
      </c>
      <c r="BS199" s="848" t="str">
        <f>IF($R199&lt;&gt;"",VLOOKUP($R199,$BP$3:$CD$48,$U$1,FALSE),"")</f>
        <v/>
      </c>
      <c r="BT199" s="848" t="str">
        <f>IF($R199&lt;&gt;"",VLOOKUP($R199,$BP$3:$CD$48,$V$1,FALSE),"")</f>
        <v/>
      </c>
      <c r="BU199" s="848" t="str">
        <f>IF($R199&lt;&gt;"",VLOOKUP($R199,$BP$3:$CD$48,$W$1,FALSE),"")</f>
        <v/>
      </c>
      <c r="BV199" s="848" t="str">
        <f>IF($R199&lt;&gt;"",VLOOKUP($R199,$BP$3:$CD$48,$X$1,FALSE),"")</f>
        <v/>
      </c>
      <c r="BW199" s="848" t="str">
        <f>IF($R199&lt;&gt;"",VLOOKUP($R199,$BP$3:$CD$48,$Y$1,FALSE),"")</f>
        <v/>
      </c>
      <c r="BX199" s="848" t="str">
        <f>IF($R199&lt;&gt;"",VLOOKUP($R199,$BP$3:$CD$48,$Z$1,FALSE),"")</f>
        <v/>
      </c>
      <c r="BY199" s="848" t="str">
        <f>IF($R199&lt;&gt;"",VLOOKUP($R199,$BP$3:$CD$48,$AA$1,FALSE),"")</f>
        <v/>
      </c>
      <c r="BZ199" s="848" t="str">
        <f>IF($R199&lt;&gt;"",VLOOKUP($R199,$BP$3:$CD$48,$AB$1,FALSE),"")</f>
        <v/>
      </c>
      <c r="CA199" s="848" t="str">
        <f>IF($R199&lt;&gt;"",VLOOKUP($R199,$BP$3:$CD$48,$AC$1,FALSE),"")</f>
        <v/>
      </c>
      <c r="CB199" s="1351" t="str">
        <f>IF($R199&lt;&gt;"",VLOOKUP($R199,$BP$3:$CD$48,$AD$1,FALSE),"")</f>
        <v/>
      </c>
      <c r="CC199" s="1352" t="str">
        <f>IF($R199&lt;&gt;"",VLOOKUP($R199,$BP$3:$CD$48,$AE$1,FALSE),"")</f>
        <v/>
      </c>
      <c r="CD199" s="1337" t="str">
        <f>IF($R199&lt;&gt;"",VLOOKUP($R199,$BP$3:$CD$48,$AF$1,FALSE),"")</f>
        <v/>
      </c>
    </row>
    <row r="200" spans="1:131" s="777" customFormat="1" ht="15.75" customHeight="1">
      <c r="A200" s="1345"/>
      <c r="B200" s="1346" t="str">
        <f>IF(SETUP!H7&lt;&gt;"",SETUP!H7,"")</f>
        <v/>
      </c>
      <c r="C200" s="1347"/>
      <c r="D200" s="1347"/>
      <c r="E200" s="1347"/>
      <c r="F200" s="1347"/>
      <c r="G200" s="1347"/>
      <c r="H200" s="1347"/>
      <c r="I200" s="1347"/>
      <c r="J200" s="1347"/>
      <c r="K200" s="1347"/>
      <c r="L200" s="1347"/>
      <c r="M200" s="1347"/>
      <c r="N200" s="1347"/>
      <c r="O200" s="1348"/>
      <c r="P200" s="976"/>
      <c r="Q200" s="1349"/>
      <c r="R200" s="1333" t="str">
        <f>IF(SETUP!H7&lt;&gt;"",SETUP!H7,"")</f>
        <v/>
      </c>
      <c r="S200" s="1334" t="str">
        <f>IF($R200&lt;&gt;"",VLOOKUP($R200,$R$3:$AF$48,$S$1,FALSE),"")</f>
        <v/>
      </c>
      <c r="T200" s="1334" t="str">
        <f>IF($R200&lt;&gt;"",VLOOKUP($R200,$R$3:$AF$48,$T$1,FALSE),"")</f>
        <v/>
      </c>
      <c r="U200" s="1334" t="str">
        <f>IF($R200&lt;&gt;"",VLOOKUP($R200,$R$3:$AF$48,$U$1,FALSE),"")</f>
        <v/>
      </c>
      <c r="V200" s="1334" t="str">
        <f>IF($R200&lt;&gt;"",VLOOKUP($R200,$R$3:$AF$48,$V$1,FALSE),"")</f>
        <v/>
      </c>
      <c r="W200" s="1334" t="str">
        <f>IF($R200&lt;&gt;"",VLOOKUP($R200,$R$3:$AF$48,$W$1,FALSE),"")</f>
        <v/>
      </c>
      <c r="X200" s="1334" t="str">
        <f>IF($R200&lt;&gt;"",VLOOKUP($R200,$R$3:$AF$48,$X$1,FALSE),"")</f>
        <v/>
      </c>
      <c r="Y200" s="1334" t="str">
        <f>IF($R200&lt;&gt;"",VLOOKUP($R200,$R$3:$AF$48,$Y$1,FALSE),"")</f>
        <v/>
      </c>
      <c r="Z200" s="1334" t="str">
        <f>IF($R200&lt;&gt;"",VLOOKUP($R200,$R$3:$AF$48,$Z$1,FALSE),"")</f>
        <v/>
      </c>
      <c r="AA200" s="1334" t="str">
        <f>IF($R200&lt;&gt;"",VLOOKUP($R200,$R$3:$AF$48,$AA$1,FALSE),"")</f>
        <v/>
      </c>
      <c r="AB200" s="1334" t="str">
        <f>IF($R200&lt;&gt;"",VLOOKUP($R200,$R$3:$AF$48,$AB$1,FALSE),"")</f>
        <v/>
      </c>
      <c r="AC200" s="1334" t="str">
        <f>IF($R200&lt;&gt;"",VLOOKUP($R200,$R$3:$AF$48,$AC$1,FALSE),"")</f>
        <v/>
      </c>
      <c r="AD200" s="1335" t="str">
        <f>IF($R200&lt;&gt;"",VLOOKUP($R200,$R$3:$AF$48,$AD$1,FALSE),"")</f>
        <v/>
      </c>
      <c r="AE200" s="1336" t="str">
        <f>IF($R200&lt;&gt;"",VLOOKUP($R200,$R$3:$AF$48,$AE$1,FALSE),"")</f>
        <v/>
      </c>
      <c r="AF200" s="1337" t="str">
        <f>IF($R200&lt;&gt;"",VLOOKUP($R200,$R$3:$AF$48,$AF$1,FALSE),"")</f>
        <v/>
      </c>
      <c r="AG200" s="1349"/>
      <c r="AH200" s="1333" t="str">
        <f t="shared" si="68"/>
        <v/>
      </c>
      <c r="AI200" s="1338" t="str">
        <f t="shared" si="70"/>
        <v/>
      </c>
      <c r="AJ200" s="1338" t="str">
        <f t="shared" si="70"/>
        <v/>
      </c>
      <c r="AK200" s="1338" t="str">
        <f t="shared" si="70"/>
        <v/>
      </c>
      <c r="AL200" s="1338" t="str">
        <f t="shared" si="70"/>
        <v/>
      </c>
      <c r="AM200" s="1338" t="str">
        <f t="shared" si="70"/>
        <v/>
      </c>
      <c r="AN200" s="1338" t="str">
        <f t="shared" si="70"/>
        <v/>
      </c>
      <c r="AO200" s="1338" t="str">
        <f t="shared" si="70"/>
        <v/>
      </c>
      <c r="AP200" s="1338" t="str">
        <f t="shared" si="70"/>
        <v/>
      </c>
      <c r="AQ200" s="1338" t="str">
        <f t="shared" si="70"/>
        <v/>
      </c>
      <c r="AR200" s="1338" t="str">
        <f t="shared" si="70"/>
        <v/>
      </c>
      <c r="AS200" s="1338" t="str">
        <f t="shared" si="70"/>
        <v/>
      </c>
      <c r="AT200" s="1339" t="str">
        <f t="shared" si="70"/>
        <v/>
      </c>
      <c r="AU200" s="1340" t="str">
        <f t="shared" si="70"/>
        <v/>
      </c>
      <c r="AV200" s="1337" t="str">
        <f>IF($AH200&lt;&gt;"",VLOOKUP($AH200,$AH$3:$AV$48,$AF$1,FALSE),"")</f>
        <v/>
      </c>
      <c r="AW200" s="1349"/>
      <c r="AX200" s="1333" t="str">
        <f t="shared" si="69"/>
        <v/>
      </c>
      <c r="AY200" s="1334" t="str">
        <f>IF($R200&lt;&gt;"",VLOOKUP($R200,$AX$3:AY$48,AY$1,FALSE),"")</f>
        <v/>
      </c>
      <c r="AZ200" s="1341" t="str">
        <f>IF($R200&lt;&gt;"",VLOOKUP($R200,$AX$3:AZ$48,AZ$1,FALSE),"")</f>
        <v/>
      </c>
      <c r="BA200" s="841"/>
      <c r="BB200" s="1342" t="str">
        <f>IF($R200&lt;&gt;"",VLOOKUP($R200,$AX$3:BB$48,BB$1,FALSE),"")</f>
        <v/>
      </c>
      <c r="BC200" s="1338" t="str">
        <f>IF($R200&lt;&gt;"",VLOOKUP($R200,$AX$3:BC$48,BC$1,FALSE),"")</f>
        <v/>
      </c>
      <c r="BD200" s="1334" t="str">
        <f>IF($R200&lt;&gt;"",VLOOKUP($R200,$AX$3:BD$48,BD$1,FALSE),"")</f>
        <v/>
      </c>
      <c r="BE200" s="1343" t="str">
        <f>IF($R200&lt;&gt;"",VLOOKUP($R200,$AX$3:BE$48,BE$1,FALSE),"")</f>
        <v/>
      </c>
      <c r="BF200" s="1326"/>
      <c r="BG200" s="1342" t="str">
        <f>IF($R200&lt;&gt;"",VLOOKUP($R200,$AX$3:BG$48,BG$1,FALSE),"")</f>
        <v/>
      </c>
      <c r="BH200" s="1338" t="str">
        <f>IF($R200&lt;&gt;"",VLOOKUP($R200,$AX$3:BH$48,BH$1,FALSE),"")</f>
        <v/>
      </c>
      <c r="BI200" s="1334" t="str">
        <f>IF($R200&lt;&gt;"",VLOOKUP($R200,$AX$3:BI$48,BI$1,FALSE),"")</f>
        <v/>
      </c>
      <c r="BJ200" s="1343" t="str">
        <f>IF($R200&lt;&gt;"",VLOOKUP($R200,$AX$3:BJ$48,BJ$1,FALSE),"")</f>
        <v/>
      </c>
      <c r="BK200" s="1326"/>
      <c r="BL200" s="1344" t="str">
        <f>IF($R200&lt;&gt;"",VLOOKUP($R200,$AX$3:BL$48,BL$1,FALSE),"")</f>
        <v/>
      </c>
      <c r="BM200" s="1339" t="str">
        <f>IF($R200&lt;&gt;"",VLOOKUP($R200,$AX$3:BM$48,BM$1,FALSE),"")</f>
        <v/>
      </c>
      <c r="BN200" s="1340"/>
      <c r="BO200" s="1349"/>
      <c r="BP200" s="1333" t="str">
        <f t="shared" si="71"/>
        <v/>
      </c>
      <c r="BQ200" s="1334" t="str">
        <f>IF($R200&lt;&gt;"",VLOOKUP($R200,$BP$3:$CD$48,$S$1,FALSE),"")</f>
        <v/>
      </c>
      <c r="BR200" s="1334" t="str">
        <f>IF($R200&lt;&gt;"",VLOOKUP($R200,$BP$3:$CD$48,$T$1,FALSE),"")</f>
        <v/>
      </c>
      <c r="BS200" s="1334" t="str">
        <f>IF($R200&lt;&gt;"",VLOOKUP($R200,$BP$3:$CD$48,$U$1,FALSE),"")</f>
        <v/>
      </c>
      <c r="BT200" s="1334" t="str">
        <f>IF($R200&lt;&gt;"",VLOOKUP($R200,$BP$3:$CD$48,$V$1,FALSE),"")</f>
        <v/>
      </c>
      <c r="BU200" s="1334" t="str">
        <f>IF($R200&lt;&gt;"",VLOOKUP($R200,$BP$3:$CD$48,$W$1,FALSE),"")</f>
        <v/>
      </c>
      <c r="BV200" s="1334" t="str">
        <f>IF($R200&lt;&gt;"",VLOOKUP($R200,$BP$3:$CD$48,$X$1,FALSE),"")</f>
        <v/>
      </c>
      <c r="BW200" s="1334" t="str">
        <f>IF($R200&lt;&gt;"",VLOOKUP($R200,$BP$3:$CD$48,$Y$1,FALSE),"")</f>
        <v/>
      </c>
      <c r="BX200" s="1334" t="str">
        <f>IF($R200&lt;&gt;"",VLOOKUP($R200,$BP$3:$CD$48,$Z$1,FALSE),"")</f>
        <v/>
      </c>
      <c r="BY200" s="1334" t="str">
        <f>IF($R200&lt;&gt;"",VLOOKUP($R200,$BP$3:$CD$48,$AA$1,FALSE),"")</f>
        <v/>
      </c>
      <c r="BZ200" s="1334" t="str">
        <f>IF($R200&lt;&gt;"",VLOOKUP($R200,$BP$3:$CD$48,$AB$1,FALSE),"")</f>
        <v/>
      </c>
      <c r="CA200" s="1334" t="str">
        <f>IF($R200&lt;&gt;"",VLOOKUP($R200,$BP$3:$CD$48,$AC$1,FALSE),"")</f>
        <v/>
      </c>
      <c r="CB200" s="1335" t="str">
        <f>IF($R200&lt;&gt;"",VLOOKUP($R200,$BP$3:$CD$48,$AD$1,FALSE),"")</f>
        <v/>
      </c>
      <c r="CC200" s="1336" t="str">
        <f>IF($R200&lt;&gt;"",VLOOKUP($R200,$BP$3:$CD$48,$AE$1,FALSE),"")</f>
        <v/>
      </c>
      <c r="CD200" s="1337" t="str">
        <f>IF($R200&lt;&gt;"",VLOOKUP($R200,$BP$3:$CD$48,$AF$1,FALSE),"")</f>
        <v/>
      </c>
    </row>
    <row r="201" spans="1:131" s="777" customFormat="1" ht="15.75" customHeight="1">
      <c r="A201" s="1345"/>
      <c r="B201" s="1346" t="str">
        <f>IF(SETUP!H8&lt;&gt;"",SETUP!H8,"")</f>
        <v/>
      </c>
      <c r="C201" s="1347"/>
      <c r="D201" s="1347"/>
      <c r="E201" s="1347"/>
      <c r="F201" s="1347"/>
      <c r="G201" s="1347"/>
      <c r="H201" s="1347"/>
      <c r="I201" s="1347"/>
      <c r="J201" s="1347"/>
      <c r="K201" s="1347"/>
      <c r="L201" s="1347"/>
      <c r="M201" s="1347"/>
      <c r="N201" s="1347"/>
      <c r="O201" s="1348"/>
      <c r="P201" s="976"/>
      <c r="Q201" s="1349"/>
      <c r="R201" s="1350" t="str">
        <f>IF(SETUP!H8&lt;&gt;"",SETUP!H8,"")</f>
        <v/>
      </c>
      <c r="S201" s="848" t="str">
        <f>IF($R201&lt;&gt;"",VLOOKUP($R201,$R$3:$AF$48,$S$1,FALSE),"")</f>
        <v/>
      </c>
      <c r="T201" s="848" t="str">
        <f>IF($R201&lt;&gt;"",VLOOKUP($R201,$R$3:$AF$48,$T$1,FALSE),"")</f>
        <v/>
      </c>
      <c r="U201" s="848" t="str">
        <f>IF($R201&lt;&gt;"",VLOOKUP($R201,$R$3:$AF$48,$U$1,FALSE),"")</f>
        <v/>
      </c>
      <c r="V201" s="848" t="str">
        <f>IF($R201&lt;&gt;"",VLOOKUP($R201,$R$3:$AF$48,$V$1,FALSE),"")</f>
        <v/>
      </c>
      <c r="W201" s="848" t="str">
        <f>IF($R201&lt;&gt;"",VLOOKUP($R201,$R$3:$AF$48,$W$1,FALSE),"")</f>
        <v/>
      </c>
      <c r="X201" s="848" t="str">
        <f>IF($R201&lt;&gt;"",VLOOKUP($R201,$R$3:$AF$48,$X$1,FALSE),"")</f>
        <v/>
      </c>
      <c r="Y201" s="848" t="str">
        <f>IF($R201&lt;&gt;"",VLOOKUP($R201,$R$3:$AF$48,$Y$1,FALSE),"")</f>
        <v/>
      </c>
      <c r="Z201" s="848" t="str">
        <f>IF($R201&lt;&gt;"",VLOOKUP($R201,$R$3:$AF$48,$Z$1,FALSE),"")</f>
        <v/>
      </c>
      <c r="AA201" s="848" t="str">
        <f>IF($R201&lt;&gt;"",VLOOKUP($R201,$R$3:$AF$48,$AA$1,FALSE),"")</f>
        <v/>
      </c>
      <c r="AB201" s="848" t="str">
        <f>IF($R201&lt;&gt;"",VLOOKUP($R201,$R$3:$AF$48,$AB$1,FALSE),"")</f>
        <v/>
      </c>
      <c r="AC201" s="848" t="str">
        <f>IF($R201&lt;&gt;"",VLOOKUP($R201,$R$3:$AF$48,$AC$1,FALSE),"")</f>
        <v/>
      </c>
      <c r="AD201" s="1351" t="str">
        <f>IF($R201&lt;&gt;"",VLOOKUP($R201,$R$3:$AF$48,$AD$1,FALSE),"")</f>
        <v/>
      </c>
      <c r="AE201" s="1352" t="str">
        <f>IF($R201&lt;&gt;"",VLOOKUP($R201,$R$3:$AF$48,$AE$1,FALSE),"")</f>
        <v/>
      </c>
      <c r="AF201" s="1337" t="str">
        <f>IF($R201&lt;&gt;"",VLOOKUP($R201,$R$3:$AF$48,$AF$1,FALSE),"")</f>
        <v/>
      </c>
      <c r="AG201" s="1349"/>
      <c r="AH201" s="1350" t="str">
        <f t="shared" si="68"/>
        <v/>
      </c>
      <c r="AI201" s="852" t="str">
        <f t="shared" si="70"/>
        <v/>
      </c>
      <c r="AJ201" s="852" t="str">
        <f t="shared" si="70"/>
        <v/>
      </c>
      <c r="AK201" s="852" t="str">
        <f t="shared" si="70"/>
        <v/>
      </c>
      <c r="AL201" s="852" t="str">
        <f t="shared" si="70"/>
        <v/>
      </c>
      <c r="AM201" s="852" t="str">
        <f t="shared" si="70"/>
        <v/>
      </c>
      <c r="AN201" s="852" t="str">
        <f t="shared" si="70"/>
        <v/>
      </c>
      <c r="AO201" s="852" t="str">
        <f t="shared" si="70"/>
        <v/>
      </c>
      <c r="AP201" s="852" t="str">
        <f t="shared" si="70"/>
        <v/>
      </c>
      <c r="AQ201" s="852" t="str">
        <f t="shared" si="70"/>
        <v/>
      </c>
      <c r="AR201" s="852" t="str">
        <f t="shared" si="70"/>
        <v/>
      </c>
      <c r="AS201" s="852" t="str">
        <f t="shared" si="70"/>
        <v/>
      </c>
      <c r="AT201" s="1353" t="str">
        <f t="shared" si="70"/>
        <v/>
      </c>
      <c r="AU201" s="1354" t="str">
        <f t="shared" si="70"/>
        <v/>
      </c>
      <c r="AV201" s="1337" t="str">
        <f>IF($AH201&lt;&gt;"",VLOOKUP($AH201,$AH$3:$AV$48,$AF$1,FALSE),"")</f>
        <v/>
      </c>
      <c r="AW201" s="1349"/>
      <c r="AX201" s="1350" t="str">
        <f t="shared" si="69"/>
        <v/>
      </c>
      <c r="AY201" s="848" t="str">
        <f>IF($R201&lt;&gt;"",VLOOKUP($R201,$AX$3:AY$48,AY$1,FALSE),"")</f>
        <v/>
      </c>
      <c r="AZ201" s="855" t="str">
        <f>IF($R201&lt;&gt;"",VLOOKUP($R201,$AX$3:AZ$48,AZ$1,FALSE),"")</f>
        <v/>
      </c>
      <c r="BA201" s="841"/>
      <c r="BB201" s="856" t="str">
        <f>IF($R201&lt;&gt;"",VLOOKUP($R201,$AX$3:BB$48,BB$1,FALSE),"")</f>
        <v/>
      </c>
      <c r="BC201" s="852" t="str">
        <f>IF($R201&lt;&gt;"",VLOOKUP($R201,$AX$3:BC$48,BC$1,FALSE),"")</f>
        <v/>
      </c>
      <c r="BD201" s="848" t="str">
        <f>IF($R201&lt;&gt;"",VLOOKUP($R201,$AX$3:BD$48,BD$1,FALSE),"")</f>
        <v/>
      </c>
      <c r="BE201" s="857" t="str">
        <f>IF($R201&lt;&gt;"",VLOOKUP($R201,$AX$3:BE$48,BE$1,FALSE),"")</f>
        <v/>
      </c>
      <c r="BF201" s="1326"/>
      <c r="BG201" s="856" t="str">
        <f>IF($R201&lt;&gt;"",VLOOKUP($R201,$AX$3:BG$48,BG$1,FALSE),"")</f>
        <v/>
      </c>
      <c r="BH201" s="852" t="str">
        <f>IF($R201&lt;&gt;"",VLOOKUP($R201,$AX$3:BH$48,BH$1,FALSE),"")</f>
        <v/>
      </c>
      <c r="BI201" s="848" t="str">
        <f>IF($R201&lt;&gt;"",VLOOKUP($R201,$AX$3:BI$48,BI$1,FALSE),"")</f>
        <v/>
      </c>
      <c r="BJ201" s="857" t="str">
        <f>IF($R201&lt;&gt;"",VLOOKUP($R201,$AX$3:BJ$48,BJ$1,FALSE),"")</f>
        <v/>
      </c>
      <c r="BK201" s="1326"/>
      <c r="BL201" s="1355" t="str">
        <f>IF($R201&lt;&gt;"",VLOOKUP($R201,$AX$3:BL$48,BL$1,FALSE),"")</f>
        <v/>
      </c>
      <c r="BM201" s="1353" t="str">
        <f>IF($R201&lt;&gt;"",VLOOKUP($R201,$AX$3:BM$48,BM$1,FALSE),"")</f>
        <v/>
      </c>
      <c r="BN201" s="1354"/>
      <c r="BO201" s="1349"/>
      <c r="BP201" s="1350" t="str">
        <f t="shared" si="71"/>
        <v/>
      </c>
      <c r="BQ201" s="848" t="str">
        <f>IF($R201&lt;&gt;"",VLOOKUP($R201,$BP$3:$CD$48,$S$1,FALSE),"")</f>
        <v/>
      </c>
      <c r="BR201" s="848" t="str">
        <f>IF($R201&lt;&gt;"",VLOOKUP($R201,$BP$3:$CD$48,$T$1,FALSE),"")</f>
        <v/>
      </c>
      <c r="BS201" s="848" t="str">
        <f>IF($R201&lt;&gt;"",VLOOKUP($R201,$BP$3:$CD$48,$U$1,FALSE),"")</f>
        <v/>
      </c>
      <c r="BT201" s="848" t="str">
        <f>IF($R201&lt;&gt;"",VLOOKUP($R201,$BP$3:$CD$48,$V$1,FALSE),"")</f>
        <v/>
      </c>
      <c r="BU201" s="848" t="str">
        <f>IF($R201&lt;&gt;"",VLOOKUP($R201,$BP$3:$CD$48,$W$1,FALSE),"")</f>
        <v/>
      </c>
      <c r="BV201" s="848" t="str">
        <f>IF($R201&lt;&gt;"",VLOOKUP($R201,$BP$3:$CD$48,$X$1,FALSE),"")</f>
        <v/>
      </c>
      <c r="BW201" s="848" t="str">
        <f>IF($R201&lt;&gt;"",VLOOKUP($R201,$BP$3:$CD$48,$Y$1,FALSE),"")</f>
        <v/>
      </c>
      <c r="BX201" s="848" t="str">
        <f>IF($R201&lt;&gt;"",VLOOKUP($R201,$BP$3:$CD$48,$Z$1,FALSE),"")</f>
        <v/>
      </c>
      <c r="BY201" s="848" t="str">
        <f>IF($R201&lt;&gt;"",VLOOKUP($R201,$BP$3:$CD$48,$AA$1,FALSE),"")</f>
        <v/>
      </c>
      <c r="BZ201" s="848" t="str">
        <f>IF($R201&lt;&gt;"",VLOOKUP($R201,$BP$3:$CD$48,$AB$1,FALSE),"")</f>
        <v/>
      </c>
      <c r="CA201" s="848" t="str">
        <f>IF($R201&lt;&gt;"",VLOOKUP($R201,$BP$3:$CD$48,$AC$1,FALSE),"")</f>
        <v/>
      </c>
      <c r="CB201" s="1351" t="str">
        <f>IF($R201&lt;&gt;"",VLOOKUP($R201,$BP$3:$CD$48,$AD$1,FALSE),"")</f>
        <v/>
      </c>
      <c r="CC201" s="1352" t="str">
        <f>IF($R201&lt;&gt;"",VLOOKUP($R201,$BP$3:$CD$48,$AE$1,FALSE),"")</f>
        <v/>
      </c>
      <c r="CD201" s="1337" t="str">
        <f>IF($R201&lt;&gt;"",VLOOKUP($R201,$BP$3:$CD$48,$AF$1,FALSE),"")</f>
        <v/>
      </c>
    </row>
    <row r="202" spans="1:131" s="777" customFormat="1" ht="15.75" customHeight="1" thickBot="1">
      <c r="A202" s="1356"/>
      <c r="B202" s="1357" t="str">
        <f>IF(SETUP!H9&lt;&gt;"",SETUP!H9,"")</f>
        <v/>
      </c>
      <c r="C202" s="1358"/>
      <c r="D202" s="1358"/>
      <c r="E202" s="1358"/>
      <c r="F202" s="1358"/>
      <c r="G202" s="1358"/>
      <c r="H202" s="1358"/>
      <c r="I202" s="1358"/>
      <c r="J202" s="1358"/>
      <c r="K202" s="1358"/>
      <c r="L202" s="1358"/>
      <c r="M202" s="1358"/>
      <c r="N202" s="1358"/>
      <c r="O202" s="1359"/>
      <c r="P202" s="976"/>
      <c r="Q202" s="1349"/>
      <c r="R202" s="1333" t="str">
        <f>IF(SETUP!H9&lt;&gt;"",SETUP!H9,"")</f>
        <v/>
      </c>
      <c r="S202" s="1334" t="str">
        <f>IF($R202&lt;&gt;"",VLOOKUP($R202,$R$3:$AF$48,$S$1,FALSE),"")</f>
        <v/>
      </c>
      <c r="T202" s="1334" t="str">
        <f>IF($R202&lt;&gt;"",VLOOKUP($R202,$R$3:$AF$48,$T$1,FALSE),"")</f>
        <v/>
      </c>
      <c r="U202" s="1334" t="str">
        <f>IF($R202&lt;&gt;"",VLOOKUP($R202,$R$3:$AF$48,$U$1,FALSE),"")</f>
        <v/>
      </c>
      <c r="V202" s="1334" t="str">
        <f>IF($R202&lt;&gt;"",VLOOKUP($R202,$R$3:$AF$48,$V$1,FALSE),"")</f>
        <v/>
      </c>
      <c r="W202" s="1334" t="str">
        <f>IF($R202&lt;&gt;"",VLOOKUP($R202,$R$3:$AF$48,$W$1,FALSE),"")</f>
        <v/>
      </c>
      <c r="X202" s="1334" t="str">
        <f>IF($R202&lt;&gt;"",VLOOKUP($R202,$R$3:$AF$48,$X$1,FALSE),"")</f>
        <v/>
      </c>
      <c r="Y202" s="1334" t="str">
        <f>IF($R202&lt;&gt;"",VLOOKUP($R202,$R$3:$AF$48,$Y$1,FALSE),"")</f>
        <v/>
      </c>
      <c r="Z202" s="1334" t="str">
        <f>IF($R202&lt;&gt;"",VLOOKUP($R202,$R$3:$AF$48,$Z$1,FALSE),"")</f>
        <v/>
      </c>
      <c r="AA202" s="1334" t="str">
        <f>IF($R202&lt;&gt;"",VLOOKUP($R202,$R$3:$AF$48,$AA$1,FALSE),"")</f>
        <v/>
      </c>
      <c r="AB202" s="1334" t="str">
        <f>IF($R202&lt;&gt;"",VLOOKUP($R202,$R$3:$AF$48,$AB$1,FALSE),"")</f>
        <v/>
      </c>
      <c r="AC202" s="1334" t="str">
        <f>IF($R202&lt;&gt;"",VLOOKUP($R202,$R$3:$AF$48,$AC$1,FALSE),"")</f>
        <v/>
      </c>
      <c r="AD202" s="1335" t="str">
        <f>IF($R202&lt;&gt;"",VLOOKUP($R202,$R$3:$AF$48,$AD$1,FALSE),"")</f>
        <v/>
      </c>
      <c r="AE202" s="1336" t="str">
        <f>IF($R202&lt;&gt;"",VLOOKUP($R202,$R$3:$AF$48,$AE$1,FALSE),"")</f>
        <v/>
      </c>
      <c r="AF202" s="1337" t="str">
        <f>IF($R202&lt;&gt;"",VLOOKUP($R202,$R$3:$AF$48,$AF$1,FALSE),"")</f>
        <v/>
      </c>
      <c r="AG202" s="1349"/>
      <c r="AH202" s="1333" t="str">
        <f t="shared" si="68"/>
        <v/>
      </c>
      <c r="AI202" s="1338" t="str">
        <f t="shared" si="70"/>
        <v/>
      </c>
      <c r="AJ202" s="1338" t="str">
        <f t="shared" si="70"/>
        <v/>
      </c>
      <c r="AK202" s="1338" t="str">
        <f t="shared" si="70"/>
        <v/>
      </c>
      <c r="AL202" s="1338" t="str">
        <f t="shared" si="70"/>
        <v/>
      </c>
      <c r="AM202" s="1338" t="str">
        <f t="shared" si="70"/>
        <v/>
      </c>
      <c r="AN202" s="1338" t="str">
        <f t="shared" si="70"/>
        <v/>
      </c>
      <c r="AO202" s="1338" t="str">
        <f t="shared" si="70"/>
        <v/>
      </c>
      <c r="AP202" s="1338" t="str">
        <f t="shared" si="70"/>
        <v/>
      </c>
      <c r="AQ202" s="1338" t="str">
        <f t="shared" si="70"/>
        <v/>
      </c>
      <c r="AR202" s="1338" t="str">
        <f t="shared" si="70"/>
        <v/>
      </c>
      <c r="AS202" s="1338" t="str">
        <f t="shared" si="70"/>
        <v/>
      </c>
      <c r="AT202" s="1339" t="str">
        <f t="shared" si="70"/>
        <v/>
      </c>
      <c r="AU202" s="1340" t="str">
        <f t="shared" si="70"/>
        <v/>
      </c>
      <c r="AV202" s="1337" t="str">
        <f>IF($AH202&lt;&gt;"",VLOOKUP($AH202,$AH$3:$AV$48,$AF$1,FALSE),"")</f>
        <v/>
      </c>
      <c r="AW202" s="1360"/>
      <c r="AX202" s="1361" t="str">
        <f t="shared" si="69"/>
        <v/>
      </c>
      <c r="AY202" s="1362" t="str">
        <f>IF($R202&lt;&gt;"",VLOOKUP($R202,$AX$3:AY$48,AY$1,FALSE),"")</f>
        <v/>
      </c>
      <c r="AZ202" s="1363" t="str">
        <f>IF($R202&lt;&gt;"",VLOOKUP($R202,$AX$3:AZ$48,AZ$1,FALSE),"")</f>
        <v/>
      </c>
      <c r="BA202" s="841"/>
      <c r="BB202" s="1364" t="str">
        <f>IF($R202&lt;&gt;"",VLOOKUP($R202,$AX$3:BB$48,BB$1,FALSE),"")</f>
        <v/>
      </c>
      <c r="BC202" s="1365" t="str">
        <f>IF($R202&lt;&gt;"",VLOOKUP($R202,$AX$3:BC$48,BC$1,FALSE),"")</f>
        <v/>
      </c>
      <c r="BD202" s="1362" t="str">
        <f>IF($R202&lt;&gt;"",VLOOKUP($R202,$AX$3:BD$48,BD$1,FALSE),"")</f>
        <v/>
      </c>
      <c r="BE202" s="1366" t="str">
        <f>IF($R202&lt;&gt;"",VLOOKUP($R202,$AX$3:BE$48,BE$1,FALSE),"")</f>
        <v/>
      </c>
      <c r="BF202" s="1326"/>
      <c r="BG202" s="1364" t="str">
        <f>IF($R202&lt;&gt;"",VLOOKUP($R202,$AX$3:BG$48,BG$1,FALSE),"")</f>
        <v/>
      </c>
      <c r="BH202" s="1365" t="str">
        <f>IF($R202&lt;&gt;"",VLOOKUP($R202,$AX$3:BH$48,BH$1,FALSE),"")</f>
        <v/>
      </c>
      <c r="BI202" s="1362" t="str">
        <f>IF($R202&lt;&gt;"",VLOOKUP($R202,$AX$3:BI$48,BI$1,FALSE),"")</f>
        <v/>
      </c>
      <c r="BJ202" s="1366" t="str">
        <f>IF($R202&lt;&gt;"",VLOOKUP($R202,$AX$3:BJ$48,BJ$1,FALSE),"")</f>
        <v/>
      </c>
      <c r="BK202" s="1326"/>
      <c r="BL202" s="1367" t="str">
        <f>IF($R202&lt;&gt;"",VLOOKUP($R202,$AX$3:BL$48,BL$1,FALSE),"")</f>
        <v/>
      </c>
      <c r="BM202" s="1368" t="str">
        <f>IF($R202&lt;&gt;"",VLOOKUP($R202,$AX$3:BM$48,BM$1,FALSE),"")</f>
        <v/>
      </c>
      <c r="BN202" s="1369"/>
      <c r="BO202" s="1349"/>
      <c r="BP202" s="1333" t="str">
        <f t="shared" si="71"/>
        <v/>
      </c>
      <c r="BQ202" s="1334" t="str">
        <f>IF($R202&lt;&gt;"",VLOOKUP($R202,$BP$3:$CD$48,$S$1,FALSE),"")</f>
        <v/>
      </c>
      <c r="BR202" s="1334" t="str">
        <f>IF($R202&lt;&gt;"",VLOOKUP($R202,$BP$3:$CD$48,$T$1,FALSE),"")</f>
        <v/>
      </c>
      <c r="BS202" s="1334" t="str">
        <f>IF($R202&lt;&gt;"",VLOOKUP($R202,$BP$3:$CD$48,$U$1,FALSE),"")</f>
        <v/>
      </c>
      <c r="BT202" s="1334" t="str">
        <f>IF($R202&lt;&gt;"",VLOOKUP($R202,$BP$3:$CD$48,$V$1,FALSE),"")</f>
        <v/>
      </c>
      <c r="BU202" s="1334" t="str">
        <f>IF($R202&lt;&gt;"",VLOOKUP($R202,$BP$3:$CD$48,$W$1,FALSE),"")</f>
        <v/>
      </c>
      <c r="BV202" s="1334" t="str">
        <f>IF($R202&lt;&gt;"",VLOOKUP($R202,$BP$3:$CD$48,$X$1,FALSE),"")</f>
        <v/>
      </c>
      <c r="BW202" s="1334" t="str">
        <f>IF($R202&lt;&gt;"",VLOOKUP($R202,$BP$3:$CD$48,$Y$1,FALSE),"")</f>
        <v/>
      </c>
      <c r="BX202" s="1334" t="str">
        <f>IF($R202&lt;&gt;"",VLOOKUP($R202,$BP$3:$CD$48,$Z$1,FALSE),"")</f>
        <v/>
      </c>
      <c r="BY202" s="1334" t="str">
        <f>IF($R202&lt;&gt;"",VLOOKUP($R202,$BP$3:$CD$48,$AA$1,FALSE),"")</f>
        <v/>
      </c>
      <c r="BZ202" s="1334" t="str">
        <f>IF($R202&lt;&gt;"",VLOOKUP($R202,$BP$3:$CD$48,$AB$1,FALSE),"")</f>
        <v/>
      </c>
      <c r="CA202" s="1334" t="str">
        <f>IF($R202&lt;&gt;"",VLOOKUP($R202,$BP$3:$CD$48,$AC$1,FALSE),"")</f>
        <v/>
      </c>
      <c r="CB202" s="1335" t="str">
        <f>IF($R202&lt;&gt;"",VLOOKUP($R202,$BP$3:$CD$48,$AD$1,FALSE),"")</f>
        <v/>
      </c>
      <c r="CC202" s="1336" t="str">
        <f>IF($R202&lt;&gt;"",VLOOKUP($R202,$BP$3:$CD$48,$AE$1,FALSE),"")</f>
        <v/>
      </c>
      <c r="CD202" s="1337" t="str">
        <f>IF($R202&lt;&gt;"",VLOOKUP($R202,$BP$3:$CD$48,$AF$1,FALSE),"")</f>
        <v/>
      </c>
    </row>
    <row r="203" spans="1:131" s="1070" customFormat="1" ht="14.25" customHeight="1" thickTop="1" thickBot="1">
      <c r="A203" s="1370"/>
      <c r="B203" s="1370" t="str">
        <f>IF(SETUP!H10&lt;&gt;"",SETUP!H10,"")</f>
        <v/>
      </c>
      <c r="C203" s="1370"/>
      <c r="D203" s="1370"/>
      <c r="E203" s="1370"/>
      <c r="F203" s="1370"/>
      <c r="G203" s="1370"/>
      <c r="H203" s="1370"/>
      <c r="I203" s="1370"/>
      <c r="J203" s="1370"/>
      <c r="K203" s="1370"/>
      <c r="L203" s="1370"/>
      <c r="M203" s="1370"/>
      <c r="N203" s="1370"/>
      <c r="O203" s="1370"/>
      <c r="P203" s="1073"/>
      <c r="Q203" s="1370"/>
      <c r="R203" s="1370"/>
      <c r="S203" s="1371"/>
      <c r="T203" s="1371"/>
      <c r="U203" s="1371"/>
      <c r="V203" s="1371"/>
      <c r="W203" s="1371"/>
      <c r="X203" s="1371"/>
      <c r="Y203" s="1371"/>
      <c r="Z203" s="1371"/>
      <c r="AA203" s="1371"/>
      <c r="AB203" s="1371"/>
      <c r="AC203" s="1371"/>
      <c r="AD203" s="1371"/>
      <c r="AE203" s="1371"/>
      <c r="AF203" s="1372"/>
      <c r="AG203" s="1370"/>
      <c r="AH203" s="1370" t="str">
        <f t="shared" si="68"/>
        <v/>
      </c>
      <c r="AI203" s="1373"/>
      <c r="AJ203" s="1373"/>
      <c r="AK203" s="1373"/>
      <c r="AL203" s="1373"/>
      <c r="AM203" s="1373"/>
      <c r="AN203" s="1373"/>
      <c r="AO203" s="1373"/>
      <c r="AP203" s="1373"/>
      <c r="AQ203" s="1373"/>
      <c r="AR203" s="1373"/>
      <c r="AS203" s="1373"/>
      <c r="AT203" s="1373"/>
      <c r="AU203" s="1373"/>
      <c r="AV203" s="1372"/>
      <c r="AW203" s="1370"/>
      <c r="AX203" s="1370" t="str">
        <f t="shared" si="69"/>
        <v/>
      </c>
      <c r="AY203" s="1371"/>
      <c r="AZ203" s="1371"/>
      <c r="BA203" s="1374"/>
      <c r="BB203" s="1371"/>
      <c r="BC203" s="1373"/>
      <c r="BD203" s="1371"/>
      <c r="BE203" s="1373"/>
      <c r="BF203" s="1375"/>
      <c r="BG203" s="1371"/>
      <c r="BH203" s="1373"/>
      <c r="BI203" s="1371"/>
      <c r="BJ203" s="1373"/>
      <c r="BK203" s="1375"/>
      <c r="BL203" s="1376"/>
      <c r="BM203" s="1373"/>
      <c r="BN203" s="1373"/>
      <c r="BO203" s="1370"/>
      <c r="BP203" s="1370" t="str">
        <f t="shared" si="71"/>
        <v/>
      </c>
      <c r="BQ203" s="1371"/>
      <c r="BR203" s="1371"/>
      <c r="BS203" s="1371"/>
      <c r="BT203" s="1371"/>
      <c r="BU203" s="1371"/>
      <c r="BV203" s="1371"/>
      <c r="BW203" s="1371"/>
      <c r="BX203" s="1371"/>
      <c r="BY203" s="1371"/>
      <c r="BZ203" s="1371"/>
      <c r="CA203" s="1371"/>
      <c r="CB203" s="1371"/>
      <c r="CC203" s="1371"/>
      <c r="CD203" s="1372"/>
      <c r="CE203" s="1080"/>
      <c r="CF203" s="1080"/>
      <c r="CG203" s="1080"/>
      <c r="CH203" s="1080"/>
      <c r="CI203" s="1080"/>
      <c r="CJ203" s="1080"/>
      <c r="CK203" s="1080"/>
      <c r="CL203" s="1080"/>
      <c r="CM203" s="1080"/>
      <c r="CN203" s="1080"/>
      <c r="CO203" s="1080"/>
      <c r="CP203" s="1080"/>
      <c r="CQ203" s="1080"/>
      <c r="CR203" s="1080"/>
      <c r="CS203" s="1080"/>
      <c r="CT203" s="1080"/>
      <c r="CU203" s="1080"/>
      <c r="CV203" s="1080"/>
      <c r="CW203" s="1080"/>
      <c r="CX203" s="1080"/>
      <c r="CY203" s="1080"/>
      <c r="CZ203" s="1080"/>
      <c r="DA203" s="1080"/>
      <c r="DB203" s="1080"/>
      <c r="DC203" s="1080"/>
      <c r="DD203" s="1080"/>
      <c r="DE203" s="1080"/>
      <c r="DF203" s="1080"/>
      <c r="DG203" s="1080"/>
      <c r="DH203" s="1080"/>
      <c r="DI203" s="1080"/>
      <c r="DJ203" s="1080"/>
      <c r="DK203" s="1080"/>
      <c r="DL203" s="1080"/>
      <c r="DM203" s="1080"/>
      <c r="DN203" s="1080"/>
      <c r="DO203" s="1080"/>
      <c r="DP203" s="1080"/>
      <c r="DQ203" s="1080"/>
      <c r="DR203" s="1080"/>
      <c r="DS203" s="1080"/>
      <c r="DT203" s="1080"/>
      <c r="DU203" s="1080"/>
      <c r="DV203" s="1080"/>
      <c r="DW203" s="1080"/>
      <c r="DX203" s="1080"/>
      <c r="DY203" s="1080"/>
      <c r="DZ203" s="1080"/>
      <c r="EA203" s="1080"/>
    </row>
    <row r="204" spans="1:131" s="777" customFormat="1" ht="15.75" customHeight="1" thickTop="1" thickBot="1">
      <c r="A204" s="1377"/>
      <c r="B204" s="1378" t="str">
        <f>IF(SETUP!H11&lt;&gt;"",SETUP!H11,"")</f>
        <v/>
      </c>
      <c r="C204" s="1379"/>
      <c r="D204" s="1379"/>
      <c r="E204" s="1379"/>
      <c r="F204" s="1379"/>
      <c r="G204" s="1379"/>
      <c r="H204" s="1379"/>
      <c r="I204" s="1379"/>
      <c r="J204" s="1379"/>
      <c r="K204" s="1379"/>
      <c r="L204" s="1379"/>
      <c r="M204" s="1379"/>
      <c r="N204" s="1379"/>
      <c r="O204" s="1380"/>
      <c r="P204" s="976"/>
      <c r="Q204" s="1377"/>
      <c r="R204" s="1381" t="str">
        <f>IF(SETUP!H11&lt;&gt;"",SETUP!H11,"")</f>
        <v/>
      </c>
      <c r="S204" s="1382" t="str">
        <f>IF($R204&lt;&gt;"",VLOOKUP($R204,$R$71:$AF$75,$S$1,FALSE),"")</f>
        <v/>
      </c>
      <c r="T204" s="1382" t="str">
        <f>IF($R204&lt;&gt;"",VLOOKUP($R204,$R$71:$AF$75,$T$1,FALSE),"")</f>
        <v/>
      </c>
      <c r="U204" s="1382" t="str">
        <f>IF($R204&lt;&gt;"",VLOOKUP($R204,$R$71:$AF$75,$U$1,FALSE),"")</f>
        <v/>
      </c>
      <c r="V204" s="1382" t="str">
        <f>IF($R204&lt;&gt;"",VLOOKUP($R204,$R$71:$AF$75,$V$1,FALSE),"")</f>
        <v/>
      </c>
      <c r="W204" s="1382" t="str">
        <f>IF($R204&lt;&gt;"",VLOOKUP($R204,$R$71:$AF$75,$W$1,FALSE),"")</f>
        <v/>
      </c>
      <c r="X204" s="1382" t="str">
        <f>IF($R204&lt;&gt;"",VLOOKUP($R204,$R$71:$AF$75,$X$1,FALSE),"")</f>
        <v/>
      </c>
      <c r="Y204" s="1382" t="str">
        <f>IF($R204&lt;&gt;"",VLOOKUP($R204,$R$71:$AF$75,$Y$1,FALSE),"")</f>
        <v/>
      </c>
      <c r="Z204" s="1382" t="str">
        <f>IF($R204&lt;&gt;"",VLOOKUP($R204,$R$71:$AF$75,$Z$1,FALSE),"")</f>
        <v/>
      </c>
      <c r="AA204" s="1382" t="str">
        <f>IF($R204&lt;&gt;"",VLOOKUP($R204,$R$71:$AF$75,$AA$1,FALSE),"")</f>
        <v/>
      </c>
      <c r="AB204" s="1382" t="str">
        <f>IF($R204&lt;&gt;"",VLOOKUP($R204,$R$71:$AF$75,$AB$1,FALSE),"")</f>
        <v/>
      </c>
      <c r="AC204" s="1382" t="str">
        <f>IF($R204&lt;&gt;"",VLOOKUP($R204,$R$71:$AF$75,$AC$1,FALSE),"")</f>
        <v/>
      </c>
      <c r="AD204" s="1383" t="str">
        <f>IF($R204&lt;&gt;"",VLOOKUP($R204,$R$71:$AF$75,$AD$1,FALSE),"")</f>
        <v/>
      </c>
      <c r="AE204" s="1384" t="str">
        <f>IF($R204&lt;&gt;"",VLOOKUP($R204,$R$71:$AF$75,$AE$1,FALSE),"")</f>
        <v/>
      </c>
      <c r="AF204" s="1385" t="str">
        <f>IF($R204&lt;&gt;"",VLOOKUP($R204,$R$71:$AF$75,$AF$1,FALSE),"")</f>
        <v/>
      </c>
      <c r="AG204" s="1377"/>
      <c r="AH204" s="1381" t="str">
        <f t="shared" si="68"/>
        <v/>
      </c>
      <c r="AI204" s="1386" t="str">
        <f>IF($AH204&lt;&gt;"",VLOOKUP($AH204,$AH$71:$AV$75,$S$1,FALSE),"")</f>
        <v/>
      </c>
      <c r="AJ204" s="1386" t="str">
        <f>IF($AH204&lt;&gt;"",VLOOKUP($AH204,$AH$71:$AV$75,$T$1,FALSE),"")</f>
        <v/>
      </c>
      <c r="AK204" s="1386" t="str">
        <f>IF($AH204&lt;&gt;"",VLOOKUP($AH204,$AH$71:$AV$75,$U$1,FALSE),"")</f>
        <v/>
      </c>
      <c r="AL204" s="1386" t="str">
        <f>IF($AH204&lt;&gt;"",VLOOKUP($AH204,$AH$71:$AV$75,$V$1,FALSE),"")</f>
        <v/>
      </c>
      <c r="AM204" s="1386" t="str">
        <f>IF($AH204&lt;&gt;"",VLOOKUP($AH204,$AH$71:$AV$75,$W$1,FALSE),"")</f>
        <v/>
      </c>
      <c r="AN204" s="1386" t="str">
        <f>IF($AH204&lt;&gt;"",VLOOKUP($AH204,$AH$71:$AV$75,$X$1,FALSE),"")</f>
        <v/>
      </c>
      <c r="AO204" s="1386" t="str">
        <f>IF($AH204&lt;&gt;"",VLOOKUP($AH204,$AH$71:$AV$75,$Y$1,FALSE),"")</f>
        <v/>
      </c>
      <c r="AP204" s="1386" t="str">
        <f>IF($AH204&lt;&gt;"",VLOOKUP($AH204,$AH$71:$AV$75,$Z$1,FALSE),"")</f>
        <v/>
      </c>
      <c r="AQ204" s="1386" t="str">
        <f>IF($AH204&lt;&gt;"",VLOOKUP($AH204,$AH$71:$AV$75,$AA$1,FALSE),"")</f>
        <v/>
      </c>
      <c r="AR204" s="1386" t="str">
        <f>IF($AH204&lt;&gt;"",VLOOKUP($AH204,$AH$71:$AV$75,$AB$1,FALSE),"")</f>
        <v/>
      </c>
      <c r="AS204" s="1386" t="str">
        <f>IF($AH204&lt;&gt;"",VLOOKUP($AH204,$AH$71:$AV$75,$AC$1,FALSE),"")</f>
        <v/>
      </c>
      <c r="AT204" s="1387" t="str">
        <f>IF($AH204&lt;&gt;"",VLOOKUP($AH204,$AH$71:$AV$75,$AD$1,FALSE),"")</f>
        <v/>
      </c>
      <c r="AU204" s="1388" t="str">
        <f>IF($AH204&lt;&gt;"",VLOOKUP($AH204,$AH$71:$AV$75,$AE$1,FALSE),"")</f>
        <v/>
      </c>
      <c r="AV204" s="1385" t="str">
        <f>IF($AH204&lt;&gt;"",VLOOKUP($AH204,$AH$71:$AV$75,$AF$1,FALSE),"")</f>
        <v/>
      </c>
      <c r="AW204" s="1389"/>
      <c r="AX204" s="1315" t="str">
        <f t="shared" si="69"/>
        <v/>
      </c>
      <c r="AY204" s="1316" t="str">
        <f>IF($R204&lt;&gt;"",VLOOKUP($R204,$AX$72:AY$72,AY$1,FALSE),"")</f>
        <v/>
      </c>
      <c r="AZ204" s="1323" t="str">
        <f>IF($R204&lt;&gt;"",VLOOKUP($R204,$AX$72:AZ$72,AZ$1,FALSE),"")</f>
        <v/>
      </c>
      <c r="BA204" s="841"/>
      <c r="BB204" s="1324" t="str">
        <f>IF($R204&lt;&gt;"",VLOOKUP($R204,$AX$72:BB$72,BB$1,FALSE),"")</f>
        <v/>
      </c>
      <c r="BC204" s="1320" t="str">
        <f>IF($R204&lt;&gt;"",VLOOKUP($R204,$AX$72:BC$72,BC$1,FALSE),"")</f>
        <v/>
      </c>
      <c r="BD204" s="1316" t="str">
        <f>IF($R204&lt;&gt;"",VLOOKUP($R204,$AX$72:BD$72,BD$1,FALSE),"")</f>
        <v/>
      </c>
      <c r="BE204" s="1325" t="str">
        <f>IF($R204&lt;&gt;"",VLOOKUP($R204,$AX$72:BE$72,BE$1,FALSE),"")</f>
        <v/>
      </c>
      <c r="BF204" s="1326"/>
      <c r="BG204" s="1324" t="str">
        <f>IF($R204&lt;&gt;"",VLOOKUP($R204,$AX$72:BG$72,BG$1,FALSE),"")</f>
        <v/>
      </c>
      <c r="BH204" s="1320" t="str">
        <f>IF($R204&lt;&gt;"",VLOOKUP($R204,$AX$72:BH$72,BH$1,FALSE),"")</f>
        <v/>
      </c>
      <c r="BI204" s="1316" t="str">
        <f>IF($R204&lt;&gt;"",VLOOKUP($R204,$AX$72:BI$72,BI$1,FALSE),"")</f>
        <v/>
      </c>
      <c r="BJ204" s="1325" t="str">
        <f>IF($R204&lt;&gt;"",VLOOKUP($R204,$AX$72:BJ$72,BJ$1,FALSE),"")</f>
        <v/>
      </c>
      <c r="BK204" s="1326"/>
      <c r="BL204" s="1327" t="str">
        <f>IF($R204&lt;&gt;"",VLOOKUP($R204,$AX$72:BL$72,BL$1,FALSE),"")</f>
        <v/>
      </c>
      <c r="BM204" s="1321" t="str">
        <f>IF($R204&lt;&gt;"",VLOOKUP($R204,$AX$72:BM$72,BM$1,FALSE),"")</f>
        <v/>
      </c>
      <c r="BN204" s="1322"/>
      <c r="BO204" s="1377"/>
      <c r="BP204" s="1381" t="str">
        <f t="shared" si="71"/>
        <v/>
      </c>
      <c r="BQ204" s="1382" t="str">
        <f>IF($R204&lt;&gt;"",VLOOKUP($R204,$BP$71:$CD$75,$S$1,FALSE),"")</f>
        <v/>
      </c>
      <c r="BR204" s="1382" t="str">
        <f>IF($R204&lt;&gt;"",VLOOKUP($R204,$BP$71:$CD$75,$T$1,FALSE),"")</f>
        <v/>
      </c>
      <c r="BS204" s="1382" t="str">
        <f>IF($R204&lt;&gt;"",VLOOKUP($R204,$BP$71:$CD$75,$U$1,FALSE),"")</f>
        <v/>
      </c>
      <c r="BT204" s="1382" t="str">
        <f>IF($R204&lt;&gt;"",VLOOKUP($R204,$BP$71:$CD$75,$V$1,FALSE),"")</f>
        <v/>
      </c>
      <c r="BU204" s="1382" t="str">
        <f>IF($R204&lt;&gt;"",VLOOKUP($R204,$BP$71:$CD$75,$W$1,FALSE),"")</f>
        <v/>
      </c>
      <c r="BV204" s="1382" t="str">
        <f>IF($R204&lt;&gt;"",VLOOKUP($R204,$BP$71:$CD$75,$X$1,FALSE),"")</f>
        <v/>
      </c>
      <c r="BW204" s="1382" t="str">
        <f>IF($R204&lt;&gt;"",VLOOKUP($R204,$BP$71:$CD$75,$Y$1,FALSE),"")</f>
        <v/>
      </c>
      <c r="BX204" s="1382" t="str">
        <f>IF($R204&lt;&gt;"",VLOOKUP($R204,$BP$71:$CD$75,$Z$1,FALSE),"")</f>
        <v/>
      </c>
      <c r="BY204" s="1382" t="str">
        <f>IF($R204&lt;&gt;"",VLOOKUP($R204,$BP$71:$CD$75,$AA$1,FALSE),"")</f>
        <v/>
      </c>
      <c r="BZ204" s="1382" t="str">
        <f>IF($R204&lt;&gt;"",VLOOKUP($R204,$BP$71:$CD$75,$AB$1,FALSE),"")</f>
        <v/>
      </c>
      <c r="CA204" s="1382" t="str">
        <f>IF($R204&lt;&gt;"",VLOOKUP($R204,$BP$71:$CD$75,$AC$1,FALSE),"")</f>
        <v/>
      </c>
      <c r="CB204" s="1383" t="str">
        <f>IF($R204&lt;&gt;"",VLOOKUP($R204,$BP$71:$CD$75,$AD$1,FALSE),"")</f>
        <v/>
      </c>
      <c r="CC204" s="1384" t="str">
        <f>IF($R204&lt;&gt;"",VLOOKUP($R204,$BP$71:$CD$75,$AE$1,FALSE),"")</f>
        <v/>
      </c>
      <c r="CD204" s="1385" t="str">
        <f>IF($R204&lt;&gt;"",VLOOKUP($R204,$BP$71:$CD$75,$AF$1,FALSE),"")</f>
        <v/>
      </c>
    </row>
    <row r="205" spans="1:131" s="777" customFormat="1" ht="15.75" customHeight="1">
      <c r="A205" s="1328"/>
      <c r="B205" s="1329" t="str">
        <f>IF(SETUP!H12&lt;&gt;"",SETUP!H12,"")</f>
        <v/>
      </c>
      <c r="C205" s="1330"/>
      <c r="D205" s="1330"/>
      <c r="E205" s="1330"/>
      <c r="F205" s="1330"/>
      <c r="G205" s="1330"/>
      <c r="H205" s="1330"/>
      <c r="I205" s="1330"/>
      <c r="J205" s="1330"/>
      <c r="K205" s="1330"/>
      <c r="L205" s="1330"/>
      <c r="M205" s="1330"/>
      <c r="N205" s="1330"/>
      <c r="O205" s="1331"/>
      <c r="P205" s="976"/>
      <c r="Q205" s="1332"/>
      <c r="R205" s="1333" t="str">
        <f>IF(SETUP!H12&lt;&gt;"",SETUP!H12,"")</f>
        <v/>
      </c>
      <c r="S205" s="1334" t="str">
        <f>IF($R205&lt;&gt;"",VLOOKUP($R205,$R$3:$AF$48,$S$1,FALSE),"")</f>
        <v/>
      </c>
      <c r="T205" s="1334" t="str">
        <f>IF($R205&lt;&gt;"",VLOOKUP($R205,$R$3:$AF$48,$T$1,FALSE),"")</f>
        <v/>
      </c>
      <c r="U205" s="1334" t="str">
        <f>IF($R205&lt;&gt;"",VLOOKUP($R205,$R$3:$AF$48,$U$1,FALSE),"")</f>
        <v/>
      </c>
      <c r="V205" s="1334" t="str">
        <f>IF($R205&lt;&gt;"",VLOOKUP($R205,$R$3:$AF$48,$V$1,FALSE),"")</f>
        <v/>
      </c>
      <c r="W205" s="1334" t="str">
        <f>IF($R205&lt;&gt;"",VLOOKUP($R205,$R$3:$AF$48,$W$1,FALSE),"")</f>
        <v/>
      </c>
      <c r="X205" s="1334" t="str">
        <f>IF($R205&lt;&gt;"",VLOOKUP($R205,$R$3:$AF$48,$X$1,FALSE),"")</f>
        <v/>
      </c>
      <c r="Y205" s="1334" t="str">
        <f>IF($R205&lt;&gt;"",VLOOKUP($R205,$R$3:$AF$48,$Y$1,FALSE),"")</f>
        <v/>
      </c>
      <c r="Z205" s="1334" t="str">
        <f>IF($R205&lt;&gt;"",VLOOKUP($R205,$R$3:$AF$48,$Z$1,FALSE),"")</f>
        <v/>
      </c>
      <c r="AA205" s="1334" t="str">
        <f>IF($R205&lt;&gt;"",VLOOKUP($R205,$R$3:$AF$48,$AA$1,FALSE),"")</f>
        <v/>
      </c>
      <c r="AB205" s="1334" t="str">
        <f>IF($R205&lt;&gt;"",VLOOKUP($R205,$R$3:$AF$48,$AB$1,FALSE),"")</f>
        <v/>
      </c>
      <c r="AC205" s="1334" t="str">
        <f>IF($R205&lt;&gt;"",VLOOKUP($R205,$R$3:$AF$48,$AC$1,FALSE),"")</f>
        <v/>
      </c>
      <c r="AD205" s="1335" t="str">
        <f>IF($R205&lt;&gt;"",VLOOKUP($R205,$R$3:$AF$48,$AD$1,FALSE),"")</f>
        <v/>
      </c>
      <c r="AE205" s="1336" t="str">
        <f>IF($R205&lt;&gt;"",VLOOKUP($R205,$R$3:$AF$48,$AE$1,FALSE),"")</f>
        <v/>
      </c>
      <c r="AF205" s="1337" t="str">
        <f>IF($R205&lt;&gt;"",VLOOKUP($R205,$R$3:$AF$48,$AF$1,FALSE),"")</f>
        <v/>
      </c>
      <c r="AG205" s="1332"/>
      <c r="AH205" s="1333" t="str">
        <f t="shared" si="68"/>
        <v/>
      </c>
      <c r="AI205" s="1338" t="str">
        <f t="shared" ref="AI205:AU209" si="72">IF(S205&lt;&gt;"",S205/S$204,"")</f>
        <v/>
      </c>
      <c r="AJ205" s="1338" t="str">
        <f t="shared" si="72"/>
        <v/>
      </c>
      <c r="AK205" s="1338" t="str">
        <f t="shared" si="72"/>
        <v/>
      </c>
      <c r="AL205" s="1338" t="str">
        <f t="shared" si="72"/>
        <v/>
      </c>
      <c r="AM205" s="1338" t="str">
        <f t="shared" si="72"/>
        <v/>
      </c>
      <c r="AN205" s="1338" t="str">
        <f t="shared" si="72"/>
        <v/>
      </c>
      <c r="AO205" s="1338" t="str">
        <f t="shared" si="72"/>
        <v/>
      </c>
      <c r="AP205" s="1338" t="str">
        <f t="shared" si="72"/>
        <v/>
      </c>
      <c r="AQ205" s="1338" t="str">
        <f t="shared" si="72"/>
        <v/>
      </c>
      <c r="AR205" s="1338" t="str">
        <f t="shared" si="72"/>
        <v/>
      </c>
      <c r="AS205" s="1338" t="str">
        <f t="shared" si="72"/>
        <v/>
      </c>
      <c r="AT205" s="1339" t="str">
        <f t="shared" si="72"/>
        <v/>
      </c>
      <c r="AU205" s="1340" t="str">
        <f>IF(AE205&lt;&gt;"",AE205/AE$204,"")</f>
        <v/>
      </c>
      <c r="AV205" s="1337" t="str">
        <f>IF($AH205&lt;&gt;"",VLOOKUP($AH205,$AH$3:$AV$48,$AF$1,FALSE),"")</f>
        <v/>
      </c>
      <c r="AW205" s="1332"/>
      <c r="AX205" s="1333" t="str">
        <f t="shared" si="69"/>
        <v/>
      </c>
      <c r="AY205" s="1334" t="str">
        <f>IF($R205&lt;&gt;"",VLOOKUP($R205,$AX$3:AY$48,AY$1,FALSE),"")</f>
        <v/>
      </c>
      <c r="AZ205" s="1341" t="str">
        <f>IF($R205&lt;&gt;"",VLOOKUP($R205,$AX$3:AZ$48,AZ$1,FALSE),"")</f>
        <v/>
      </c>
      <c r="BA205" s="841"/>
      <c r="BB205" s="1342" t="str">
        <f>IF($R205&lt;&gt;"",VLOOKUP($R205,$AX$3:BB$48,BB$1,FALSE),"")</f>
        <v/>
      </c>
      <c r="BC205" s="1338" t="str">
        <f>IF($R205&lt;&gt;"",VLOOKUP($R205,$AX$3:BC$48,BC$1,FALSE),"")</f>
        <v/>
      </c>
      <c r="BD205" s="1334" t="str">
        <f>IF($R205&lt;&gt;"",VLOOKUP($R205,$AX$3:BD$48,BD$1,FALSE),"")</f>
        <v/>
      </c>
      <c r="BE205" s="1343" t="str">
        <f>IF($R205&lt;&gt;"",VLOOKUP($R205,$AX$3:BE$48,BE$1,FALSE),"")</f>
        <v/>
      </c>
      <c r="BF205" s="1326"/>
      <c r="BG205" s="1342" t="str">
        <f>IF($R205&lt;&gt;"",VLOOKUP($R205,$AX$3:BG$48,BG$1,FALSE),"")</f>
        <v/>
      </c>
      <c r="BH205" s="1338" t="str">
        <f>IF($R205&lt;&gt;"",VLOOKUP($R205,$AX$3:BH$48,BH$1,FALSE),"")</f>
        <v/>
      </c>
      <c r="BI205" s="1334" t="str">
        <f>IF($R205&lt;&gt;"",VLOOKUP($R205,$AX$3:BI$48,BI$1,FALSE),"")</f>
        <v/>
      </c>
      <c r="BJ205" s="1343" t="str">
        <f>IF($R205&lt;&gt;"",VLOOKUP($R205,$AX$3:BJ$48,BJ$1,FALSE),"")</f>
        <v/>
      </c>
      <c r="BK205" s="1326"/>
      <c r="BL205" s="1344" t="str">
        <f>IF($R205&lt;&gt;"",VLOOKUP($R205,$AX$3:BL$48,BL$1,FALSE),"")</f>
        <v/>
      </c>
      <c r="BM205" s="1339" t="str">
        <f>IF($R205&lt;&gt;"",VLOOKUP($R205,$AX$3:BM$48,BM$1,FALSE),"")</f>
        <v/>
      </c>
      <c r="BN205" s="1340"/>
      <c r="BO205" s="1332"/>
      <c r="BP205" s="1333" t="str">
        <f t="shared" si="71"/>
        <v/>
      </c>
      <c r="BQ205" s="1334" t="str">
        <f>IF($R205&lt;&gt;"",VLOOKUP($R205,$BP$3:$CD$48,$S$1,FALSE),"")</f>
        <v/>
      </c>
      <c r="BR205" s="1334" t="str">
        <f>IF($R205&lt;&gt;"",VLOOKUP($R205,$BP$3:$CD$48,$T$1,FALSE),"")</f>
        <v/>
      </c>
      <c r="BS205" s="1334" t="str">
        <f>IF($R205&lt;&gt;"",VLOOKUP($R205,$BP$3:$CD$48,$U$1,FALSE),"")</f>
        <v/>
      </c>
      <c r="BT205" s="1334" t="str">
        <f>IF($R205&lt;&gt;"",VLOOKUP($R205,$BP$3:$CD$48,$V$1,FALSE),"")</f>
        <v/>
      </c>
      <c r="BU205" s="1334" t="str">
        <f>IF($R205&lt;&gt;"",VLOOKUP($R205,$BP$3:$CD$48,$W$1,FALSE),"")</f>
        <v/>
      </c>
      <c r="BV205" s="1334" t="str">
        <f>IF($R205&lt;&gt;"",VLOOKUP($R205,$BP$3:$CD$48,$X$1,FALSE),"")</f>
        <v/>
      </c>
      <c r="BW205" s="1334" t="str">
        <f>IF($R205&lt;&gt;"",VLOOKUP($R205,$BP$3:$CD$48,$Y$1,FALSE),"")</f>
        <v/>
      </c>
      <c r="BX205" s="1334" t="str">
        <f>IF($R205&lt;&gt;"",VLOOKUP($R205,$BP$3:$CD$48,$Z$1,FALSE),"")</f>
        <v/>
      </c>
      <c r="BY205" s="1334" t="str">
        <f>IF($R205&lt;&gt;"",VLOOKUP($R205,$BP$3:$CD$48,$AA$1,FALSE),"")</f>
        <v/>
      </c>
      <c r="BZ205" s="1334" t="str">
        <f>IF($R205&lt;&gt;"",VLOOKUP($R205,$BP$3:$CD$48,$AB$1,FALSE),"")</f>
        <v/>
      </c>
      <c r="CA205" s="1334" t="str">
        <f>IF($R205&lt;&gt;"",VLOOKUP($R205,$BP$3:$CD$48,$AC$1,FALSE),"")</f>
        <v/>
      </c>
      <c r="CB205" s="1335" t="str">
        <f>IF($R205&lt;&gt;"",VLOOKUP($R205,$BP$3:$CD$48,$AD$1,FALSE),"")</f>
        <v/>
      </c>
      <c r="CC205" s="1336" t="str">
        <f>IF($R205&lt;&gt;"",VLOOKUP($R205,$BP$3:$CD$48,$AE$1,FALSE),"")</f>
        <v/>
      </c>
      <c r="CD205" s="1337" t="str">
        <f>IF($R205&lt;&gt;"",VLOOKUP($R205,$BP$3:$CD$48,$AF$1,FALSE),"")</f>
        <v/>
      </c>
    </row>
    <row r="206" spans="1:131" s="777" customFormat="1" ht="15.75" customHeight="1">
      <c r="A206" s="1345"/>
      <c r="B206" s="1346" t="str">
        <f>IF(SETUP!H13&lt;&gt;"",SETUP!H13,"")</f>
        <v/>
      </c>
      <c r="C206" s="1347"/>
      <c r="D206" s="1347"/>
      <c r="E206" s="1347"/>
      <c r="F206" s="1347"/>
      <c r="G206" s="1347"/>
      <c r="H206" s="1347"/>
      <c r="I206" s="1347"/>
      <c r="J206" s="1347"/>
      <c r="K206" s="1347"/>
      <c r="L206" s="1347"/>
      <c r="M206" s="1347"/>
      <c r="N206" s="1347"/>
      <c r="O206" s="1348"/>
      <c r="P206" s="976"/>
      <c r="Q206" s="1349"/>
      <c r="R206" s="1350" t="str">
        <f>IF(SETUP!H13&lt;&gt;"",SETUP!H13,"")</f>
        <v/>
      </c>
      <c r="S206" s="848" t="str">
        <f>IF($R206&lt;&gt;"",VLOOKUP($R206,$R$3:$AF$48,$S$1,FALSE),"")</f>
        <v/>
      </c>
      <c r="T206" s="848" t="str">
        <f>IF($R206&lt;&gt;"",VLOOKUP($R206,$R$3:$AF$48,$T$1,FALSE),"")</f>
        <v/>
      </c>
      <c r="U206" s="848" t="str">
        <f>IF($R206&lt;&gt;"",VLOOKUP($R206,$R$3:$AF$48,$U$1,FALSE),"")</f>
        <v/>
      </c>
      <c r="V206" s="848" t="str">
        <f>IF($R206&lt;&gt;"",VLOOKUP($R206,$R$3:$AF$48,$V$1,FALSE),"")</f>
        <v/>
      </c>
      <c r="W206" s="848" t="str">
        <f>IF($R206&lt;&gt;"",VLOOKUP($R206,$R$3:$AF$48,$W$1,FALSE),"")</f>
        <v/>
      </c>
      <c r="X206" s="848" t="str">
        <f>IF($R206&lt;&gt;"",VLOOKUP($R206,$R$3:$AF$48,$X$1,FALSE),"")</f>
        <v/>
      </c>
      <c r="Y206" s="848" t="str">
        <f>IF($R206&lt;&gt;"",VLOOKUP($R206,$R$3:$AF$48,$Y$1,FALSE),"")</f>
        <v/>
      </c>
      <c r="Z206" s="848" t="str">
        <f>IF($R206&lt;&gt;"",VLOOKUP($R206,$R$3:$AF$48,$Z$1,FALSE),"")</f>
        <v/>
      </c>
      <c r="AA206" s="848" t="str">
        <f>IF($R206&lt;&gt;"",VLOOKUP($R206,$R$3:$AF$48,$AA$1,FALSE),"")</f>
        <v/>
      </c>
      <c r="AB206" s="848" t="str">
        <f>IF($R206&lt;&gt;"",VLOOKUP($R206,$R$3:$AF$48,$AB$1,FALSE),"")</f>
        <v/>
      </c>
      <c r="AC206" s="848" t="str">
        <f>IF($R206&lt;&gt;"",VLOOKUP($R206,$R$3:$AF$48,$AC$1,FALSE),"")</f>
        <v/>
      </c>
      <c r="AD206" s="1351" t="str">
        <f>IF($R206&lt;&gt;"",VLOOKUP($R206,$R$3:$AF$48,$AD$1,FALSE),"")</f>
        <v/>
      </c>
      <c r="AE206" s="1352" t="str">
        <f>IF($R206&lt;&gt;"",VLOOKUP($R206,$R$3:$AF$48,$AE$1,FALSE),"")</f>
        <v/>
      </c>
      <c r="AF206" s="1337" t="str">
        <f>IF($R206&lt;&gt;"",VLOOKUP($R206,$R$3:$AF$48,$AF$1,FALSE),"")</f>
        <v/>
      </c>
      <c r="AG206" s="1349"/>
      <c r="AH206" s="1350" t="str">
        <f t="shared" si="68"/>
        <v/>
      </c>
      <c r="AI206" s="852" t="str">
        <f t="shared" si="72"/>
        <v/>
      </c>
      <c r="AJ206" s="852" t="str">
        <f t="shared" si="72"/>
        <v/>
      </c>
      <c r="AK206" s="852" t="str">
        <f t="shared" si="72"/>
        <v/>
      </c>
      <c r="AL206" s="852" t="str">
        <f t="shared" si="72"/>
        <v/>
      </c>
      <c r="AM206" s="852" t="str">
        <f t="shared" si="72"/>
        <v/>
      </c>
      <c r="AN206" s="852" t="str">
        <f t="shared" si="72"/>
        <v/>
      </c>
      <c r="AO206" s="852" t="str">
        <f t="shared" si="72"/>
        <v/>
      </c>
      <c r="AP206" s="852" t="str">
        <f t="shared" si="72"/>
        <v/>
      </c>
      <c r="AQ206" s="852" t="str">
        <f t="shared" si="72"/>
        <v/>
      </c>
      <c r="AR206" s="852" t="str">
        <f t="shared" si="72"/>
        <v/>
      </c>
      <c r="AS206" s="852" t="str">
        <f t="shared" si="72"/>
        <v/>
      </c>
      <c r="AT206" s="1353" t="str">
        <f t="shared" si="72"/>
        <v/>
      </c>
      <c r="AU206" s="1354" t="str">
        <f t="shared" si="72"/>
        <v/>
      </c>
      <c r="AV206" s="1337" t="str">
        <f>IF($AH206&lt;&gt;"",VLOOKUP($AH206,$AH$3:$AV$48,$AF$1,FALSE),"")</f>
        <v/>
      </c>
      <c r="AW206" s="1349"/>
      <c r="AX206" s="1350" t="str">
        <f t="shared" si="69"/>
        <v/>
      </c>
      <c r="AY206" s="848" t="str">
        <f>IF($R206&lt;&gt;"",VLOOKUP($R206,$AX$3:AY$48,AY$1,FALSE),"")</f>
        <v/>
      </c>
      <c r="AZ206" s="855" t="str">
        <f>IF($R206&lt;&gt;"",VLOOKUP($R206,$AX$3:AZ$48,AZ$1,FALSE),"")</f>
        <v/>
      </c>
      <c r="BA206" s="841"/>
      <c r="BB206" s="856" t="str">
        <f>IF($R206&lt;&gt;"",VLOOKUP($R206,$AX$3:BB$48,BB$1,FALSE),"")</f>
        <v/>
      </c>
      <c r="BC206" s="852" t="str">
        <f>IF($R206&lt;&gt;"",VLOOKUP($R206,$AX$3:BC$48,BC$1,FALSE),"")</f>
        <v/>
      </c>
      <c r="BD206" s="848" t="str">
        <f>IF($R206&lt;&gt;"",VLOOKUP($R206,$AX$3:BD$48,BD$1,FALSE),"")</f>
        <v/>
      </c>
      <c r="BE206" s="857" t="str">
        <f>IF($R206&lt;&gt;"",VLOOKUP($R206,$AX$3:BE$48,BE$1,FALSE),"")</f>
        <v/>
      </c>
      <c r="BF206" s="1326"/>
      <c r="BG206" s="856" t="str">
        <f>IF($R206&lt;&gt;"",VLOOKUP($R206,$AX$3:BG$48,BG$1,FALSE),"")</f>
        <v/>
      </c>
      <c r="BH206" s="852" t="str">
        <f>IF($R206&lt;&gt;"",VLOOKUP($R206,$AX$3:BH$48,BH$1,FALSE),"")</f>
        <v/>
      </c>
      <c r="BI206" s="848" t="str">
        <f>IF($R206&lt;&gt;"",VLOOKUP($R206,$AX$3:BI$48,BI$1,FALSE),"")</f>
        <v/>
      </c>
      <c r="BJ206" s="857" t="str">
        <f>IF($R206&lt;&gt;"",VLOOKUP($R206,$AX$3:BJ$48,BJ$1,FALSE),"")</f>
        <v/>
      </c>
      <c r="BK206" s="1326"/>
      <c r="BL206" s="1355" t="str">
        <f>IF($R206&lt;&gt;"",VLOOKUP($R206,$AX$3:BL$48,BL$1,FALSE),"")</f>
        <v/>
      </c>
      <c r="BM206" s="1353" t="str">
        <f>IF($R206&lt;&gt;"",VLOOKUP($R206,$AX$3:BM$48,BM$1,FALSE),"")</f>
        <v/>
      </c>
      <c r="BN206" s="1354"/>
      <c r="BO206" s="1349"/>
      <c r="BP206" s="1350" t="str">
        <f t="shared" si="71"/>
        <v/>
      </c>
      <c r="BQ206" s="848" t="str">
        <f>IF($R206&lt;&gt;"",VLOOKUP($R206,$BP$3:$CD$48,$S$1,FALSE),"")</f>
        <v/>
      </c>
      <c r="BR206" s="848" t="str">
        <f>IF($R206&lt;&gt;"",VLOOKUP($R206,$BP$3:$CD$48,$T$1,FALSE),"")</f>
        <v/>
      </c>
      <c r="BS206" s="848" t="str">
        <f>IF($R206&lt;&gt;"",VLOOKUP($R206,$BP$3:$CD$48,$U$1,FALSE),"")</f>
        <v/>
      </c>
      <c r="BT206" s="848" t="str">
        <f>IF($R206&lt;&gt;"",VLOOKUP($R206,$BP$3:$CD$48,$V$1,FALSE),"")</f>
        <v/>
      </c>
      <c r="BU206" s="848" t="str">
        <f>IF($R206&lt;&gt;"",VLOOKUP($R206,$BP$3:$CD$48,$W$1,FALSE),"")</f>
        <v/>
      </c>
      <c r="BV206" s="848" t="str">
        <f>IF($R206&lt;&gt;"",VLOOKUP($R206,$BP$3:$CD$48,$X$1,FALSE),"")</f>
        <v/>
      </c>
      <c r="BW206" s="848" t="str">
        <f>IF($R206&lt;&gt;"",VLOOKUP($R206,$BP$3:$CD$48,$Y$1,FALSE),"")</f>
        <v/>
      </c>
      <c r="BX206" s="848" t="str">
        <f>IF($R206&lt;&gt;"",VLOOKUP($R206,$BP$3:$CD$48,$Z$1,FALSE),"")</f>
        <v/>
      </c>
      <c r="BY206" s="848" t="str">
        <f>IF($R206&lt;&gt;"",VLOOKUP($R206,$BP$3:$CD$48,$AA$1,FALSE),"")</f>
        <v/>
      </c>
      <c r="BZ206" s="848" t="str">
        <f>IF($R206&lt;&gt;"",VLOOKUP($R206,$BP$3:$CD$48,$AB$1,FALSE),"")</f>
        <v/>
      </c>
      <c r="CA206" s="848" t="str">
        <f>IF($R206&lt;&gt;"",VLOOKUP($R206,$BP$3:$CD$48,$AC$1,FALSE),"")</f>
        <v/>
      </c>
      <c r="CB206" s="1351" t="str">
        <f>IF($R206&lt;&gt;"",VLOOKUP($R206,$BP$3:$CD$48,$AD$1,FALSE),"")</f>
        <v/>
      </c>
      <c r="CC206" s="1352" t="str">
        <f>IF($R206&lt;&gt;"",VLOOKUP($R206,$BP$3:$CD$48,$AE$1,FALSE),"")</f>
        <v/>
      </c>
      <c r="CD206" s="1337" t="str">
        <f>IF($R206&lt;&gt;"",VLOOKUP($R206,$BP$3:$CD$48,$AF$1,FALSE),"")</f>
        <v/>
      </c>
    </row>
    <row r="207" spans="1:131" s="777" customFormat="1" ht="15.75" customHeight="1">
      <c r="A207" s="1345"/>
      <c r="B207" s="1346" t="str">
        <f>IF(SETUP!H14&lt;&gt;"",SETUP!H14,"")</f>
        <v/>
      </c>
      <c r="C207" s="1347"/>
      <c r="D207" s="1347"/>
      <c r="E207" s="1347"/>
      <c r="F207" s="1347"/>
      <c r="G207" s="1347"/>
      <c r="H207" s="1347"/>
      <c r="I207" s="1347"/>
      <c r="J207" s="1347"/>
      <c r="K207" s="1347"/>
      <c r="L207" s="1347"/>
      <c r="M207" s="1347"/>
      <c r="N207" s="1347"/>
      <c r="O207" s="1348"/>
      <c r="P207" s="976"/>
      <c r="Q207" s="1349"/>
      <c r="R207" s="1333" t="str">
        <f>IF(SETUP!H14&lt;&gt;"",SETUP!H14,"")</f>
        <v/>
      </c>
      <c r="S207" s="1334" t="str">
        <f>IF($R207&lt;&gt;"",VLOOKUP($R207,$R$3:$AF$48,$S$1,FALSE),"")</f>
        <v/>
      </c>
      <c r="T207" s="1334" t="str">
        <f>IF($R207&lt;&gt;"",VLOOKUP($R207,$R$3:$AF$48,$T$1,FALSE),"")</f>
        <v/>
      </c>
      <c r="U207" s="1334" t="str">
        <f>IF($R207&lt;&gt;"",VLOOKUP($R207,$R$3:$AF$48,$U$1,FALSE),"")</f>
        <v/>
      </c>
      <c r="V207" s="1334" t="str">
        <f>IF($R207&lt;&gt;"",VLOOKUP($R207,$R$3:$AF$48,$V$1,FALSE),"")</f>
        <v/>
      </c>
      <c r="W207" s="1334" t="str">
        <f>IF($R207&lt;&gt;"",VLOOKUP($R207,$R$3:$AF$48,$W$1,FALSE),"")</f>
        <v/>
      </c>
      <c r="X207" s="1334" t="str">
        <f>IF($R207&lt;&gt;"",VLOOKUP($R207,$R$3:$AF$48,$X$1,FALSE),"")</f>
        <v/>
      </c>
      <c r="Y207" s="1334" t="str">
        <f>IF($R207&lt;&gt;"",VLOOKUP($R207,$R$3:$AF$48,$Y$1,FALSE),"")</f>
        <v/>
      </c>
      <c r="Z207" s="1334" t="str">
        <f>IF($R207&lt;&gt;"",VLOOKUP($R207,$R$3:$AF$48,$Z$1,FALSE),"")</f>
        <v/>
      </c>
      <c r="AA207" s="1334" t="str">
        <f>IF($R207&lt;&gt;"",VLOOKUP($R207,$R$3:$AF$48,$AA$1,FALSE),"")</f>
        <v/>
      </c>
      <c r="AB207" s="1334" t="str">
        <f>IF($R207&lt;&gt;"",VLOOKUP($R207,$R$3:$AF$48,$AB$1,FALSE),"")</f>
        <v/>
      </c>
      <c r="AC207" s="1334" t="str">
        <f>IF($R207&lt;&gt;"",VLOOKUP($R207,$R$3:$AF$48,$AC$1,FALSE),"")</f>
        <v/>
      </c>
      <c r="AD207" s="1335" t="str">
        <f>IF($R207&lt;&gt;"",VLOOKUP($R207,$R$3:$AF$48,$AD$1,FALSE),"")</f>
        <v/>
      </c>
      <c r="AE207" s="1336" t="str">
        <f>IF($R207&lt;&gt;"",VLOOKUP($R207,$R$3:$AF$48,$AE$1,FALSE),"")</f>
        <v/>
      </c>
      <c r="AF207" s="1337" t="str">
        <f>IF($R207&lt;&gt;"",VLOOKUP($R207,$R$3:$AF$48,$AF$1,FALSE),"")</f>
        <v/>
      </c>
      <c r="AG207" s="1349"/>
      <c r="AH207" s="1333" t="str">
        <f t="shared" si="68"/>
        <v/>
      </c>
      <c r="AI207" s="1338" t="str">
        <f t="shared" si="72"/>
        <v/>
      </c>
      <c r="AJ207" s="1338" t="str">
        <f t="shared" si="72"/>
        <v/>
      </c>
      <c r="AK207" s="1338" t="str">
        <f t="shared" si="72"/>
        <v/>
      </c>
      <c r="AL207" s="1338" t="str">
        <f t="shared" si="72"/>
        <v/>
      </c>
      <c r="AM207" s="1338" t="str">
        <f t="shared" si="72"/>
        <v/>
      </c>
      <c r="AN207" s="1338" t="str">
        <f t="shared" si="72"/>
        <v/>
      </c>
      <c r="AO207" s="1338" t="str">
        <f t="shared" si="72"/>
        <v/>
      </c>
      <c r="AP207" s="1338" t="str">
        <f t="shared" si="72"/>
        <v/>
      </c>
      <c r="AQ207" s="1338" t="str">
        <f t="shared" si="72"/>
        <v/>
      </c>
      <c r="AR207" s="1338" t="str">
        <f t="shared" si="72"/>
        <v/>
      </c>
      <c r="AS207" s="1338" t="str">
        <f t="shared" si="72"/>
        <v/>
      </c>
      <c r="AT207" s="1339" t="str">
        <f t="shared" si="72"/>
        <v/>
      </c>
      <c r="AU207" s="1340" t="str">
        <f t="shared" si="72"/>
        <v/>
      </c>
      <c r="AV207" s="1337" t="str">
        <f>IF($AH207&lt;&gt;"",VLOOKUP($AH207,$AH$3:$AV$48,$AF$1,FALSE),"")</f>
        <v/>
      </c>
      <c r="AW207" s="1349"/>
      <c r="AX207" s="1333" t="str">
        <f t="shared" si="69"/>
        <v/>
      </c>
      <c r="AY207" s="1334" t="str">
        <f>IF($R207&lt;&gt;"",VLOOKUP($R207,$AX$3:AY$48,AY$1,FALSE),"")</f>
        <v/>
      </c>
      <c r="AZ207" s="1341" t="str">
        <f>IF($R207&lt;&gt;"",VLOOKUP($R207,$AX$3:AZ$48,AZ$1,FALSE),"")</f>
        <v/>
      </c>
      <c r="BA207" s="841"/>
      <c r="BB207" s="1342" t="str">
        <f>IF($R207&lt;&gt;"",VLOOKUP($R207,$AX$3:BB$48,BB$1,FALSE),"")</f>
        <v/>
      </c>
      <c r="BC207" s="1338" t="str">
        <f>IF($R207&lt;&gt;"",VLOOKUP($R207,$AX$3:BC$48,BC$1,FALSE),"")</f>
        <v/>
      </c>
      <c r="BD207" s="1334" t="str">
        <f>IF($R207&lt;&gt;"",VLOOKUP($R207,$AX$3:BD$48,BD$1,FALSE),"")</f>
        <v/>
      </c>
      <c r="BE207" s="1343" t="str">
        <f>IF($R207&lt;&gt;"",VLOOKUP($R207,$AX$3:BE$48,BE$1,FALSE),"")</f>
        <v/>
      </c>
      <c r="BF207" s="1326"/>
      <c r="BG207" s="1342" t="str">
        <f>IF($R207&lt;&gt;"",VLOOKUP($R207,$AX$3:BG$48,BG$1,FALSE),"")</f>
        <v/>
      </c>
      <c r="BH207" s="1338" t="str">
        <f>IF($R207&lt;&gt;"",VLOOKUP($R207,$AX$3:BH$48,BH$1,FALSE),"")</f>
        <v/>
      </c>
      <c r="BI207" s="1334" t="str">
        <f>IF($R207&lt;&gt;"",VLOOKUP($R207,$AX$3:BI$48,BI$1,FALSE),"")</f>
        <v/>
      </c>
      <c r="BJ207" s="1343" t="str">
        <f>IF($R207&lt;&gt;"",VLOOKUP($R207,$AX$3:BJ$48,BJ$1,FALSE),"")</f>
        <v/>
      </c>
      <c r="BK207" s="1326"/>
      <c r="BL207" s="1344" t="str">
        <f>IF($R207&lt;&gt;"",VLOOKUP($R207,$AX$3:BL$48,BL$1,FALSE),"")</f>
        <v/>
      </c>
      <c r="BM207" s="1339" t="str">
        <f>IF($R207&lt;&gt;"",VLOOKUP($R207,$AX$3:BM$48,BM$1,FALSE),"")</f>
        <v/>
      </c>
      <c r="BN207" s="1340"/>
      <c r="BO207" s="1349"/>
      <c r="BP207" s="1333" t="str">
        <f t="shared" si="71"/>
        <v/>
      </c>
      <c r="BQ207" s="1334" t="str">
        <f>IF($R207&lt;&gt;"",VLOOKUP($R207,$BP$3:$CD$48,$S$1,FALSE),"")</f>
        <v/>
      </c>
      <c r="BR207" s="1334" t="str">
        <f>IF($R207&lt;&gt;"",VLOOKUP($R207,$BP$3:$CD$48,$T$1,FALSE),"")</f>
        <v/>
      </c>
      <c r="BS207" s="1334" t="str">
        <f>IF($R207&lt;&gt;"",VLOOKUP($R207,$BP$3:$CD$48,$U$1,FALSE),"")</f>
        <v/>
      </c>
      <c r="BT207" s="1334" t="str">
        <f>IF($R207&lt;&gt;"",VLOOKUP($R207,$BP$3:$CD$48,$V$1,FALSE),"")</f>
        <v/>
      </c>
      <c r="BU207" s="1334" t="str">
        <f>IF($R207&lt;&gt;"",VLOOKUP($R207,$BP$3:$CD$48,$W$1,FALSE),"")</f>
        <v/>
      </c>
      <c r="BV207" s="1334" t="str">
        <f>IF($R207&lt;&gt;"",VLOOKUP($R207,$BP$3:$CD$48,$X$1,FALSE),"")</f>
        <v/>
      </c>
      <c r="BW207" s="1334" t="str">
        <f>IF($R207&lt;&gt;"",VLOOKUP($R207,$BP$3:$CD$48,$Y$1,FALSE),"")</f>
        <v/>
      </c>
      <c r="BX207" s="1334" t="str">
        <f>IF($R207&lt;&gt;"",VLOOKUP($R207,$BP$3:$CD$48,$Z$1,FALSE),"")</f>
        <v/>
      </c>
      <c r="BY207" s="1334" t="str">
        <f>IF($R207&lt;&gt;"",VLOOKUP($R207,$BP$3:$CD$48,$AA$1,FALSE),"")</f>
        <v/>
      </c>
      <c r="BZ207" s="1334" t="str">
        <f>IF($R207&lt;&gt;"",VLOOKUP($R207,$BP$3:$CD$48,$AB$1,FALSE),"")</f>
        <v/>
      </c>
      <c r="CA207" s="1334" t="str">
        <f>IF($R207&lt;&gt;"",VLOOKUP($R207,$BP$3:$CD$48,$AC$1,FALSE),"")</f>
        <v/>
      </c>
      <c r="CB207" s="1335" t="str">
        <f>IF($R207&lt;&gt;"",VLOOKUP($R207,$BP$3:$CD$48,$AD$1,FALSE),"")</f>
        <v/>
      </c>
      <c r="CC207" s="1336" t="str">
        <f>IF($R207&lt;&gt;"",VLOOKUP($R207,$BP$3:$CD$48,$AE$1,FALSE),"")</f>
        <v/>
      </c>
      <c r="CD207" s="1337" t="str">
        <f>IF($R207&lt;&gt;"",VLOOKUP($R207,$BP$3:$CD$48,$AF$1,FALSE),"")</f>
        <v/>
      </c>
    </row>
    <row r="208" spans="1:131" s="777" customFormat="1" ht="15.75" customHeight="1">
      <c r="A208" s="1345"/>
      <c r="B208" s="1346" t="str">
        <f>IF(SETUP!H15&lt;&gt;"",SETUP!H15,"")</f>
        <v/>
      </c>
      <c r="C208" s="1347"/>
      <c r="D208" s="1347"/>
      <c r="E208" s="1347"/>
      <c r="F208" s="1347"/>
      <c r="G208" s="1347"/>
      <c r="H208" s="1347"/>
      <c r="I208" s="1347"/>
      <c r="J208" s="1347"/>
      <c r="K208" s="1347"/>
      <c r="L208" s="1347"/>
      <c r="M208" s="1347"/>
      <c r="N208" s="1347"/>
      <c r="O208" s="1348"/>
      <c r="P208" s="976"/>
      <c r="Q208" s="1349"/>
      <c r="R208" s="1350" t="str">
        <f>IF(SETUP!H15&lt;&gt;"",SETUP!H15,"")</f>
        <v/>
      </c>
      <c r="S208" s="848" t="str">
        <f>IF($R208&lt;&gt;"",VLOOKUP($R208,$R$3:$AF$48,$S$1,FALSE),"")</f>
        <v/>
      </c>
      <c r="T208" s="848" t="str">
        <f>IF($R208&lt;&gt;"",VLOOKUP($R208,$R$3:$AF$48,$T$1,FALSE),"")</f>
        <v/>
      </c>
      <c r="U208" s="848" t="str">
        <f>IF($R208&lt;&gt;"",VLOOKUP($R208,$R$3:$AF$48,$U$1,FALSE),"")</f>
        <v/>
      </c>
      <c r="V208" s="848" t="str">
        <f>IF($R208&lt;&gt;"",VLOOKUP($R208,$R$3:$AF$48,$V$1,FALSE),"")</f>
        <v/>
      </c>
      <c r="W208" s="848" t="str">
        <f>IF($R208&lt;&gt;"",VLOOKUP($R208,$R$3:$AF$48,$W$1,FALSE),"")</f>
        <v/>
      </c>
      <c r="X208" s="848" t="str">
        <f>IF($R208&lt;&gt;"",VLOOKUP($R208,$R$3:$AF$48,$X$1,FALSE),"")</f>
        <v/>
      </c>
      <c r="Y208" s="848" t="str">
        <f>IF($R208&lt;&gt;"",VLOOKUP($R208,$R$3:$AF$48,$Y$1,FALSE),"")</f>
        <v/>
      </c>
      <c r="Z208" s="848" t="str">
        <f>IF($R208&lt;&gt;"",VLOOKUP($R208,$R$3:$AF$48,$Z$1,FALSE),"")</f>
        <v/>
      </c>
      <c r="AA208" s="848" t="str">
        <f>IF($R208&lt;&gt;"",VLOOKUP($R208,$R$3:$AF$48,$AA$1,FALSE),"")</f>
        <v/>
      </c>
      <c r="AB208" s="848" t="str">
        <f>IF($R208&lt;&gt;"",VLOOKUP($R208,$R$3:$AF$48,$AB$1,FALSE),"")</f>
        <v/>
      </c>
      <c r="AC208" s="848" t="str">
        <f>IF($R208&lt;&gt;"",VLOOKUP($R208,$R$3:$AF$48,$AC$1,FALSE),"")</f>
        <v/>
      </c>
      <c r="AD208" s="1351" t="str">
        <f>IF($R208&lt;&gt;"",VLOOKUP($R208,$R$3:$AF$48,$AD$1,FALSE),"")</f>
        <v/>
      </c>
      <c r="AE208" s="1352" t="str">
        <f>IF($R208&lt;&gt;"",VLOOKUP($R208,$R$3:$AF$48,$AE$1,FALSE),"")</f>
        <v/>
      </c>
      <c r="AF208" s="1337" t="str">
        <f>IF($R208&lt;&gt;"",VLOOKUP($R208,$R$3:$AF$48,$AF$1,FALSE),"")</f>
        <v/>
      </c>
      <c r="AG208" s="1349"/>
      <c r="AH208" s="1350" t="str">
        <f t="shared" si="68"/>
        <v/>
      </c>
      <c r="AI208" s="852" t="str">
        <f t="shared" si="72"/>
        <v/>
      </c>
      <c r="AJ208" s="852" t="str">
        <f t="shared" si="72"/>
        <v/>
      </c>
      <c r="AK208" s="852" t="str">
        <f t="shared" si="72"/>
        <v/>
      </c>
      <c r="AL208" s="852" t="str">
        <f t="shared" si="72"/>
        <v/>
      </c>
      <c r="AM208" s="852" t="str">
        <f t="shared" si="72"/>
        <v/>
      </c>
      <c r="AN208" s="852" t="str">
        <f t="shared" si="72"/>
        <v/>
      </c>
      <c r="AO208" s="852" t="str">
        <f t="shared" si="72"/>
        <v/>
      </c>
      <c r="AP208" s="852" t="str">
        <f t="shared" si="72"/>
        <v/>
      </c>
      <c r="AQ208" s="852" t="str">
        <f t="shared" si="72"/>
        <v/>
      </c>
      <c r="AR208" s="852" t="str">
        <f t="shared" si="72"/>
        <v/>
      </c>
      <c r="AS208" s="852" t="str">
        <f t="shared" si="72"/>
        <v/>
      </c>
      <c r="AT208" s="1353" t="str">
        <f t="shared" si="72"/>
        <v/>
      </c>
      <c r="AU208" s="1354" t="str">
        <f t="shared" si="72"/>
        <v/>
      </c>
      <c r="AV208" s="1337" t="str">
        <f>IF($AH208&lt;&gt;"",VLOOKUP($AH208,$AH$3:$AV$48,$AF$1,FALSE),"")</f>
        <v/>
      </c>
      <c r="AW208" s="1349"/>
      <c r="AX208" s="1350" t="str">
        <f t="shared" si="69"/>
        <v/>
      </c>
      <c r="AY208" s="848" t="str">
        <f>IF($R208&lt;&gt;"",VLOOKUP($R208,$AX$3:AY$48,AY$1,FALSE),"")</f>
        <v/>
      </c>
      <c r="AZ208" s="855" t="str">
        <f>IF($R208&lt;&gt;"",VLOOKUP($R208,$AX$3:AZ$48,AZ$1,FALSE),"")</f>
        <v/>
      </c>
      <c r="BA208" s="841"/>
      <c r="BB208" s="856" t="str">
        <f>IF($R208&lt;&gt;"",VLOOKUP($R208,$AX$3:BB$48,BB$1,FALSE),"")</f>
        <v/>
      </c>
      <c r="BC208" s="852" t="str">
        <f>IF($R208&lt;&gt;"",VLOOKUP($R208,$AX$3:BC$48,BC$1,FALSE),"")</f>
        <v/>
      </c>
      <c r="BD208" s="848" t="str">
        <f>IF($R208&lt;&gt;"",VLOOKUP($R208,$AX$3:BD$48,BD$1,FALSE),"")</f>
        <v/>
      </c>
      <c r="BE208" s="857" t="str">
        <f>IF($R208&lt;&gt;"",VLOOKUP($R208,$AX$3:BE$48,BE$1,FALSE),"")</f>
        <v/>
      </c>
      <c r="BF208" s="1326"/>
      <c r="BG208" s="856" t="str">
        <f>IF($R208&lt;&gt;"",VLOOKUP($R208,$AX$3:BG$48,BG$1,FALSE),"")</f>
        <v/>
      </c>
      <c r="BH208" s="852" t="str">
        <f>IF($R208&lt;&gt;"",VLOOKUP($R208,$AX$3:BH$48,BH$1,FALSE),"")</f>
        <v/>
      </c>
      <c r="BI208" s="848" t="str">
        <f>IF($R208&lt;&gt;"",VLOOKUP($R208,$AX$3:BI$48,BI$1,FALSE),"")</f>
        <v/>
      </c>
      <c r="BJ208" s="857" t="str">
        <f>IF($R208&lt;&gt;"",VLOOKUP($R208,$AX$3:BJ$48,BJ$1,FALSE),"")</f>
        <v/>
      </c>
      <c r="BK208" s="1326"/>
      <c r="BL208" s="1355" t="str">
        <f>IF($R208&lt;&gt;"",VLOOKUP($R208,$AX$3:BL$48,BL$1,FALSE),"")</f>
        <v/>
      </c>
      <c r="BM208" s="1353" t="str">
        <f>IF($R208&lt;&gt;"",VLOOKUP($R208,$AX$3:BM$48,BM$1,FALSE),"")</f>
        <v/>
      </c>
      <c r="BN208" s="1354"/>
      <c r="BO208" s="1349"/>
      <c r="BP208" s="1350" t="str">
        <f t="shared" si="71"/>
        <v/>
      </c>
      <c r="BQ208" s="848" t="str">
        <f>IF($R208&lt;&gt;"",VLOOKUP($R208,$BP$3:$CD$48,$S$1,FALSE),"")</f>
        <v/>
      </c>
      <c r="BR208" s="848" t="str">
        <f>IF($R208&lt;&gt;"",VLOOKUP($R208,$BP$3:$CD$48,$T$1,FALSE),"")</f>
        <v/>
      </c>
      <c r="BS208" s="848" t="str">
        <f>IF($R208&lt;&gt;"",VLOOKUP($R208,$BP$3:$CD$48,$U$1,FALSE),"")</f>
        <v/>
      </c>
      <c r="BT208" s="848" t="str">
        <f>IF($R208&lt;&gt;"",VLOOKUP($R208,$BP$3:$CD$48,$V$1,FALSE),"")</f>
        <v/>
      </c>
      <c r="BU208" s="848" t="str">
        <f>IF($R208&lt;&gt;"",VLOOKUP($R208,$BP$3:$CD$48,$W$1,FALSE),"")</f>
        <v/>
      </c>
      <c r="BV208" s="848" t="str">
        <f>IF($R208&lt;&gt;"",VLOOKUP($R208,$BP$3:$CD$48,$X$1,FALSE),"")</f>
        <v/>
      </c>
      <c r="BW208" s="848" t="str">
        <f>IF($R208&lt;&gt;"",VLOOKUP($R208,$BP$3:$CD$48,$Y$1,FALSE),"")</f>
        <v/>
      </c>
      <c r="BX208" s="848" t="str">
        <f>IF($R208&lt;&gt;"",VLOOKUP($R208,$BP$3:$CD$48,$Z$1,FALSE),"")</f>
        <v/>
      </c>
      <c r="BY208" s="848" t="str">
        <f>IF($R208&lt;&gt;"",VLOOKUP($R208,$BP$3:$CD$48,$AA$1,FALSE),"")</f>
        <v/>
      </c>
      <c r="BZ208" s="848" t="str">
        <f>IF($R208&lt;&gt;"",VLOOKUP($R208,$BP$3:$CD$48,$AB$1,FALSE),"")</f>
        <v/>
      </c>
      <c r="CA208" s="848" t="str">
        <f>IF($R208&lt;&gt;"",VLOOKUP($R208,$BP$3:$CD$48,$AC$1,FALSE),"")</f>
        <v/>
      </c>
      <c r="CB208" s="1351" t="str">
        <f>IF($R208&lt;&gt;"",VLOOKUP($R208,$BP$3:$CD$48,$AD$1,FALSE),"")</f>
        <v/>
      </c>
      <c r="CC208" s="1352" t="str">
        <f>IF($R208&lt;&gt;"",VLOOKUP($R208,$BP$3:$CD$48,$AE$1,FALSE),"")</f>
        <v/>
      </c>
      <c r="CD208" s="1337" t="str">
        <f>IF($R208&lt;&gt;"",VLOOKUP($R208,$BP$3:$CD$48,$AF$1,FALSE),"")</f>
        <v/>
      </c>
    </row>
    <row r="209" spans="1:131" s="881" customFormat="1" ht="15.75" customHeight="1" thickBot="1">
      <c r="A209" s="1390"/>
      <c r="B209" s="1391" t="str">
        <f>IF(SETUP!H16&lt;&gt;"",SETUP!H16,"")</f>
        <v/>
      </c>
      <c r="C209" s="1392"/>
      <c r="D209" s="1392"/>
      <c r="E209" s="1392"/>
      <c r="F209" s="1392"/>
      <c r="G209" s="1392"/>
      <c r="H209" s="1392"/>
      <c r="I209" s="1392"/>
      <c r="J209" s="1392"/>
      <c r="K209" s="1392"/>
      <c r="L209" s="1392"/>
      <c r="M209" s="1392"/>
      <c r="N209" s="1392"/>
      <c r="O209" s="1393"/>
      <c r="P209" s="1394"/>
      <c r="Q209" s="1360"/>
      <c r="R209" s="1361" t="str">
        <f>IF(SETUP!H16&lt;&gt;"",SETUP!H16,"")</f>
        <v/>
      </c>
      <c r="S209" s="1362" t="str">
        <f>IF($R209&lt;&gt;"",VLOOKUP($R209,$R$3:$AF$48,$S$1,FALSE),"")</f>
        <v/>
      </c>
      <c r="T209" s="1362" t="str">
        <f>IF($R209&lt;&gt;"",VLOOKUP($R209,$R$3:$AF$48,$T$1,FALSE),"")</f>
        <v/>
      </c>
      <c r="U209" s="1362" t="str">
        <f>IF($R209&lt;&gt;"",VLOOKUP($R209,$R$3:$AF$48,$U$1,FALSE),"")</f>
        <v/>
      </c>
      <c r="V209" s="1362" t="str">
        <f>IF($R209&lt;&gt;"",VLOOKUP($R209,$R$3:$AF$48,$V$1,FALSE),"")</f>
        <v/>
      </c>
      <c r="W209" s="1362" t="str">
        <f>IF($R209&lt;&gt;"",VLOOKUP($R209,$R$3:$AF$48,$W$1,FALSE),"")</f>
        <v/>
      </c>
      <c r="X209" s="1362" t="str">
        <f>IF($R209&lt;&gt;"",VLOOKUP($R209,$R$3:$AF$48,$X$1,FALSE),"")</f>
        <v/>
      </c>
      <c r="Y209" s="1362" t="str">
        <f>IF($R209&lt;&gt;"",VLOOKUP($R209,$R$3:$AF$48,$Y$1,FALSE),"")</f>
        <v/>
      </c>
      <c r="Z209" s="1362" t="str">
        <f>IF($R209&lt;&gt;"",VLOOKUP($R209,$R$3:$AF$48,$Z$1,FALSE),"")</f>
        <v/>
      </c>
      <c r="AA209" s="1362" t="str">
        <f>IF($R209&lt;&gt;"",VLOOKUP($R209,$R$3:$AF$48,$AA$1,FALSE),"")</f>
        <v/>
      </c>
      <c r="AB209" s="1362" t="str">
        <f>IF($R209&lt;&gt;"",VLOOKUP($R209,$R$3:$AF$48,$AB$1,FALSE),"")</f>
        <v/>
      </c>
      <c r="AC209" s="1362" t="str">
        <f>IF($R209&lt;&gt;"",VLOOKUP($R209,$R$3:$AF$48,$AC$1,FALSE),"")</f>
        <v/>
      </c>
      <c r="AD209" s="1395" t="str">
        <f>IF($R209&lt;&gt;"",VLOOKUP($R209,$R$3:$AF$48,$AD$1,FALSE),"")</f>
        <v/>
      </c>
      <c r="AE209" s="1396" t="str">
        <f>IF($R209&lt;&gt;"",VLOOKUP($R209,$R$3:$AF$48,$AE$1,FALSE),"")</f>
        <v/>
      </c>
      <c r="AF209" s="1397" t="str">
        <f>IF($R209&lt;&gt;"",VLOOKUP($R209,$R$3:$AF$48,$AF$1,FALSE),"")</f>
        <v/>
      </c>
      <c r="AG209" s="1360"/>
      <c r="AH209" s="1361" t="str">
        <f t="shared" si="68"/>
        <v/>
      </c>
      <c r="AI209" s="1365" t="str">
        <f t="shared" si="72"/>
        <v/>
      </c>
      <c r="AJ209" s="1365" t="str">
        <f t="shared" si="72"/>
        <v/>
      </c>
      <c r="AK209" s="1365" t="str">
        <f t="shared" si="72"/>
        <v/>
      </c>
      <c r="AL209" s="1365" t="str">
        <f t="shared" si="72"/>
        <v/>
      </c>
      <c r="AM209" s="1365" t="str">
        <f t="shared" si="72"/>
        <v/>
      </c>
      <c r="AN209" s="1365" t="str">
        <f t="shared" si="72"/>
        <v/>
      </c>
      <c r="AO209" s="1365" t="str">
        <f t="shared" si="72"/>
        <v/>
      </c>
      <c r="AP209" s="1365" t="str">
        <f t="shared" si="72"/>
        <v/>
      </c>
      <c r="AQ209" s="1365" t="str">
        <f t="shared" si="72"/>
        <v/>
      </c>
      <c r="AR209" s="1365" t="str">
        <f t="shared" si="72"/>
        <v/>
      </c>
      <c r="AS209" s="1365" t="str">
        <f t="shared" si="72"/>
        <v/>
      </c>
      <c r="AT209" s="1368" t="str">
        <f t="shared" si="72"/>
        <v/>
      </c>
      <c r="AU209" s="1369" t="str">
        <f t="shared" si="72"/>
        <v/>
      </c>
      <c r="AV209" s="1397" t="str">
        <f>IF($AH209&lt;&gt;"",VLOOKUP($AH209,$AH$3:$AV$48,$AF$1,FALSE),"")</f>
        <v/>
      </c>
      <c r="AW209" s="1360"/>
      <c r="AX209" s="1361" t="str">
        <f t="shared" si="69"/>
        <v/>
      </c>
      <c r="AY209" s="1362" t="str">
        <f>IF($R209&lt;&gt;"",VLOOKUP($R209,$AX$3:AY$48,AY$1,FALSE),"")</f>
        <v/>
      </c>
      <c r="AZ209" s="1363" t="str">
        <f>IF($R209&lt;&gt;"",VLOOKUP($R209,$AX$3:AZ$48,AZ$1,FALSE),"")</f>
        <v/>
      </c>
      <c r="BA209" s="841"/>
      <c r="BB209" s="1364" t="str">
        <f>IF($R209&lt;&gt;"",VLOOKUP($R209,$AX$3:BB$48,BB$1,FALSE),"")</f>
        <v/>
      </c>
      <c r="BC209" s="1365" t="str">
        <f>IF($R209&lt;&gt;"",VLOOKUP($R209,$AX$3:BC$48,BC$1,FALSE),"")</f>
        <v/>
      </c>
      <c r="BD209" s="1362" t="str">
        <f>IF($R209&lt;&gt;"",VLOOKUP($R209,$AX$3:BD$48,BD$1,FALSE),"")</f>
        <v/>
      </c>
      <c r="BE209" s="1366" t="str">
        <f>IF($R209&lt;&gt;"",VLOOKUP($R209,$AX$3:BE$48,BE$1,FALSE),"")</f>
        <v/>
      </c>
      <c r="BF209" s="1326"/>
      <c r="BG209" s="1364" t="str">
        <f>IF($R209&lt;&gt;"",VLOOKUP($R209,$AX$3:BG$48,BG$1,FALSE),"")</f>
        <v/>
      </c>
      <c r="BH209" s="1365" t="str">
        <f>IF($R209&lt;&gt;"",VLOOKUP($R209,$AX$3:BH$48,BH$1,FALSE),"")</f>
        <v/>
      </c>
      <c r="BI209" s="1362" t="str">
        <f>IF($R209&lt;&gt;"",VLOOKUP($R209,$AX$3:BI$48,BI$1,FALSE),"")</f>
        <v/>
      </c>
      <c r="BJ209" s="1366" t="str">
        <f>IF($R209&lt;&gt;"",VLOOKUP($R209,$AX$3:BJ$48,BJ$1,FALSE),"")</f>
        <v/>
      </c>
      <c r="BK209" s="1326"/>
      <c r="BL209" s="1367" t="str">
        <f>IF($R209&lt;&gt;"",VLOOKUP($R209,$AX$3:BL$48,BL$1,FALSE),"")</f>
        <v/>
      </c>
      <c r="BM209" s="1368" t="str">
        <f>IF($R209&lt;&gt;"",VLOOKUP($R209,$AX$3:BM$48,BM$1,FALSE),"")</f>
        <v/>
      </c>
      <c r="BN209" s="1369"/>
      <c r="BO209" s="1360"/>
      <c r="BP209" s="1361" t="str">
        <f t="shared" si="71"/>
        <v/>
      </c>
      <c r="BQ209" s="1362" t="str">
        <f>IF($R209&lt;&gt;"",VLOOKUP($R209,$BP$3:$CD$48,$S$1,FALSE),"")</f>
        <v/>
      </c>
      <c r="BR209" s="1362" t="str">
        <f>IF($R209&lt;&gt;"",VLOOKUP($R209,$BP$3:$CD$48,$T$1,FALSE),"")</f>
        <v/>
      </c>
      <c r="BS209" s="1362" t="str">
        <f>IF($R209&lt;&gt;"",VLOOKUP($R209,$BP$3:$CD$48,$U$1,FALSE),"")</f>
        <v/>
      </c>
      <c r="BT209" s="1362" t="str">
        <f>IF($R209&lt;&gt;"",VLOOKUP($R209,$BP$3:$CD$48,$V$1,FALSE),"")</f>
        <v/>
      </c>
      <c r="BU209" s="1362" t="str">
        <f>IF($R209&lt;&gt;"",VLOOKUP($R209,$BP$3:$CD$48,$W$1,FALSE),"")</f>
        <v/>
      </c>
      <c r="BV209" s="1362" t="str">
        <f>IF($R209&lt;&gt;"",VLOOKUP($R209,$BP$3:$CD$48,$X$1,FALSE),"")</f>
        <v/>
      </c>
      <c r="BW209" s="1362" t="str">
        <f>IF($R209&lt;&gt;"",VLOOKUP($R209,$BP$3:$CD$48,$Y$1,FALSE),"")</f>
        <v/>
      </c>
      <c r="BX209" s="1362" t="str">
        <f>IF($R209&lt;&gt;"",VLOOKUP($R209,$BP$3:$CD$48,$Z$1,FALSE),"")</f>
        <v/>
      </c>
      <c r="BY209" s="1362" t="str">
        <f>IF($R209&lt;&gt;"",VLOOKUP($R209,$BP$3:$CD$48,$AA$1,FALSE),"")</f>
        <v/>
      </c>
      <c r="BZ209" s="1362" t="str">
        <f>IF($R209&lt;&gt;"",VLOOKUP($R209,$BP$3:$CD$48,$AB$1,FALSE),"")</f>
        <v/>
      </c>
      <c r="CA209" s="1362" t="str">
        <f>IF($R209&lt;&gt;"",VLOOKUP($R209,$BP$3:$CD$48,$AC$1,FALSE),"")</f>
        <v/>
      </c>
      <c r="CB209" s="1395" t="str">
        <f>IF($R209&lt;&gt;"",VLOOKUP($R209,$BP$3:$CD$48,$AD$1,FALSE),"")</f>
        <v/>
      </c>
      <c r="CC209" s="1396" t="str">
        <f>IF($R209&lt;&gt;"",VLOOKUP($R209,$BP$3:$CD$48,$AE$1,FALSE),"")</f>
        <v/>
      </c>
      <c r="CD209" s="1397" t="str">
        <f>IF($R209&lt;&gt;"",VLOOKUP($R209,$BP$3:$CD$48,$AF$1,FALSE),"")</f>
        <v/>
      </c>
    </row>
    <row r="210" spans="1:131" s="1218" customFormat="1" ht="15.75" customHeight="1" thickTop="1" thickBot="1">
      <c r="A210" s="1398"/>
      <c r="B210" s="1398" t="str">
        <f>IF(SETUP!H17&lt;&gt;"",SETUP!H17,"")</f>
        <v/>
      </c>
      <c r="C210" s="1398"/>
      <c r="D210" s="1398"/>
      <c r="E210" s="1398"/>
      <c r="F210" s="1398"/>
      <c r="G210" s="1398"/>
      <c r="H210" s="1398"/>
      <c r="I210" s="1398"/>
      <c r="J210" s="1398"/>
      <c r="K210" s="1398"/>
      <c r="L210" s="1398"/>
      <c r="M210" s="1398"/>
      <c r="N210" s="1398"/>
      <c r="O210" s="1398"/>
      <c r="P210" s="1399"/>
      <c r="Q210" s="1398"/>
      <c r="R210" s="519"/>
      <c r="S210" s="1400"/>
      <c r="T210" s="1400"/>
      <c r="U210" s="1400"/>
      <c r="V210" s="1400"/>
      <c r="W210" s="1400"/>
      <c r="X210" s="1400"/>
      <c r="Y210" s="1400"/>
      <c r="Z210" s="1400"/>
      <c r="AA210" s="1400"/>
      <c r="AB210" s="1400"/>
      <c r="AC210" s="1400"/>
      <c r="AD210" s="1400"/>
      <c r="AE210" s="1400"/>
      <c r="AF210" s="1401"/>
      <c r="AG210" s="1398"/>
      <c r="AH210" s="519"/>
      <c r="AI210" s="1402"/>
      <c r="AJ210" s="1402"/>
      <c r="AK210" s="1402"/>
      <c r="AL210" s="1402"/>
      <c r="AM210" s="1402"/>
      <c r="AN210" s="1402"/>
      <c r="AO210" s="1402"/>
      <c r="AP210" s="1402"/>
      <c r="AQ210" s="1402"/>
      <c r="AR210" s="1402"/>
      <c r="AS210" s="1402"/>
      <c r="AT210" s="1402"/>
      <c r="AU210" s="1402"/>
      <c r="AV210" s="1401"/>
      <c r="AW210" s="1398"/>
      <c r="AX210" s="519"/>
      <c r="AY210" s="1400"/>
      <c r="AZ210" s="1400"/>
      <c r="BA210" s="1374"/>
      <c r="BB210" s="1400"/>
      <c r="BC210" s="1402"/>
      <c r="BD210" s="1400"/>
      <c r="BE210" s="1402"/>
      <c r="BF210" s="1375"/>
      <c r="BG210" s="1400"/>
      <c r="BH210" s="1402"/>
      <c r="BI210" s="1400"/>
      <c r="BJ210" s="1402"/>
      <c r="BK210" s="1375"/>
      <c r="BL210" s="1403"/>
      <c r="BM210" s="1402"/>
      <c r="BN210" s="1402"/>
      <c r="BO210" s="1398"/>
      <c r="BP210" s="519"/>
      <c r="BQ210" s="1400"/>
      <c r="BR210" s="1400"/>
      <c r="BS210" s="1400"/>
      <c r="BT210" s="1400"/>
      <c r="BU210" s="1400"/>
      <c r="BV210" s="1400"/>
      <c r="BW210" s="1400"/>
      <c r="BX210" s="1400"/>
      <c r="BY210" s="1400"/>
      <c r="BZ210" s="1400"/>
      <c r="CA210" s="1400"/>
      <c r="CB210" s="1400"/>
      <c r="CC210" s="1400"/>
      <c r="CD210" s="1401"/>
      <c r="CE210" s="881"/>
      <c r="CF210" s="881"/>
      <c r="CG210" s="881"/>
      <c r="CH210" s="881"/>
      <c r="CI210" s="881"/>
      <c r="CJ210" s="881"/>
      <c r="CK210" s="881"/>
      <c r="CL210" s="881"/>
      <c r="CM210" s="881"/>
      <c r="CN210" s="881"/>
      <c r="CO210" s="881"/>
      <c r="CP210" s="881"/>
      <c r="CQ210" s="881"/>
      <c r="CR210" s="881"/>
      <c r="CS210" s="881"/>
      <c r="CT210" s="881"/>
      <c r="CU210" s="881"/>
      <c r="CV210" s="881"/>
      <c r="CW210" s="881"/>
      <c r="CX210" s="881"/>
      <c r="CY210" s="881"/>
      <c r="CZ210" s="881"/>
      <c r="DA210" s="881"/>
      <c r="DB210" s="881"/>
      <c r="DC210" s="881"/>
      <c r="DD210" s="881"/>
      <c r="DE210" s="881"/>
      <c r="DF210" s="881"/>
      <c r="DG210" s="881"/>
      <c r="DH210" s="881"/>
      <c r="DI210" s="881"/>
      <c r="DJ210" s="881"/>
      <c r="DK210" s="881"/>
      <c r="DL210" s="881"/>
      <c r="DM210" s="881"/>
      <c r="DN210" s="881"/>
      <c r="DO210" s="881"/>
      <c r="DP210" s="881"/>
      <c r="DQ210" s="881"/>
      <c r="DR210" s="881"/>
      <c r="DS210" s="881"/>
      <c r="DT210" s="881"/>
      <c r="DU210" s="881"/>
      <c r="DV210" s="881"/>
      <c r="DW210" s="881"/>
      <c r="DX210" s="881"/>
      <c r="DY210" s="881"/>
      <c r="DZ210" s="881"/>
      <c r="EA210" s="881"/>
    </row>
    <row r="211" spans="1:131" s="777" customFormat="1" ht="15.75" customHeight="1" thickTop="1" thickBot="1">
      <c r="A211" s="1404"/>
      <c r="B211" s="1378" t="str">
        <f>IF(SETUP!H18&lt;&gt;"",SETUP!H18,"")</f>
        <v/>
      </c>
      <c r="C211" s="1379"/>
      <c r="D211" s="1379"/>
      <c r="E211" s="1379"/>
      <c r="F211" s="1379"/>
      <c r="G211" s="1379"/>
      <c r="H211" s="1379"/>
      <c r="I211" s="1379"/>
      <c r="J211" s="1379"/>
      <c r="K211" s="1379"/>
      <c r="L211" s="1379"/>
      <c r="M211" s="1379"/>
      <c r="N211" s="1379"/>
      <c r="O211" s="1380"/>
      <c r="P211" s="976"/>
      <c r="Q211" s="1404"/>
      <c r="R211" s="1405" t="str">
        <f>IF(SETUP!H18&lt;&gt;"",SETUP!H18,"")</f>
        <v/>
      </c>
      <c r="S211" s="1382" t="str">
        <f>IF($R211&lt;&gt;"",VLOOKUP($R211,$R$71:$AF$75,$S$1,FALSE),"")</f>
        <v/>
      </c>
      <c r="T211" s="1382" t="str">
        <f>IF($R211&lt;&gt;"",VLOOKUP($R211,$R$71:$AF$75,$T$1,FALSE),"")</f>
        <v/>
      </c>
      <c r="U211" s="1382" t="str">
        <f>IF($R211&lt;&gt;"",VLOOKUP($R211,$R$71:$AF$75,$U$1,FALSE),"")</f>
        <v/>
      </c>
      <c r="V211" s="1382" t="str">
        <f>IF($R211&lt;&gt;"",VLOOKUP($R211,$R$71:$AF$75,$V$1,FALSE),"")</f>
        <v/>
      </c>
      <c r="W211" s="1382" t="str">
        <f>IF($R211&lt;&gt;"",VLOOKUP($R211,$R$71:$AF$75,$W$1,FALSE),"")</f>
        <v/>
      </c>
      <c r="X211" s="1382" t="str">
        <f>IF($R211&lt;&gt;"",VLOOKUP($R211,$R$71:$AF$75,$X$1,FALSE),"")</f>
        <v/>
      </c>
      <c r="Y211" s="1382" t="str">
        <f>IF($R211&lt;&gt;"",VLOOKUP($R211,$R$71:$AF$75,$Y$1,FALSE),"")</f>
        <v/>
      </c>
      <c r="Z211" s="1382" t="str">
        <f>IF($R211&lt;&gt;"",VLOOKUP($R211,$R$71:$AF$75,$Z$1,FALSE),"")</f>
        <v/>
      </c>
      <c r="AA211" s="1382" t="str">
        <f>IF($R211&lt;&gt;"",VLOOKUP($R211,$R$71:$AF$75,$AA$1,FALSE),"")</f>
        <v/>
      </c>
      <c r="AB211" s="1382" t="str">
        <f>IF($R211&lt;&gt;"",VLOOKUP($R211,$R$71:$AF$75,$AB$1,FALSE),"")</f>
        <v/>
      </c>
      <c r="AC211" s="1382" t="str">
        <f>IF($R211&lt;&gt;"",VLOOKUP($R211,$R$71:$AF$75,$AC$1,FALSE),"")</f>
        <v/>
      </c>
      <c r="AD211" s="1383" t="str">
        <f>IF($R211&lt;&gt;"",VLOOKUP($R211,$R$71:$AF$75,$AD$1,FALSE),"")</f>
        <v/>
      </c>
      <c r="AE211" s="1384" t="str">
        <f>IF($R211&lt;&gt;"",VLOOKUP($R211,$R$71:$AF$75,$AE$1,FALSE),"")</f>
        <v/>
      </c>
      <c r="AF211" s="1406" t="str">
        <f>IF($R211&lt;&gt;"",VLOOKUP($R211,$R$71:$AF$75,$AF$1,FALSE),"")</f>
        <v/>
      </c>
      <c r="AG211" s="1404"/>
      <c r="AH211" s="1405" t="str">
        <f t="shared" ref="AH211:AH243" si="73">IF($R211&lt;&gt;"",$R211,"")</f>
        <v/>
      </c>
      <c r="AI211" s="1386" t="str">
        <f>IF($AH211&lt;&gt;"",VLOOKUP($AH211,$AH$71:$AV$75,$S$1,FALSE),"")</f>
        <v/>
      </c>
      <c r="AJ211" s="1386" t="str">
        <f>IF($AH211&lt;&gt;"",VLOOKUP($AH211,$AH$71:$AV$75,$T$1,FALSE),"")</f>
        <v/>
      </c>
      <c r="AK211" s="1386" t="str">
        <f>IF($AH211&lt;&gt;"",VLOOKUP($AH211,$AH$71:$AV$75,$U$1,FALSE),"")</f>
        <v/>
      </c>
      <c r="AL211" s="1386" t="str">
        <f>IF($AH211&lt;&gt;"",VLOOKUP($AH211,$AH$71:$AV$75,$V$1,FALSE),"")</f>
        <v/>
      </c>
      <c r="AM211" s="1386" t="str">
        <f>IF($AH211&lt;&gt;"",VLOOKUP($AH211,$AH$71:$AV$75,$W$1,FALSE),"")</f>
        <v/>
      </c>
      <c r="AN211" s="1386" t="str">
        <f>IF($AH211&lt;&gt;"",VLOOKUP($AH211,$AH$71:$AV$75,$X$1,FALSE),"")</f>
        <v/>
      </c>
      <c r="AO211" s="1386" t="str">
        <f>IF($AH211&lt;&gt;"",VLOOKUP($AH211,$AH$71:$AV$75,$Y$1,FALSE),"")</f>
        <v/>
      </c>
      <c r="AP211" s="1386" t="str">
        <f>IF($AH211&lt;&gt;"",VLOOKUP($AH211,$AH$71:$AV$75,$Z$1,FALSE),"")</f>
        <v/>
      </c>
      <c r="AQ211" s="1386" t="str">
        <f>IF($AH211&lt;&gt;"",VLOOKUP($AH211,$AH$71:$AV$75,$AA$1,FALSE),"")</f>
        <v/>
      </c>
      <c r="AR211" s="1386" t="str">
        <f>IF($AH211&lt;&gt;"",VLOOKUP($AH211,$AH$71:$AV$75,$AB$1,FALSE),"")</f>
        <v/>
      </c>
      <c r="AS211" s="1386" t="str">
        <f>IF($AH211&lt;&gt;"",VLOOKUP($AH211,$AH$71:$AV$75,$AC$1,FALSE),"")</f>
        <v/>
      </c>
      <c r="AT211" s="1387" t="str">
        <f>IF($AH211&lt;&gt;"",VLOOKUP($AH211,$AH$71:$AV$75,$AD$1,FALSE),"")</f>
        <v/>
      </c>
      <c r="AU211" s="1388" t="str">
        <f>IF($AH211&lt;&gt;"",VLOOKUP($AH211,$AH$71:$AV$75,$AE$1,FALSE),"")</f>
        <v/>
      </c>
      <c r="AV211" s="1406" t="str">
        <f>IF($AH211&lt;&gt;"",VLOOKUP($AH211,$AH$71:$AV$75,$AF$1,FALSE),"")</f>
        <v/>
      </c>
      <c r="AW211" s="1407"/>
      <c r="AX211" s="1405" t="str">
        <f t="shared" ref="AX211:AX243" si="74">IF($R211&lt;&gt;"",$R211,"")</f>
        <v/>
      </c>
      <c r="AY211" s="1316" t="str">
        <f>IF($R211&lt;&gt;"",VLOOKUP($R211,$AX$73:AY$73,AY$1,FALSE),"")</f>
        <v/>
      </c>
      <c r="AZ211" s="1323" t="str">
        <f>IF($R211&lt;&gt;"",VLOOKUP($R211,$AX$73:AZ$73,AZ$1,FALSE),"")</f>
        <v/>
      </c>
      <c r="BA211" s="841"/>
      <c r="BB211" s="1324" t="str">
        <f>IF($R211&lt;&gt;"",VLOOKUP($R211,$AX$73:BB$73,BB$1,FALSE),"")</f>
        <v/>
      </c>
      <c r="BC211" s="1320" t="str">
        <f>IF($R211&lt;&gt;"",VLOOKUP($R211,$AX$73:BC$73,BC$1,FALSE),"")</f>
        <v/>
      </c>
      <c r="BD211" s="1316" t="str">
        <f>IF($R211&lt;&gt;"",VLOOKUP($R211,$AX$73:BD$73,BD$1,FALSE),"")</f>
        <v/>
      </c>
      <c r="BE211" s="1325" t="str">
        <f>IF($R211&lt;&gt;"",VLOOKUP($R211,$AX$73:BE$73,BE$1,FALSE),"")</f>
        <v/>
      </c>
      <c r="BF211" s="1326"/>
      <c r="BG211" s="1324" t="str">
        <f>IF($R211&lt;&gt;"",VLOOKUP($R211,$AX$73:BG$73,BG$1,FALSE),"")</f>
        <v/>
      </c>
      <c r="BH211" s="1320" t="str">
        <f>IF($R211&lt;&gt;"",VLOOKUP($R211,$AX$73:BH$73,BH$1,FALSE),"")</f>
        <v/>
      </c>
      <c r="BI211" s="1316" t="str">
        <f>IF($R211&lt;&gt;"",VLOOKUP($R211,$AX$73:BI$73,BI$1,FALSE),"")</f>
        <v/>
      </c>
      <c r="BJ211" s="1325" t="str">
        <f>IF($R211&lt;&gt;"",VLOOKUP($R211,$AX$73:BJ$73,BJ$1,FALSE),"")</f>
        <v/>
      </c>
      <c r="BK211" s="1326"/>
      <c r="BL211" s="1327" t="str">
        <f>IF($R211&lt;&gt;"",VLOOKUP($R211,$AX$73:BL$73,BL$1,FALSE),"")</f>
        <v/>
      </c>
      <c r="BM211" s="1321" t="str">
        <f>IF($R211&lt;&gt;"",VLOOKUP($R211,$AX$73:BM$73,BM$1,FALSE),"")</f>
        <v/>
      </c>
      <c r="BN211" s="1322"/>
      <c r="BO211" s="1404"/>
      <c r="BP211" s="1405" t="str">
        <f t="shared" ref="BP211:BP243" si="75">IF($R211&lt;&gt;"",$R211,"")</f>
        <v/>
      </c>
      <c r="BQ211" s="1382" t="str">
        <f>IF($R211&lt;&gt;"",VLOOKUP($R211,$BP$71:$CD$75,$S$1,FALSE),"")</f>
        <v/>
      </c>
      <c r="BR211" s="1382" t="str">
        <f>IF($R211&lt;&gt;"",VLOOKUP($R211,$BP$71:$CD$75,$T$1,FALSE),"")</f>
        <v/>
      </c>
      <c r="BS211" s="1382" t="str">
        <f>IF($R211&lt;&gt;"",VLOOKUP($R211,$BP$71:$CD$75,$U$1,FALSE),"")</f>
        <v/>
      </c>
      <c r="BT211" s="1382" t="str">
        <f>IF($R211&lt;&gt;"",VLOOKUP($R211,$BP$71:$CD$75,$V$1,FALSE),"")</f>
        <v/>
      </c>
      <c r="BU211" s="1382" t="str">
        <f>IF($R211&lt;&gt;"",VLOOKUP($R211,$BP$71:$CD$75,$W$1,FALSE),"")</f>
        <v/>
      </c>
      <c r="BV211" s="1382" t="str">
        <f>IF($R211&lt;&gt;"",VLOOKUP($R211,$BP$71:$CD$75,$X$1,FALSE),"")</f>
        <v/>
      </c>
      <c r="BW211" s="1382" t="str">
        <f>IF($R211&lt;&gt;"",VLOOKUP($R211,$BP$71:$CD$75,$Y$1,FALSE),"")</f>
        <v/>
      </c>
      <c r="BX211" s="1382" t="str">
        <f>IF($R211&lt;&gt;"",VLOOKUP($R211,$BP$71:$CD$75,$Z$1,FALSE),"")</f>
        <v/>
      </c>
      <c r="BY211" s="1382" t="str">
        <f>IF($R211&lt;&gt;"",VLOOKUP($R211,$BP$71:$CD$75,$AA$1,FALSE),"")</f>
        <v/>
      </c>
      <c r="BZ211" s="1382" t="str">
        <f>IF($R211&lt;&gt;"",VLOOKUP($R211,$BP$71:$CD$75,$AB$1,FALSE),"")</f>
        <v/>
      </c>
      <c r="CA211" s="1382" t="str">
        <f>IF($R211&lt;&gt;"",VLOOKUP($R211,$BP$71:$CD$75,$AC$1,FALSE),"")</f>
        <v/>
      </c>
      <c r="CB211" s="1383" t="str">
        <f>IF($R211&lt;&gt;"",VLOOKUP($R211,$BP$71:$CD$75,$AD$1,FALSE),"")</f>
        <v/>
      </c>
      <c r="CC211" s="1384" t="str">
        <f>IF($R211&lt;&gt;"",VLOOKUP($R211,$BP$71:$CD$75,$AE$1,FALSE),"")</f>
        <v/>
      </c>
      <c r="CD211" s="1406" t="str">
        <f>IF($R211&lt;&gt;"",VLOOKUP($R211,$BP$71:$CD$75,$AF$1,FALSE),"")</f>
        <v/>
      </c>
    </row>
    <row r="212" spans="1:131" s="777" customFormat="1" ht="15.75" customHeight="1">
      <c r="A212" s="1328"/>
      <c r="B212" s="1329" t="str">
        <f>IF(SETUP!H19&lt;&gt;"",SETUP!H19,"")</f>
        <v/>
      </c>
      <c r="C212" s="1330"/>
      <c r="D212" s="1330"/>
      <c r="E212" s="1330"/>
      <c r="F212" s="1330"/>
      <c r="G212" s="1330"/>
      <c r="H212" s="1330"/>
      <c r="I212" s="1330"/>
      <c r="J212" s="1330"/>
      <c r="K212" s="1330"/>
      <c r="L212" s="1330"/>
      <c r="M212" s="1330"/>
      <c r="N212" s="1330"/>
      <c r="O212" s="1331"/>
      <c r="P212" s="976"/>
      <c r="Q212" s="1332"/>
      <c r="R212" s="1333" t="str">
        <f>IF(SETUP!H19&lt;&gt;"",SETUP!H19,"")</f>
        <v/>
      </c>
      <c r="S212" s="1334" t="str">
        <f>IF($R212&lt;&gt;"",VLOOKUP($R212,$R$3:$AF$48,$S$1,FALSE),"")</f>
        <v/>
      </c>
      <c r="T212" s="1334" t="str">
        <f>IF($R212&lt;&gt;"",VLOOKUP($R212,$R$3:$AF$48,$T$1,FALSE),"")</f>
        <v/>
      </c>
      <c r="U212" s="1334" t="str">
        <f>IF($R212&lt;&gt;"",VLOOKUP($R212,$R$3:$AF$48,$U$1,FALSE),"")</f>
        <v/>
      </c>
      <c r="V212" s="1334" t="str">
        <f>IF($R212&lt;&gt;"",VLOOKUP($R212,$R$3:$AF$48,$V$1,FALSE),"")</f>
        <v/>
      </c>
      <c r="W212" s="1334" t="str">
        <f>IF($R212&lt;&gt;"",VLOOKUP($R212,$R$3:$AF$48,$W$1,FALSE),"")</f>
        <v/>
      </c>
      <c r="X212" s="1334" t="str">
        <f>IF($R212&lt;&gt;"",VLOOKUP($R212,$R$3:$AF$48,$X$1,FALSE),"")</f>
        <v/>
      </c>
      <c r="Y212" s="1334" t="str">
        <f>IF($R212&lt;&gt;"",VLOOKUP($R212,$R$3:$AF$48,$Y$1,FALSE),"")</f>
        <v/>
      </c>
      <c r="Z212" s="1334" t="str">
        <f>IF($R212&lt;&gt;"",VLOOKUP($R212,$R$3:$AF$48,$Z$1,FALSE),"")</f>
        <v/>
      </c>
      <c r="AA212" s="1334" t="str">
        <f>IF($R212&lt;&gt;"",VLOOKUP($R212,$R$3:$AF$48,$AA$1,FALSE),"")</f>
        <v/>
      </c>
      <c r="AB212" s="1334" t="str">
        <f>IF($R212&lt;&gt;"",VLOOKUP($R212,$R$3:$AF$48,$AB$1,FALSE),"")</f>
        <v/>
      </c>
      <c r="AC212" s="1334" t="str">
        <f>IF($R212&lt;&gt;"",VLOOKUP($R212,$R$3:$AF$48,$AC$1,FALSE),"")</f>
        <v/>
      </c>
      <c r="AD212" s="1335" t="str">
        <f>IF($R212&lt;&gt;"",VLOOKUP($R212,$R$3:$AF$48,$AD$1,FALSE),"")</f>
        <v/>
      </c>
      <c r="AE212" s="1336" t="str">
        <f>IF($R212&lt;&gt;"",VLOOKUP($R212,$R$3:$AF$48,$AE$1,FALSE),"")</f>
        <v/>
      </c>
      <c r="AF212" s="1337" t="str">
        <f>IF($R212&lt;&gt;"",VLOOKUP($R212,$R$3:$AF$48,$AF$1,FALSE),"")</f>
        <v/>
      </c>
      <c r="AG212" s="1332"/>
      <c r="AH212" s="1333" t="str">
        <f t="shared" si="73"/>
        <v/>
      </c>
      <c r="AI212" s="1338" t="str">
        <f t="shared" ref="AI212:AU216" si="76">IF(S212&lt;&gt;"",S212/S$211,"")</f>
        <v/>
      </c>
      <c r="AJ212" s="1338" t="str">
        <f t="shared" si="76"/>
        <v/>
      </c>
      <c r="AK212" s="1338" t="str">
        <f t="shared" si="76"/>
        <v/>
      </c>
      <c r="AL212" s="1338" t="str">
        <f t="shared" si="76"/>
        <v/>
      </c>
      <c r="AM212" s="1338" t="str">
        <f t="shared" si="76"/>
        <v/>
      </c>
      <c r="AN212" s="1338" t="str">
        <f t="shared" si="76"/>
        <v/>
      </c>
      <c r="AO212" s="1338" t="str">
        <f t="shared" si="76"/>
        <v/>
      </c>
      <c r="AP212" s="1338" t="str">
        <f t="shared" si="76"/>
        <v/>
      </c>
      <c r="AQ212" s="1338" t="str">
        <f t="shared" si="76"/>
        <v/>
      </c>
      <c r="AR212" s="1338" t="str">
        <f t="shared" si="76"/>
        <v/>
      </c>
      <c r="AS212" s="1338" t="str">
        <f t="shared" si="76"/>
        <v/>
      </c>
      <c r="AT212" s="1339" t="str">
        <f t="shared" si="76"/>
        <v/>
      </c>
      <c r="AU212" s="1340" t="str">
        <f t="shared" si="76"/>
        <v/>
      </c>
      <c r="AV212" s="1337" t="str">
        <f>IF($AH212&lt;&gt;"",VLOOKUP($AH212,$AH$3:$AV$48,$AF$1,FALSE),"")</f>
        <v/>
      </c>
      <c r="AW212" s="1332"/>
      <c r="AX212" s="1333" t="str">
        <f t="shared" si="74"/>
        <v/>
      </c>
      <c r="AY212" s="1334" t="str">
        <f>IF($R212&lt;&gt;"",VLOOKUP($R212,$AX$3:AY$48,AY$1,FALSE),"")</f>
        <v/>
      </c>
      <c r="AZ212" s="1341" t="str">
        <f>IF($R212&lt;&gt;"",VLOOKUP($R212,$AX$3:AZ$48,AZ$1,FALSE),"")</f>
        <v/>
      </c>
      <c r="BA212" s="841"/>
      <c r="BB212" s="1342" t="str">
        <f>IF($R212&lt;&gt;"",VLOOKUP($R212,$AX$3:BB$48,BB$1,FALSE),"")</f>
        <v/>
      </c>
      <c r="BC212" s="1338" t="str">
        <f>IF($R212&lt;&gt;"",VLOOKUP($R212,$AX$3:BC$48,BC$1,FALSE),"")</f>
        <v/>
      </c>
      <c r="BD212" s="1334" t="str">
        <f>IF($R212&lt;&gt;"",VLOOKUP($R212,$AX$3:BD$48,BD$1,FALSE),"")</f>
        <v/>
      </c>
      <c r="BE212" s="1343" t="str">
        <f>IF($R212&lt;&gt;"",VLOOKUP($R212,$AX$3:BE$48,BE$1,FALSE),"")</f>
        <v/>
      </c>
      <c r="BF212" s="1326"/>
      <c r="BG212" s="1342" t="str">
        <f>IF($R212&lt;&gt;"",VLOOKUP($R212,$AX$3:BG$48,BG$1,FALSE),"")</f>
        <v/>
      </c>
      <c r="BH212" s="1338" t="str">
        <f>IF($R212&lt;&gt;"",VLOOKUP($R212,$AX$3:BH$48,BH$1,FALSE),"")</f>
        <v/>
      </c>
      <c r="BI212" s="1334" t="str">
        <f>IF($R212&lt;&gt;"",VLOOKUP($R212,$AX$3:BI$48,BI$1,FALSE),"")</f>
        <v/>
      </c>
      <c r="BJ212" s="1343" t="str">
        <f>IF($R212&lt;&gt;"",VLOOKUP($R212,$AX$3:BJ$48,BJ$1,FALSE),"")</f>
        <v/>
      </c>
      <c r="BK212" s="1326"/>
      <c r="BL212" s="1344" t="str">
        <f>IF($R212&lt;&gt;"",VLOOKUP($R212,$AX$3:BL$48,BL$1,FALSE),"")</f>
        <v/>
      </c>
      <c r="BM212" s="1339" t="str">
        <f>IF($R212&lt;&gt;"",VLOOKUP($R212,$AX$3:BM$48,BM$1,FALSE),"")</f>
        <v/>
      </c>
      <c r="BN212" s="1340"/>
      <c r="BO212" s="1332"/>
      <c r="BP212" s="1333" t="str">
        <f t="shared" si="75"/>
        <v/>
      </c>
      <c r="BQ212" s="1334" t="str">
        <f>IF($R212&lt;&gt;"",VLOOKUP($R212,$BP$3:$CD$48,$S$1,FALSE),"")</f>
        <v/>
      </c>
      <c r="BR212" s="1334" t="str">
        <f>IF($R212&lt;&gt;"",VLOOKUP($R212,$BP$3:$CD$48,$T$1,FALSE),"")</f>
        <v/>
      </c>
      <c r="BS212" s="1334" t="str">
        <f>IF($R212&lt;&gt;"",VLOOKUP($R212,$BP$3:$CD$48,$U$1,FALSE),"")</f>
        <v/>
      </c>
      <c r="BT212" s="1334" t="str">
        <f>IF($R212&lt;&gt;"",VLOOKUP($R212,$BP$3:$CD$48,$V$1,FALSE),"")</f>
        <v/>
      </c>
      <c r="BU212" s="1334" t="str">
        <f>IF($R212&lt;&gt;"",VLOOKUP($R212,$BP$3:$CD$48,$W$1,FALSE),"")</f>
        <v/>
      </c>
      <c r="BV212" s="1334" t="str">
        <f>IF($R212&lt;&gt;"",VLOOKUP($R212,$BP$3:$CD$48,$X$1,FALSE),"")</f>
        <v/>
      </c>
      <c r="BW212" s="1334" t="str">
        <f>IF($R212&lt;&gt;"",VLOOKUP($R212,$BP$3:$CD$48,$Y$1,FALSE),"")</f>
        <v/>
      </c>
      <c r="BX212" s="1334" t="str">
        <f>IF($R212&lt;&gt;"",VLOOKUP($R212,$BP$3:$CD$48,$Z$1,FALSE),"")</f>
        <v/>
      </c>
      <c r="BY212" s="1334" t="str">
        <f>IF($R212&lt;&gt;"",VLOOKUP($R212,$BP$3:$CD$48,$AA$1,FALSE),"")</f>
        <v/>
      </c>
      <c r="BZ212" s="1334" t="str">
        <f>IF($R212&lt;&gt;"",VLOOKUP($R212,$BP$3:$CD$48,$AB$1,FALSE),"")</f>
        <v/>
      </c>
      <c r="CA212" s="1334" t="str">
        <f>IF($R212&lt;&gt;"",VLOOKUP($R212,$BP$3:$CD$48,$AC$1,FALSE),"")</f>
        <v/>
      </c>
      <c r="CB212" s="1335" t="str">
        <f>IF($R212&lt;&gt;"",VLOOKUP($R212,$BP$3:$CD$48,$AD$1,FALSE),"")</f>
        <v/>
      </c>
      <c r="CC212" s="1336" t="str">
        <f>IF($R212&lt;&gt;"",VLOOKUP($R212,$BP$3:$CD$48,$AE$1,FALSE),"")</f>
        <v/>
      </c>
      <c r="CD212" s="1337" t="str">
        <f>IF($R212&lt;&gt;"",VLOOKUP($R212,$BP$3:$CD$48,$AF$1,FALSE),"")</f>
        <v/>
      </c>
    </row>
    <row r="213" spans="1:131" s="777" customFormat="1" ht="15.75" customHeight="1">
      <c r="A213" s="1345"/>
      <c r="B213" s="1346" t="str">
        <f>IF(SETUP!H20&lt;&gt;"",SETUP!H20,"")</f>
        <v/>
      </c>
      <c r="C213" s="1347"/>
      <c r="D213" s="1347"/>
      <c r="E213" s="1347"/>
      <c r="F213" s="1347"/>
      <c r="G213" s="1347"/>
      <c r="H213" s="1347"/>
      <c r="I213" s="1347"/>
      <c r="J213" s="1347"/>
      <c r="K213" s="1347"/>
      <c r="L213" s="1347"/>
      <c r="M213" s="1347"/>
      <c r="N213" s="1347"/>
      <c r="O213" s="1348"/>
      <c r="P213" s="976"/>
      <c r="Q213" s="1349"/>
      <c r="R213" s="1350" t="str">
        <f>IF(SETUP!H20&lt;&gt;"",SETUP!H20,"")</f>
        <v/>
      </c>
      <c r="S213" s="848" t="str">
        <f>IF($R213&lt;&gt;"",VLOOKUP($R213,$R$3:$AF$48,$S$1,FALSE),"")</f>
        <v/>
      </c>
      <c r="T213" s="848" t="str">
        <f>IF($R213&lt;&gt;"",VLOOKUP($R213,$R$3:$AF$48,$T$1,FALSE),"")</f>
        <v/>
      </c>
      <c r="U213" s="848" t="str">
        <f>IF($R213&lt;&gt;"",VLOOKUP($R213,$R$3:$AF$48,$U$1,FALSE),"")</f>
        <v/>
      </c>
      <c r="V213" s="848" t="str">
        <f>IF($R213&lt;&gt;"",VLOOKUP($R213,$R$3:$AF$48,$V$1,FALSE),"")</f>
        <v/>
      </c>
      <c r="W213" s="848" t="str">
        <f>IF($R213&lt;&gt;"",VLOOKUP($R213,$R$3:$AF$48,$W$1,FALSE),"")</f>
        <v/>
      </c>
      <c r="X213" s="848" t="str">
        <f>IF($R213&lt;&gt;"",VLOOKUP($R213,$R$3:$AF$48,$X$1,FALSE),"")</f>
        <v/>
      </c>
      <c r="Y213" s="848" t="str">
        <f>IF($R213&lt;&gt;"",VLOOKUP($R213,$R$3:$AF$48,$Y$1,FALSE),"")</f>
        <v/>
      </c>
      <c r="Z213" s="848" t="str">
        <f>IF($R213&lt;&gt;"",VLOOKUP($R213,$R$3:$AF$48,$Z$1,FALSE),"")</f>
        <v/>
      </c>
      <c r="AA213" s="848" t="str">
        <f>IF($R213&lt;&gt;"",VLOOKUP($R213,$R$3:$AF$48,$AA$1,FALSE),"")</f>
        <v/>
      </c>
      <c r="AB213" s="848" t="str">
        <f>IF($R213&lt;&gt;"",VLOOKUP($R213,$R$3:$AF$48,$AB$1,FALSE),"")</f>
        <v/>
      </c>
      <c r="AC213" s="848" t="str">
        <f>IF($R213&lt;&gt;"",VLOOKUP($R213,$R$3:$AF$48,$AC$1,FALSE),"")</f>
        <v/>
      </c>
      <c r="AD213" s="1351" t="str">
        <f>IF($R213&lt;&gt;"",VLOOKUP($R213,$R$3:$AF$48,$AD$1,FALSE),"")</f>
        <v/>
      </c>
      <c r="AE213" s="1352" t="str">
        <f>IF($R213&lt;&gt;"",VLOOKUP($R213,$R$3:$AF$48,$AE$1,FALSE),"")</f>
        <v/>
      </c>
      <c r="AF213" s="1337" t="str">
        <f>IF($R213&lt;&gt;"",VLOOKUP($R213,$R$3:$AF$48,$AF$1,FALSE),"")</f>
        <v/>
      </c>
      <c r="AG213" s="1349"/>
      <c r="AH213" s="1350" t="str">
        <f t="shared" si="73"/>
        <v/>
      </c>
      <c r="AI213" s="852" t="str">
        <f t="shared" si="76"/>
        <v/>
      </c>
      <c r="AJ213" s="852" t="str">
        <f t="shared" si="76"/>
        <v/>
      </c>
      <c r="AK213" s="852" t="str">
        <f t="shared" si="76"/>
        <v/>
      </c>
      <c r="AL213" s="852" t="str">
        <f t="shared" si="76"/>
        <v/>
      </c>
      <c r="AM213" s="852" t="str">
        <f t="shared" si="76"/>
        <v/>
      </c>
      <c r="AN213" s="852" t="str">
        <f t="shared" si="76"/>
        <v/>
      </c>
      <c r="AO213" s="852" t="str">
        <f t="shared" si="76"/>
        <v/>
      </c>
      <c r="AP213" s="852" t="str">
        <f t="shared" si="76"/>
        <v/>
      </c>
      <c r="AQ213" s="852" t="str">
        <f t="shared" si="76"/>
        <v/>
      </c>
      <c r="AR213" s="852" t="str">
        <f t="shared" si="76"/>
        <v/>
      </c>
      <c r="AS213" s="852" t="str">
        <f t="shared" si="76"/>
        <v/>
      </c>
      <c r="AT213" s="1353" t="str">
        <f t="shared" si="76"/>
        <v/>
      </c>
      <c r="AU213" s="1354" t="str">
        <f t="shared" si="76"/>
        <v/>
      </c>
      <c r="AV213" s="1337" t="str">
        <f>IF($AH213&lt;&gt;"",VLOOKUP($AH213,$AH$3:$AV$48,$AF$1,FALSE),"")</f>
        <v/>
      </c>
      <c r="AW213" s="1349"/>
      <c r="AX213" s="1350" t="str">
        <f t="shared" si="74"/>
        <v/>
      </c>
      <c r="AY213" s="848" t="str">
        <f>IF($R213&lt;&gt;"",VLOOKUP($R213,$AX$3:AY$48,AY$1,FALSE),"")</f>
        <v/>
      </c>
      <c r="AZ213" s="855" t="str">
        <f>IF($R213&lt;&gt;"",VLOOKUP($R213,$AX$3:AZ$48,AZ$1,FALSE),"")</f>
        <v/>
      </c>
      <c r="BA213" s="841"/>
      <c r="BB213" s="856" t="str">
        <f>IF($R213&lt;&gt;"",VLOOKUP($R213,$AX$3:BB$48,BB$1,FALSE),"")</f>
        <v/>
      </c>
      <c r="BC213" s="852" t="str">
        <f>IF($R213&lt;&gt;"",VLOOKUP($R213,$AX$3:BC$48,BC$1,FALSE),"")</f>
        <v/>
      </c>
      <c r="BD213" s="848" t="str">
        <f>IF($R213&lt;&gt;"",VLOOKUP($R213,$AX$3:BD$48,BD$1,FALSE),"")</f>
        <v/>
      </c>
      <c r="BE213" s="857" t="str">
        <f>IF($R213&lt;&gt;"",VLOOKUP($R213,$AX$3:BE$48,BE$1,FALSE),"")</f>
        <v/>
      </c>
      <c r="BF213" s="1326"/>
      <c r="BG213" s="856" t="str">
        <f>IF($R213&lt;&gt;"",VLOOKUP($R213,$AX$3:BG$48,BG$1,FALSE),"")</f>
        <v/>
      </c>
      <c r="BH213" s="852" t="str">
        <f>IF($R213&lt;&gt;"",VLOOKUP($R213,$AX$3:BH$48,BH$1,FALSE),"")</f>
        <v/>
      </c>
      <c r="BI213" s="848" t="str">
        <f>IF($R213&lt;&gt;"",VLOOKUP($R213,$AX$3:BI$48,BI$1,FALSE),"")</f>
        <v/>
      </c>
      <c r="BJ213" s="857" t="str">
        <f>IF($R213&lt;&gt;"",VLOOKUP($R213,$AX$3:BJ$48,BJ$1,FALSE),"")</f>
        <v/>
      </c>
      <c r="BK213" s="1326"/>
      <c r="BL213" s="1355" t="str">
        <f>IF($R213&lt;&gt;"",VLOOKUP($R213,$AX$3:BL$48,BL$1,FALSE),"")</f>
        <v/>
      </c>
      <c r="BM213" s="1353" t="str">
        <f>IF($R213&lt;&gt;"",VLOOKUP($R213,$AX$3:BM$48,BM$1,FALSE),"")</f>
        <v/>
      </c>
      <c r="BN213" s="1354"/>
      <c r="BO213" s="1349"/>
      <c r="BP213" s="1350" t="str">
        <f t="shared" si="75"/>
        <v/>
      </c>
      <c r="BQ213" s="848" t="str">
        <f>IF($R213&lt;&gt;"",VLOOKUP($R213,$BP$3:$CD$48,$S$1,FALSE),"")</f>
        <v/>
      </c>
      <c r="BR213" s="848" t="str">
        <f>IF($R213&lt;&gt;"",VLOOKUP($R213,$BP$3:$CD$48,$T$1,FALSE),"")</f>
        <v/>
      </c>
      <c r="BS213" s="848" t="str">
        <f>IF($R213&lt;&gt;"",VLOOKUP($R213,$BP$3:$CD$48,$U$1,FALSE),"")</f>
        <v/>
      </c>
      <c r="BT213" s="848" t="str">
        <f>IF($R213&lt;&gt;"",VLOOKUP($R213,$BP$3:$CD$48,$V$1,FALSE),"")</f>
        <v/>
      </c>
      <c r="BU213" s="848" t="str">
        <f>IF($R213&lt;&gt;"",VLOOKUP($R213,$BP$3:$CD$48,$W$1,FALSE),"")</f>
        <v/>
      </c>
      <c r="BV213" s="848" t="str">
        <f>IF($R213&lt;&gt;"",VLOOKUP($R213,$BP$3:$CD$48,$X$1,FALSE),"")</f>
        <v/>
      </c>
      <c r="BW213" s="848" t="str">
        <f>IF($R213&lt;&gt;"",VLOOKUP($R213,$BP$3:$CD$48,$Y$1,FALSE),"")</f>
        <v/>
      </c>
      <c r="BX213" s="848" t="str">
        <f>IF($R213&lt;&gt;"",VLOOKUP($R213,$BP$3:$CD$48,$Z$1,FALSE),"")</f>
        <v/>
      </c>
      <c r="BY213" s="848" t="str">
        <f>IF($R213&lt;&gt;"",VLOOKUP($R213,$BP$3:$CD$48,$AA$1,FALSE),"")</f>
        <v/>
      </c>
      <c r="BZ213" s="848" t="str">
        <f>IF($R213&lt;&gt;"",VLOOKUP($R213,$BP$3:$CD$48,$AB$1,FALSE),"")</f>
        <v/>
      </c>
      <c r="CA213" s="848" t="str">
        <f>IF($R213&lt;&gt;"",VLOOKUP($R213,$BP$3:$CD$48,$AC$1,FALSE),"")</f>
        <v/>
      </c>
      <c r="CB213" s="1351" t="str">
        <f>IF($R213&lt;&gt;"",VLOOKUP($R213,$BP$3:$CD$48,$AD$1,FALSE),"")</f>
        <v/>
      </c>
      <c r="CC213" s="1352" t="str">
        <f>IF($R213&lt;&gt;"",VLOOKUP($R213,$BP$3:$CD$48,$AE$1,FALSE),"")</f>
        <v/>
      </c>
      <c r="CD213" s="1337" t="str">
        <f>IF($R213&lt;&gt;"",VLOOKUP($R213,$BP$3:$CD$48,$AF$1,FALSE),"")</f>
        <v/>
      </c>
    </row>
    <row r="214" spans="1:131" s="777" customFormat="1" ht="15.75" customHeight="1">
      <c r="A214" s="1345"/>
      <c r="B214" s="1346" t="str">
        <f>IF(SETUP!H21&lt;&gt;"",SETUP!H21,"")</f>
        <v/>
      </c>
      <c r="C214" s="1347"/>
      <c r="D214" s="1347"/>
      <c r="E214" s="1347"/>
      <c r="F214" s="1347"/>
      <c r="G214" s="1347"/>
      <c r="H214" s="1347"/>
      <c r="I214" s="1347"/>
      <c r="J214" s="1347"/>
      <c r="K214" s="1347"/>
      <c r="L214" s="1347"/>
      <c r="M214" s="1347"/>
      <c r="N214" s="1347"/>
      <c r="O214" s="1348"/>
      <c r="P214" s="976"/>
      <c r="Q214" s="1349"/>
      <c r="R214" s="1333" t="str">
        <f>IF(SETUP!H21&lt;&gt;"",SETUP!H21,"")</f>
        <v/>
      </c>
      <c r="S214" s="1334" t="str">
        <f>IF($R214&lt;&gt;"",VLOOKUP($R214,$R$3:$AF$48,$S$1,FALSE),"")</f>
        <v/>
      </c>
      <c r="T214" s="1334" t="str">
        <f>IF($R214&lt;&gt;"",VLOOKUP($R214,$R$3:$AF$48,$T$1,FALSE),"")</f>
        <v/>
      </c>
      <c r="U214" s="1334" t="str">
        <f>IF($R214&lt;&gt;"",VLOOKUP($R214,$R$3:$AF$48,$U$1,FALSE),"")</f>
        <v/>
      </c>
      <c r="V214" s="1334" t="str">
        <f>IF($R214&lt;&gt;"",VLOOKUP($R214,$R$3:$AF$48,$V$1,FALSE),"")</f>
        <v/>
      </c>
      <c r="W214" s="1334" t="str">
        <f>IF($R214&lt;&gt;"",VLOOKUP($R214,$R$3:$AF$48,$W$1,FALSE),"")</f>
        <v/>
      </c>
      <c r="X214" s="1334" t="str">
        <f>IF($R214&lt;&gt;"",VLOOKUP($R214,$R$3:$AF$48,$X$1,FALSE),"")</f>
        <v/>
      </c>
      <c r="Y214" s="1334" t="str">
        <f>IF($R214&lt;&gt;"",VLOOKUP($R214,$R$3:$AF$48,$Y$1,FALSE),"")</f>
        <v/>
      </c>
      <c r="Z214" s="1334" t="str">
        <f>IF($R214&lt;&gt;"",VLOOKUP($R214,$R$3:$AF$48,$Z$1,FALSE),"")</f>
        <v/>
      </c>
      <c r="AA214" s="1334" t="str">
        <f>IF($R214&lt;&gt;"",VLOOKUP($R214,$R$3:$AF$48,$AA$1,FALSE),"")</f>
        <v/>
      </c>
      <c r="AB214" s="1334" t="str">
        <f>IF($R214&lt;&gt;"",VLOOKUP($R214,$R$3:$AF$48,$AB$1,FALSE),"")</f>
        <v/>
      </c>
      <c r="AC214" s="1334" t="str">
        <f>IF($R214&lt;&gt;"",VLOOKUP($R214,$R$3:$AF$48,$AC$1,FALSE),"")</f>
        <v/>
      </c>
      <c r="AD214" s="1335" t="str">
        <f>IF($R214&lt;&gt;"",VLOOKUP($R214,$R$3:$AF$48,$AD$1,FALSE),"")</f>
        <v/>
      </c>
      <c r="AE214" s="1336" t="str">
        <f>IF($R214&lt;&gt;"",VLOOKUP($R214,$R$3:$AF$48,$AE$1,FALSE),"")</f>
        <v/>
      </c>
      <c r="AF214" s="1337" t="str">
        <f>IF($R214&lt;&gt;"",VLOOKUP($R214,$R$3:$AF$48,$AF$1,FALSE),"")</f>
        <v/>
      </c>
      <c r="AG214" s="1349"/>
      <c r="AH214" s="1333" t="str">
        <f t="shared" si="73"/>
        <v/>
      </c>
      <c r="AI214" s="1338" t="str">
        <f t="shared" si="76"/>
        <v/>
      </c>
      <c r="AJ214" s="1338" t="str">
        <f t="shared" si="76"/>
        <v/>
      </c>
      <c r="AK214" s="1338" t="str">
        <f t="shared" si="76"/>
        <v/>
      </c>
      <c r="AL214" s="1338" t="str">
        <f t="shared" si="76"/>
        <v/>
      </c>
      <c r="AM214" s="1338" t="str">
        <f t="shared" si="76"/>
        <v/>
      </c>
      <c r="AN214" s="1338" t="str">
        <f t="shared" si="76"/>
        <v/>
      </c>
      <c r="AO214" s="1338" t="str">
        <f t="shared" si="76"/>
        <v/>
      </c>
      <c r="AP214" s="1338" t="str">
        <f t="shared" si="76"/>
        <v/>
      </c>
      <c r="AQ214" s="1338" t="str">
        <f t="shared" si="76"/>
        <v/>
      </c>
      <c r="AR214" s="1338" t="str">
        <f t="shared" si="76"/>
        <v/>
      </c>
      <c r="AS214" s="1338" t="str">
        <f t="shared" si="76"/>
        <v/>
      </c>
      <c r="AT214" s="1339" t="str">
        <f t="shared" si="76"/>
        <v/>
      </c>
      <c r="AU214" s="1340" t="str">
        <f t="shared" si="76"/>
        <v/>
      </c>
      <c r="AV214" s="1337" t="str">
        <f>IF($AH214&lt;&gt;"",VLOOKUP($AH214,$AH$3:$AV$48,$AF$1,FALSE),"")</f>
        <v/>
      </c>
      <c r="AW214" s="1349"/>
      <c r="AX214" s="1333" t="str">
        <f t="shared" si="74"/>
        <v/>
      </c>
      <c r="AY214" s="1334" t="str">
        <f>IF($R214&lt;&gt;"",VLOOKUP($R214,$AX$3:AY$48,AY$1,FALSE),"")</f>
        <v/>
      </c>
      <c r="AZ214" s="1341" t="str">
        <f>IF($R214&lt;&gt;"",VLOOKUP($R214,$AX$3:AZ$48,AZ$1,FALSE),"")</f>
        <v/>
      </c>
      <c r="BA214" s="841"/>
      <c r="BB214" s="1342" t="str">
        <f>IF($R214&lt;&gt;"",VLOOKUP($R214,$AX$3:BB$48,BB$1,FALSE),"")</f>
        <v/>
      </c>
      <c r="BC214" s="1338" t="str">
        <f>IF($R214&lt;&gt;"",VLOOKUP($R214,$AX$3:BC$48,BC$1,FALSE),"")</f>
        <v/>
      </c>
      <c r="BD214" s="1334" t="str">
        <f>IF($R214&lt;&gt;"",VLOOKUP($R214,$AX$3:BD$48,BD$1,FALSE),"")</f>
        <v/>
      </c>
      <c r="BE214" s="1343" t="str">
        <f>IF($R214&lt;&gt;"",VLOOKUP($R214,$AX$3:BE$48,BE$1,FALSE),"")</f>
        <v/>
      </c>
      <c r="BF214" s="1326"/>
      <c r="BG214" s="1342" t="str">
        <f>IF($R214&lt;&gt;"",VLOOKUP($R214,$AX$3:BG$48,BG$1,FALSE),"")</f>
        <v/>
      </c>
      <c r="BH214" s="1338" t="str">
        <f>IF($R214&lt;&gt;"",VLOOKUP($R214,$AX$3:BH$48,BH$1,FALSE),"")</f>
        <v/>
      </c>
      <c r="BI214" s="1334" t="str">
        <f>IF($R214&lt;&gt;"",VLOOKUP($R214,$AX$3:BI$48,BI$1,FALSE),"")</f>
        <v/>
      </c>
      <c r="BJ214" s="1343" t="str">
        <f>IF($R214&lt;&gt;"",VLOOKUP($R214,$AX$3:BJ$48,BJ$1,FALSE),"")</f>
        <v/>
      </c>
      <c r="BK214" s="1326"/>
      <c r="BL214" s="1344" t="str">
        <f>IF($R214&lt;&gt;"",VLOOKUP($R214,$AX$3:BL$48,BL$1,FALSE),"")</f>
        <v/>
      </c>
      <c r="BM214" s="1339" t="str">
        <f>IF($R214&lt;&gt;"",VLOOKUP($R214,$AX$3:BM$48,BM$1,FALSE),"")</f>
        <v/>
      </c>
      <c r="BN214" s="1340"/>
      <c r="BO214" s="1349"/>
      <c r="BP214" s="1333" t="str">
        <f t="shared" si="75"/>
        <v/>
      </c>
      <c r="BQ214" s="1334" t="str">
        <f>IF($R214&lt;&gt;"",VLOOKUP($R214,$BP$3:$CD$48,$S$1,FALSE),"")</f>
        <v/>
      </c>
      <c r="BR214" s="1334" t="str">
        <f>IF($R214&lt;&gt;"",VLOOKUP($R214,$BP$3:$CD$48,$T$1,FALSE),"")</f>
        <v/>
      </c>
      <c r="BS214" s="1334" t="str">
        <f>IF($R214&lt;&gt;"",VLOOKUP($R214,$BP$3:$CD$48,$U$1,FALSE),"")</f>
        <v/>
      </c>
      <c r="BT214" s="1334" t="str">
        <f>IF($R214&lt;&gt;"",VLOOKUP($R214,$BP$3:$CD$48,$V$1,FALSE),"")</f>
        <v/>
      </c>
      <c r="BU214" s="1334" t="str">
        <f>IF($R214&lt;&gt;"",VLOOKUP($R214,$BP$3:$CD$48,$W$1,FALSE),"")</f>
        <v/>
      </c>
      <c r="BV214" s="1334" t="str">
        <f>IF($R214&lt;&gt;"",VLOOKUP($R214,$BP$3:$CD$48,$X$1,FALSE),"")</f>
        <v/>
      </c>
      <c r="BW214" s="1334" t="str">
        <f>IF($R214&lt;&gt;"",VLOOKUP($R214,$BP$3:$CD$48,$Y$1,FALSE),"")</f>
        <v/>
      </c>
      <c r="BX214" s="1334" t="str">
        <f>IF($R214&lt;&gt;"",VLOOKUP($R214,$BP$3:$CD$48,$Z$1,FALSE),"")</f>
        <v/>
      </c>
      <c r="BY214" s="1334" t="str">
        <f>IF($R214&lt;&gt;"",VLOOKUP($R214,$BP$3:$CD$48,$AA$1,FALSE),"")</f>
        <v/>
      </c>
      <c r="BZ214" s="1334" t="str">
        <f>IF($R214&lt;&gt;"",VLOOKUP($R214,$BP$3:$CD$48,$AB$1,FALSE),"")</f>
        <v/>
      </c>
      <c r="CA214" s="1334" t="str">
        <f>IF($R214&lt;&gt;"",VLOOKUP($R214,$BP$3:$CD$48,$AC$1,FALSE),"")</f>
        <v/>
      </c>
      <c r="CB214" s="1335" t="str">
        <f>IF($R214&lt;&gt;"",VLOOKUP($R214,$BP$3:$CD$48,$AD$1,FALSE),"")</f>
        <v/>
      </c>
      <c r="CC214" s="1336" t="str">
        <f>IF($R214&lt;&gt;"",VLOOKUP($R214,$BP$3:$CD$48,$AE$1,FALSE),"")</f>
        <v/>
      </c>
      <c r="CD214" s="1337" t="str">
        <f>IF($R214&lt;&gt;"",VLOOKUP($R214,$BP$3:$CD$48,$AF$1,FALSE),"")</f>
        <v/>
      </c>
    </row>
    <row r="215" spans="1:131" s="777" customFormat="1" ht="15.75" customHeight="1">
      <c r="A215" s="1345"/>
      <c r="B215" s="1346" t="str">
        <f>IF(SETUP!H22&lt;&gt;"",SETUP!H22,"")</f>
        <v/>
      </c>
      <c r="C215" s="1347"/>
      <c r="D215" s="1347"/>
      <c r="E215" s="1347"/>
      <c r="F215" s="1347"/>
      <c r="G215" s="1347"/>
      <c r="H215" s="1347"/>
      <c r="I215" s="1347"/>
      <c r="J215" s="1347"/>
      <c r="K215" s="1347"/>
      <c r="L215" s="1347"/>
      <c r="M215" s="1347"/>
      <c r="N215" s="1347"/>
      <c r="O215" s="1348"/>
      <c r="P215" s="976"/>
      <c r="Q215" s="1349"/>
      <c r="R215" s="1350" t="str">
        <f>IF(SETUP!H22&lt;&gt;"",SETUP!H22,"")</f>
        <v/>
      </c>
      <c r="S215" s="848" t="str">
        <f>IF($R215&lt;&gt;"",VLOOKUP($R215,$R$3:$AF$48,$S$1,FALSE),"")</f>
        <v/>
      </c>
      <c r="T215" s="848" t="str">
        <f>IF($R215&lt;&gt;"",VLOOKUP($R215,$R$3:$AF$48,$T$1,FALSE),"")</f>
        <v/>
      </c>
      <c r="U215" s="848" t="str">
        <f>IF($R215&lt;&gt;"",VLOOKUP($R215,$R$3:$AF$48,$U$1,FALSE),"")</f>
        <v/>
      </c>
      <c r="V215" s="848" t="str">
        <f>IF($R215&lt;&gt;"",VLOOKUP($R215,$R$3:$AF$48,$V$1,FALSE),"")</f>
        <v/>
      </c>
      <c r="W215" s="848" t="str">
        <f>IF($R215&lt;&gt;"",VLOOKUP($R215,$R$3:$AF$48,$W$1,FALSE),"")</f>
        <v/>
      </c>
      <c r="X215" s="848" t="str">
        <f>IF($R215&lt;&gt;"",VLOOKUP($R215,$R$3:$AF$48,$X$1,FALSE),"")</f>
        <v/>
      </c>
      <c r="Y215" s="848" t="str">
        <f>IF($R215&lt;&gt;"",VLOOKUP($R215,$R$3:$AF$48,$Y$1,FALSE),"")</f>
        <v/>
      </c>
      <c r="Z215" s="848" t="str">
        <f>IF($R215&lt;&gt;"",VLOOKUP($R215,$R$3:$AF$48,$Z$1,FALSE),"")</f>
        <v/>
      </c>
      <c r="AA215" s="848" t="str">
        <f>IF($R215&lt;&gt;"",VLOOKUP($R215,$R$3:$AF$48,$AA$1,FALSE),"")</f>
        <v/>
      </c>
      <c r="AB215" s="848" t="str">
        <f>IF($R215&lt;&gt;"",VLOOKUP($R215,$R$3:$AF$48,$AB$1,FALSE),"")</f>
        <v/>
      </c>
      <c r="AC215" s="848" t="str">
        <f>IF($R215&lt;&gt;"",VLOOKUP($R215,$R$3:$AF$48,$AC$1,FALSE),"")</f>
        <v/>
      </c>
      <c r="AD215" s="1351" t="str">
        <f>IF($R215&lt;&gt;"",VLOOKUP($R215,$R$3:$AF$48,$AD$1,FALSE),"")</f>
        <v/>
      </c>
      <c r="AE215" s="1352" t="str">
        <f>IF($R215&lt;&gt;"",VLOOKUP($R215,$R$3:$AF$48,$AE$1,FALSE),"")</f>
        <v/>
      </c>
      <c r="AF215" s="1337" t="str">
        <f>IF($R215&lt;&gt;"",VLOOKUP($R215,$R$3:$AF$48,$AF$1,FALSE),"")</f>
        <v/>
      </c>
      <c r="AG215" s="1349"/>
      <c r="AH215" s="1350" t="str">
        <f t="shared" si="73"/>
        <v/>
      </c>
      <c r="AI215" s="852" t="str">
        <f t="shared" si="76"/>
        <v/>
      </c>
      <c r="AJ215" s="852" t="str">
        <f t="shared" si="76"/>
        <v/>
      </c>
      <c r="AK215" s="852" t="str">
        <f t="shared" si="76"/>
        <v/>
      </c>
      <c r="AL215" s="852" t="str">
        <f t="shared" si="76"/>
        <v/>
      </c>
      <c r="AM215" s="852" t="str">
        <f t="shared" si="76"/>
        <v/>
      </c>
      <c r="AN215" s="852" t="str">
        <f t="shared" si="76"/>
        <v/>
      </c>
      <c r="AO215" s="852" t="str">
        <f t="shared" si="76"/>
        <v/>
      </c>
      <c r="AP215" s="852" t="str">
        <f t="shared" si="76"/>
        <v/>
      </c>
      <c r="AQ215" s="852" t="str">
        <f t="shared" si="76"/>
        <v/>
      </c>
      <c r="AR215" s="852" t="str">
        <f t="shared" si="76"/>
        <v/>
      </c>
      <c r="AS215" s="852" t="str">
        <f t="shared" si="76"/>
        <v/>
      </c>
      <c r="AT215" s="1353" t="str">
        <f t="shared" si="76"/>
        <v/>
      </c>
      <c r="AU215" s="1354" t="str">
        <f t="shared" si="76"/>
        <v/>
      </c>
      <c r="AV215" s="1337" t="str">
        <f>IF($AH215&lt;&gt;"",VLOOKUP($AH215,$AH$3:$AV$48,$AF$1,FALSE),"")</f>
        <v/>
      </c>
      <c r="AW215" s="1349"/>
      <c r="AX215" s="1350" t="str">
        <f t="shared" si="74"/>
        <v/>
      </c>
      <c r="AY215" s="848" t="str">
        <f>IF($R215&lt;&gt;"",VLOOKUP($R215,$AX$3:AY$48,AY$1,FALSE),"")</f>
        <v/>
      </c>
      <c r="AZ215" s="855" t="str">
        <f>IF($R215&lt;&gt;"",VLOOKUP($R215,$AX$3:AZ$48,AZ$1,FALSE),"")</f>
        <v/>
      </c>
      <c r="BA215" s="841"/>
      <c r="BB215" s="856" t="str">
        <f>IF($R215&lt;&gt;"",VLOOKUP($R215,$AX$3:BB$48,BB$1,FALSE),"")</f>
        <v/>
      </c>
      <c r="BC215" s="852" t="str">
        <f>IF($R215&lt;&gt;"",VLOOKUP($R215,$AX$3:BC$48,BC$1,FALSE),"")</f>
        <v/>
      </c>
      <c r="BD215" s="848" t="str">
        <f>IF($R215&lt;&gt;"",VLOOKUP($R215,$AX$3:BD$48,BD$1,FALSE),"")</f>
        <v/>
      </c>
      <c r="BE215" s="857" t="str">
        <f>IF($R215&lt;&gt;"",VLOOKUP($R215,$AX$3:BE$48,BE$1,FALSE),"")</f>
        <v/>
      </c>
      <c r="BF215" s="1326"/>
      <c r="BG215" s="856" t="str">
        <f>IF($R215&lt;&gt;"",VLOOKUP($R215,$AX$3:BG$48,BG$1,FALSE),"")</f>
        <v/>
      </c>
      <c r="BH215" s="852" t="str">
        <f>IF($R215&lt;&gt;"",VLOOKUP($R215,$AX$3:BH$48,BH$1,FALSE),"")</f>
        <v/>
      </c>
      <c r="BI215" s="848" t="str">
        <f>IF($R215&lt;&gt;"",VLOOKUP($R215,$AX$3:BI$48,BI$1,FALSE),"")</f>
        <v/>
      </c>
      <c r="BJ215" s="857" t="str">
        <f>IF($R215&lt;&gt;"",VLOOKUP($R215,$AX$3:BJ$48,BJ$1,FALSE),"")</f>
        <v/>
      </c>
      <c r="BK215" s="1326"/>
      <c r="BL215" s="1355" t="str">
        <f>IF($R215&lt;&gt;"",VLOOKUP($R215,$AX$3:BL$48,BL$1,FALSE),"")</f>
        <v/>
      </c>
      <c r="BM215" s="1353" t="str">
        <f>IF($R215&lt;&gt;"",VLOOKUP($R215,$AX$3:BM$48,BM$1,FALSE),"")</f>
        <v/>
      </c>
      <c r="BN215" s="1354"/>
      <c r="BO215" s="1349"/>
      <c r="BP215" s="1350" t="str">
        <f t="shared" si="75"/>
        <v/>
      </c>
      <c r="BQ215" s="848" t="str">
        <f>IF($R215&lt;&gt;"",VLOOKUP($R215,$BP$3:$CD$48,$S$1,FALSE),"")</f>
        <v/>
      </c>
      <c r="BR215" s="848" t="str">
        <f>IF($R215&lt;&gt;"",VLOOKUP($R215,$BP$3:$CD$48,$T$1,FALSE),"")</f>
        <v/>
      </c>
      <c r="BS215" s="848" t="str">
        <f>IF($R215&lt;&gt;"",VLOOKUP($R215,$BP$3:$CD$48,$U$1,FALSE),"")</f>
        <v/>
      </c>
      <c r="BT215" s="848" t="str">
        <f>IF($R215&lt;&gt;"",VLOOKUP($R215,$BP$3:$CD$48,$V$1,FALSE),"")</f>
        <v/>
      </c>
      <c r="BU215" s="848" t="str">
        <f>IF($R215&lt;&gt;"",VLOOKUP($R215,$BP$3:$CD$48,$W$1,FALSE),"")</f>
        <v/>
      </c>
      <c r="BV215" s="848" t="str">
        <f>IF($R215&lt;&gt;"",VLOOKUP($R215,$BP$3:$CD$48,$X$1,FALSE),"")</f>
        <v/>
      </c>
      <c r="BW215" s="848" t="str">
        <f>IF($R215&lt;&gt;"",VLOOKUP($R215,$BP$3:$CD$48,$Y$1,FALSE),"")</f>
        <v/>
      </c>
      <c r="BX215" s="848" t="str">
        <f>IF($R215&lt;&gt;"",VLOOKUP($R215,$BP$3:$CD$48,$Z$1,FALSE),"")</f>
        <v/>
      </c>
      <c r="BY215" s="848" t="str">
        <f>IF($R215&lt;&gt;"",VLOOKUP($R215,$BP$3:$CD$48,$AA$1,FALSE),"")</f>
        <v/>
      </c>
      <c r="BZ215" s="848" t="str">
        <f>IF($R215&lt;&gt;"",VLOOKUP($R215,$BP$3:$CD$48,$AB$1,FALSE),"")</f>
        <v/>
      </c>
      <c r="CA215" s="848" t="str">
        <f>IF($R215&lt;&gt;"",VLOOKUP($R215,$BP$3:$CD$48,$AC$1,FALSE),"")</f>
        <v/>
      </c>
      <c r="CB215" s="1351" t="str">
        <f>IF($R215&lt;&gt;"",VLOOKUP($R215,$BP$3:$CD$48,$AD$1,FALSE),"")</f>
        <v/>
      </c>
      <c r="CC215" s="1352" t="str">
        <f>IF($R215&lt;&gt;"",VLOOKUP($R215,$BP$3:$CD$48,$AE$1,FALSE),"")</f>
        <v/>
      </c>
      <c r="CD215" s="1337" t="str">
        <f>IF($R215&lt;&gt;"",VLOOKUP($R215,$BP$3:$CD$48,$AF$1,FALSE),"")</f>
        <v/>
      </c>
    </row>
    <row r="216" spans="1:131" s="777" customFormat="1" ht="15.75" customHeight="1" thickBot="1">
      <c r="A216" s="1356"/>
      <c r="B216" s="1357" t="str">
        <f>IF(SETUP!H23&lt;&gt;"",SETUP!H23,"")</f>
        <v/>
      </c>
      <c r="C216" s="1358"/>
      <c r="D216" s="1358"/>
      <c r="E216" s="1358"/>
      <c r="F216" s="1358"/>
      <c r="G216" s="1358"/>
      <c r="H216" s="1358"/>
      <c r="I216" s="1358"/>
      <c r="J216" s="1358"/>
      <c r="K216" s="1358"/>
      <c r="L216" s="1358"/>
      <c r="M216" s="1358"/>
      <c r="N216" s="1358"/>
      <c r="O216" s="1359"/>
      <c r="P216" s="976"/>
      <c r="Q216" s="1349"/>
      <c r="R216" s="1333" t="str">
        <f>IF(SETUP!H23&lt;&gt;"",SETUP!H23,"")</f>
        <v/>
      </c>
      <c r="S216" s="1334" t="str">
        <f>IF($R216&lt;&gt;"",VLOOKUP($R216,$R$3:$AF$48,$S$1,FALSE),"")</f>
        <v/>
      </c>
      <c r="T216" s="1334" t="str">
        <f>IF($R216&lt;&gt;"",VLOOKUP($R216,$R$3:$AF$48,$T$1,FALSE),"")</f>
        <v/>
      </c>
      <c r="U216" s="1334" t="str">
        <f>IF($R216&lt;&gt;"",VLOOKUP($R216,$R$3:$AF$48,$U$1,FALSE),"")</f>
        <v/>
      </c>
      <c r="V216" s="1334" t="str">
        <f>IF($R216&lt;&gt;"",VLOOKUP($R216,$R$3:$AF$48,$V$1,FALSE),"")</f>
        <v/>
      </c>
      <c r="W216" s="1334" t="str">
        <f>IF($R216&lt;&gt;"",VLOOKUP($R216,$R$3:$AF$48,$W$1,FALSE),"")</f>
        <v/>
      </c>
      <c r="X216" s="1334" t="str">
        <f>IF($R216&lt;&gt;"",VLOOKUP($R216,$R$3:$AF$48,$X$1,FALSE),"")</f>
        <v/>
      </c>
      <c r="Y216" s="1334" t="str">
        <f>IF($R216&lt;&gt;"",VLOOKUP($R216,$R$3:$AF$48,$Y$1,FALSE),"")</f>
        <v/>
      </c>
      <c r="Z216" s="1334" t="str">
        <f>IF($R216&lt;&gt;"",VLOOKUP($R216,$R$3:$AF$48,$Z$1,FALSE),"")</f>
        <v/>
      </c>
      <c r="AA216" s="1334" t="str">
        <f>IF($R216&lt;&gt;"",VLOOKUP($R216,$R$3:$AF$48,$AA$1,FALSE),"")</f>
        <v/>
      </c>
      <c r="AB216" s="1334" t="str">
        <f>IF($R216&lt;&gt;"",VLOOKUP($R216,$R$3:$AF$48,$AB$1,FALSE),"")</f>
        <v/>
      </c>
      <c r="AC216" s="1334" t="str">
        <f>IF($R216&lt;&gt;"",VLOOKUP($R216,$R$3:$AF$48,$AC$1,FALSE),"")</f>
        <v/>
      </c>
      <c r="AD216" s="1335" t="str">
        <f>IF($R216&lt;&gt;"",VLOOKUP($R216,$R$3:$AF$48,$AD$1,FALSE),"")</f>
        <v/>
      </c>
      <c r="AE216" s="1336" t="str">
        <f>IF($R216&lt;&gt;"",VLOOKUP($R216,$R$3:$AF$48,$AE$1,FALSE),"")</f>
        <v/>
      </c>
      <c r="AF216" s="1337" t="str">
        <f>IF($R216&lt;&gt;"",VLOOKUP($R216,$R$3:$AF$48,$AF$1,FALSE),"")</f>
        <v/>
      </c>
      <c r="AG216" s="1349"/>
      <c r="AH216" s="1333" t="str">
        <f t="shared" si="73"/>
        <v/>
      </c>
      <c r="AI216" s="1365" t="str">
        <f t="shared" si="76"/>
        <v/>
      </c>
      <c r="AJ216" s="1365" t="str">
        <f t="shared" si="76"/>
        <v/>
      </c>
      <c r="AK216" s="1365" t="str">
        <f t="shared" si="76"/>
        <v/>
      </c>
      <c r="AL216" s="1365" t="str">
        <f t="shared" si="76"/>
        <v/>
      </c>
      <c r="AM216" s="1365" t="str">
        <f t="shared" si="76"/>
        <v/>
      </c>
      <c r="AN216" s="1365" t="str">
        <f t="shared" si="76"/>
        <v/>
      </c>
      <c r="AO216" s="1365" t="str">
        <f t="shared" si="76"/>
        <v/>
      </c>
      <c r="AP216" s="1365" t="str">
        <f t="shared" si="76"/>
        <v/>
      </c>
      <c r="AQ216" s="1365" t="str">
        <f t="shared" si="76"/>
        <v/>
      </c>
      <c r="AR216" s="1365" t="str">
        <f t="shared" si="76"/>
        <v/>
      </c>
      <c r="AS216" s="1365" t="str">
        <f t="shared" si="76"/>
        <v/>
      </c>
      <c r="AT216" s="1368" t="str">
        <f t="shared" si="76"/>
        <v/>
      </c>
      <c r="AU216" s="1369" t="str">
        <f t="shared" si="76"/>
        <v/>
      </c>
      <c r="AV216" s="1337" t="str">
        <f>IF($AH216&lt;&gt;"",VLOOKUP($AH216,$AH$3:$AV$48,$AF$1,FALSE),"")</f>
        <v/>
      </c>
      <c r="AW216" s="1360"/>
      <c r="AX216" s="1361" t="str">
        <f t="shared" si="74"/>
        <v/>
      </c>
      <c r="AY216" s="1362" t="str">
        <f>IF($R216&lt;&gt;"",VLOOKUP($R216,$AX$3:AY$48,AY$1,FALSE),"")</f>
        <v/>
      </c>
      <c r="AZ216" s="1363" t="str">
        <f>IF($R216&lt;&gt;"",VLOOKUP($R216,$AX$3:AZ$48,AZ$1,FALSE),"")</f>
        <v/>
      </c>
      <c r="BA216" s="841"/>
      <c r="BB216" s="1364" t="str">
        <f>IF($R216&lt;&gt;"",VLOOKUP($R216,$AX$3:BB$48,BB$1,FALSE),"")</f>
        <v/>
      </c>
      <c r="BC216" s="1365" t="str">
        <f>IF($R216&lt;&gt;"",VLOOKUP($R216,$AX$3:BC$48,BC$1,FALSE),"")</f>
        <v/>
      </c>
      <c r="BD216" s="1362" t="str">
        <f>IF($R216&lt;&gt;"",VLOOKUP($R216,$AX$3:BD$48,BD$1,FALSE),"")</f>
        <v/>
      </c>
      <c r="BE216" s="1366" t="str">
        <f>IF($R216&lt;&gt;"",VLOOKUP($R216,$AX$3:BE$48,BE$1,FALSE),"")</f>
        <v/>
      </c>
      <c r="BF216" s="1326"/>
      <c r="BG216" s="1364" t="str">
        <f>IF($R216&lt;&gt;"",VLOOKUP($R216,$AX$3:BG$48,BG$1,FALSE),"")</f>
        <v/>
      </c>
      <c r="BH216" s="1365" t="str">
        <f>IF($R216&lt;&gt;"",VLOOKUP($R216,$AX$3:BH$48,BH$1,FALSE),"")</f>
        <v/>
      </c>
      <c r="BI216" s="1362" t="str">
        <f>IF($R216&lt;&gt;"",VLOOKUP($R216,$AX$3:BI$48,BI$1,FALSE),"")</f>
        <v/>
      </c>
      <c r="BJ216" s="1366" t="str">
        <f>IF($R216&lt;&gt;"",VLOOKUP($R216,$AX$3:BJ$48,BJ$1,FALSE),"")</f>
        <v/>
      </c>
      <c r="BK216" s="1326"/>
      <c r="BL216" s="1367" t="str">
        <f>IF($R216&lt;&gt;"",VLOOKUP($R216,$AX$3:BL$48,BL$1,FALSE),"")</f>
        <v/>
      </c>
      <c r="BM216" s="1368" t="str">
        <f>IF($R216&lt;&gt;"",VLOOKUP($R216,$AX$3:BM$48,BM$1,FALSE),"")</f>
        <v/>
      </c>
      <c r="BN216" s="1369"/>
      <c r="BO216" s="1349"/>
      <c r="BP216" s="1333" t="str">
        <f t="shared" si="75"/>
        <v/>
      </c>
      <c r="BQ216" s="1334" t="str">
        <f>IF($R216&lt;&gt;"",VLOOKUP($R216,$BP$3:$CD$48,$S$1,FALSE),"")</f>
        <v/>
      </c>
      <c r="BR216" s="1334" t="str">
        <f>IF($R216&lt;&gt;"",VLOOKUP($R216,$BP$3:$CD$48,$T$1,FALSE),"")</f>
        <v/>
      </c>
      <c r="BS216" s="1334" t="str">
        <f>IF($R216&lt;&gt;"",VLOOKUP($R216,$BP$3:$CD$48,$U$1,FALSE),"")</f>
        <v/>
      </c>
      <c r="BT216" s="1334" t="str">
        <f>IF($R216&lt;&gt;"",VLOOKUP($R216,$BP$3:$CD$48,$V$1,FALSE),"")</f>
        <v/>
      </c>
      <c r="BU216" s="1334" t="str">
        <f>IF($R216&lt;&gt;"",VLOOKUP($R216,$BP$3:$CD$48,$W$1,FALSE),"")</f>
        <v/>
      </c>
      <c r="BV216" s="1334" t="str">
        <f>IF($R216&lt;&gt;"",VLOOKUP($R216,$BP$3:$CD$48,$X$1,FALSE),"")</f>
        <v/>
      </c>
      <c r="BW216" s="1334" t="str">
        <f>IF($R216&lt;&gt;"",VLOOKUP($R216,$BP$3:$CD$48,$Y$1,FALSE),"")</f>
        <v/>
      </c>
      <c r="BX216" s="1334" t="str">
        <f>IF($R216&lt;&gt;"",VLOOKUP($R216,$BP$3:$CD$48,$Z$1,FALSE),"")</f>
        <v/>
      </c>
      <c r="BY216" s="1334" t="str">
        <f>IF($R216&lt;&gt;"",VLOOKUP($R216,$BP$3:$CD$48,$AA$1,FALSE),"")</f>
        <v/>
      </c>
      <c r="BZ216" s="1334" t="str">
        <f>IF($R216&lt;&gt;"",VLOOKUP($R216,$BP$3:$CD$48,$AB$1,FALSE),"")</f>
        <v/>
      </c>
      <c r="CA216" s="1334" t="str">
        <f>IF($R216&lt;&gt;"",VLOOKUP($R216,$BP$3:$CD$48,$AC$1,FALSE),"")</f>
        <v/>
      </c>
      <c r="CB216" s="1335" t="str">
        <f>IF($R216&lt;&gt;"",VLOOKUP($R216,$BP$3:$CD$48,$AD$1,FALSE),"")</f>
        <v/>
      </c>
      <c r="CC216" s="1336" t="str">
        <f>IF($R216&lt;&gt;"",VLOOKUP($R216,$BP$3:$CD$48,$AE$1,FALSE),"")</f>
        <v/>
      </c>
      <c r="CD216" s="1337" t="str">
        <f>IF($R216&lt;&gt;"",VLOOKUP($R216,$BP$3:$CD$48,$AF$1,FALSE),"")</f>
        <v/>
      </c>
    </row>
    <row r="217" spans="1:131" s="1070" customFormat="1" ht="15.75" customHeight="1" thickTop="1" thickBot="1">
      <c r="A217" s="1370"/>
      <c r="B217" s="1370" t="str">
        <f>IF(SETUP!H24&lt;&gt;"",SETUP!H24,"")</f>
        <v/>
      </c>
      <c r="C217" s="1370"/>
      <c r="D217" s="1370"/>
      <c r="E217" s="1370"/>
      <c r="F217" s="1370"/>
      <c r="G217" s="1370"/>
      <c r="H217" s="1370"/>
      <c r="I217" s="1370"/>
      <c r="J217" s="1370"/>
      <c r="K217" s="1370"/>
      <c r="L217" s="1370"/>
      <c r="M217" s="1370"/>
      <c r="N217" s="1370"/>
      <c r="O217" s="1370"/>
      <c r="P217" s="1073"/>
      <c r="Q217" s="1370"/>
      <c r="R217" s="1370"/>
      <c r="S217" s="1371"/>
      <c r="T217" s="1371"/>
      <c r="U217" s="1371"/>
      <c r="V217" s="1371"/>
      <c r="W217" s="1371"/>
      <c r="X217" s="1371"/>
      <c r="Y217" s="1371"/>
      <c r="Z217" s="1371"/>
      <c r="AA217" s="1371"/>
      <c r="AB217" s="1371"/>
      <c r="AC217" s="1371"/>
      <c r="AD217" s="1371"/>
      <c r="AE217" s="1371"/>
      <c r="AF217" s="1372"/>
      <c r="AG217" s="1370"/>
      <c r="AH217" s="1370" t="str">
        <f t="shared" si="73"/>
        <v/>
      </c>
      <c r="AI217" s="1373"/>
      <c r="AJ217" s="1373"/>
      <c r="AK217" s="1373"/>
      <c r="AL217" s="1373"/>
      <c r="AM217" s="1373"/>
      <c r="AN217" s="1373"/>
      <c r="AO217" s="1373"/>
      <c r="AP217" s="1373"/>
      <c r="AQ217" s="1373"/>
      <c r="AR217" s="1373"/>
      <c r="AS217" s="1373"/>
      <c r="AT217" s="1373"/>
      <c r="AU217" s="1373"/>
      <c r="AV217" s="1372"/>
      <c r="AW217" s="1370"/>
      <c r="AX217" s="1370" t="str">
        <f t="shared" si="74"/>
        <v/>
      </c>
      <c r="AY217" s="1371"/>
      <c r="AZ217" s="1371"/>
      <c r="BA217" s="1374"/>
      <c r="BB217" s="1371"/>
      <c r="BC217" s="1373"/>
      <c r="BD217" s="1371"/>
      <c r="BE217" s="1373"/>
      <c r="BF217" s="1375"/>
      <c r="BG217" s="1371"/>
      <c r="BH217" s="1373"/>
      <c r="BI217" s="1371"/>
      <c r="BJ217" s="1373"/>
      <c r="BK217" s="1375"/>
      <c r="BL217" s="1376"/>
      <c r="BM217" s="1373"/>
      <c r="BN217" s="1373"/>
      <c r="BO217" s="1370"/>
      <c r="BP217" s="1370" t="str">
        <f t="shared" si="75"/>
        <v/>
      </c>
      <c r="BQ217" s="1371"/>
      <c r="BR217" s="1371"/>
      <c r="BS217" s="1371"/>
      <c r="BT217" s="1371"/>
      <c r="BU217" s="1371"/>
      <c r="BV217" s="1371"/>
      <c r="BW217" s="1371"/>
      <c r="BX217" s="1371"/>
      <c r="BY217" s="1371"/>
      <c r="BZ217" s="1371"/>
      <c r="CA217" s="1371"/>
      <c r="CB217" s="1371"/>
      <c r="CC217" s="1371"/>
      <c r="CD217" s="1372"/>
      <c r="CE217" s="1080"/>
      <c r="CF217" s="1080"/>
      <c r="CG217" s="1080"/>
      <c r="CH217" s="1080"/>
      <c r="CI217" s="1080"/>
      <c r="CJ217" s="1080"/>
      <c r="CK217" s="1080"/>
      <c r="CL217" s="1080"/>
      <c r="CM217" s="1080"/>
      <c r="CN217" s="1080"/>
      <c r="CO217" s="1080"/>
      <c r="CP217" s="1080"/>
      <c r="CQ217" s="1080"/>
      <c r="CR217" s="1080"/>
      <c r="CS217" s="1080"/>
      <c r="CT217" s="1080"/>
      <c r="CU217" s="1080"/>
      <c r="CV217" s="1080"/>
      <c r="CW217" s="1080"/>
      <c r="CX217" s="1080"/>
      <c r="CY217" s="1080"/>
      <c r="CZ217" s="1080"/>
      <c r="DA217" s="1080"/>
      <c r="DB217" s="1080"/>
      <c r="DC217" s="1080"/>
      <c r="DD217" s="1080"/>
      <c r="DE217" s="1080"/>
      <c r="DF217" s="1080"/>
      <c r="DG217" s="1080"/>
      <c r="DH217" s="1080"/>
      <c r="DI217" s="1080"/>
      <c r="DJ217" s="1080"/>
      <c r="DK217" s="1080"/>
      <c r="DL217" s="1080"/>
      <c r="DM217" s="1080"/>
      <c r="DN217" s="1080"/>
      <c r="DO217" s="1080"/>
      <c r="DP217" s="1080"/>
      <c r="DQ217" s="1080"/>
      <c r="DR217" s="1080"/>
      <c r="DS217" s="1080"/>
      <c r="DT217" s="1080"/>
      <c r="DU217" s="1080"/>
      <c r="DV217" s="1080"/>
      <c r="DW217" s="1080"/>
      <c r="DX217" s="1080"/>
      <c r="DY217" s="1080"/>
      <c r="DZ217" s="1080"/>
      <c r="EA217" s="1080"/>
    </row>
    <row r="218" spans="1:131" s="808" customFormat="1" ht="19.5" hidden="1" customHeight="1" thickTop="1" thickBot="1">
      <c r="A218" s="1408"/>
      <c r="B218" s="1409"/>
      <c r="C218" s="1410"/>
      <c r="D218" s="1410"/>
      <c r="E218" s="1410"/>
      <c r="F218" s="1410"/>
      <c r="G218" s="1410"/>
      <c r="H218" s="1410"/>
      <c r="I218" s="1410"/>
      <c r="J218" s="1410"/>
      <c r="K218" s="1410"/>
      <c r="L218" s="1410"/>
      <c r="M218" s="1410"/>
      <c r="N218" s="1410"/>
      <c r="O218" s="1411"/>
      <c r="P218" s="1253"/>
      <c r="Q218" s="1412"/>
      <c r="R218" s="1413" t="s">
        <v>15</v>
      </c>
      <c r="S218" s="1414" t="str">
        <f>S$2</f>
        <v>CATEGORY</v>
      </c>
      <c r="T218" s="1415" t="str">
        <f t="shared" ref="T218:AE218" si="77">T$2</f>
        <v>JAN</v>
      </c>
      <c r="U218" s="1415" t="str">
        <f t="shared" si="77"/>
        <v>FEB</v>
      </c>
      <c r="V218" s="1415" t="str">
        <f t="shared" si="77"/>
        <v>MAR</v>
      </c>
      <c r="W218" s="1415" t="str">
        <f t="shared" si="77"/>
        <v>APR</v>
      </c>
      <c r="X218" s="1415" t="str">
        <f t="shared" si="77"/>
        <v>MAY</v>
      </c>
      <c r="Y218" s="1415" t="str">
        <f t="shared" si="77"/>
        <v>JUN</v>
      </c>
      <c r="Z218" s="1415" t="str">
        <f t="shared" si="77"/>
        <v>JUL</v>
      </c>
      <c r="AA218" s="1415" t="str">
        <f t="shared" si="77"/>
        <v>AUG</v>
      </c>
      <c r="AB218" s="1415" t="str">
        <f t="shared" si="77"/>
        <v>SEP</v>
      </c>
      <c r="AC218" s="1415" t="str">
        <f t="shared" si="77"/>
        <v>OCT</v>
      </c>
      <c r="AD218" s="1416" t="str">
        <f t="shared" si="77"/>
        <v>NOV</v>
      </c>
      <c r="AE218" s="1417" t="str">
        <f t="shared" si="77"/>
        <v>YEAR</v>
      </c>
      <c r="AF218" s="1418" t="s">
        <v>71</v>
      </c>
      <c r="AG218" s="1412"/>
      <c r="AH218" s="1413" t="str">
        <f t="shared" si="73"/>
        <v>CATEGORY</v>
      </c>
      <c r="AI218" s="1419" t="str">
        <f>AI$2</f>
        <v>CATEGORY</v>
      </c>
      <c r="AJ218" s="1420" t="str">
        <f t="shared" ref="AJ218:AU218" si="78">AJ$2</f>
        <v>JAN</v>
      </c>
      <c r="AK218" s="1420" t="str">
        <f t="shared" si="78"/>
        <v>FEB</v>
      </c>
      <c r="AL218" s="1420" t="str">
        <f t="shared" si="78"/>
        <v>MAR</v>
      </c>
      <c r="AM218" s="1420" t="str">
        <f t="shared" si="78"/>
        <v>APR</v>
      </c>
      <c r="AN218" s="1420" t="str">
        <f t="shared" si="78"/>
        <v>MAY</v>
      </c>
      <c r="AO218" s="1420" t="str">
        <f t="shared" si="78"/>
        <v>JUN</v>
      </c>
      <c r="AP218" s="1420" t="str">
        <f t="shared" si="78"/>
        <v>JUL</v>
      </c>
      <c r="AQ218" s="1420" t="str">
        <f t="shared" si="78"/>
        <v>AUG</v>
      </c>
      <c r="AR218" s="1420" t="str">
        <f t="shared" si="78"/>
        <v>SEP</v>
      </c>
      <c r="AS218" s="1420" t="str">
        <f t="shared" si="78"/>
        <v>OCT</v>
      </c>
      <c r="AT218" s="1421" t="str">
        <f t="shared" si="78"/>
        <v>NOV</v>
      </c>
      <c r="AU218" s="1422" t="str">
        <f t="shared" si="78"/>
        <v>YEAR</v>
      </c>
      <c r="AV218" s="1418" t="s">
        <v>71</v>
      </c>
      <c r="AW218" s="977"/>
      <c r="AX218" s="978" t="str">
        <f t="shared" si="74"/>
        <v>CATEGORY</v>
      </c>
      <c r="AY218" s="1423"/>
      <c r="AZ218" s="1424"/>
      <c r="BA218" s="1425"/>
      <c r="BB218" s="1415"/>
      <c r="BC218" s="1420"/>
      <c r="BD218" s="1415"/>
      <c r="BE218" s="1420"/>
      <c r="BF218" s="1426"/>
      <c r="BG218" s="1415"/>
      <c r="BH218" s="1420"/>
      <c r="BI218" s="1415"/>
      <c r="BJ218" s="1420"/>
      <c r="BK218" s="1426"/>
      <c r="BL218" s="1427"/>
      <c r="BM218" s="1421"/>
      <c r="BN218" s="1422"/>
      <c r="BO218" s="1412"/>
      <c r="BP218" s="1413" t="str">
        <f t="shared" si="75"/>
        <v>CATEGORY</v>
      </c>
      <c r="BQ218" s="1414" t="str">
        <f>BP$2</f>
        <v>CATEGORY</v>
      </c>
      <c r="BR218" s="1415" t="str">
        <f t="shared" ref="BR218:CC218" si="79">BR$2</f>
        <v>JAN</v>
      </c>
      <c r="BS218" s="1415" t="str">
        <f t="shared" si="79"/>
        <v>FEB</v>
      </c>
      <c r="BT218" s="1415" t="str">
        <f t="shared" si="79"/>
        <v>MAR</v>
      </c>
      <c r="BU218" s="1415" t="str">
        <f t="shared" si="79"/>
        <v>APR</v>
      </c>
      <c r="BV218" s="1415" t="str">
        <f t="shared" si="79"/>
        <v>MAY</v>
      </c>
      <c r="BW218" s="1415" t="str">
        <f t="shared" si="79"/>
        <v>JUN</v>
      </c>
      <c r="BX218" s="1415" t="str">
        <f t="shared" si="79"/>
        <v>JUL</v>
      </c>
      <c r="BY218" s="1415" t="str">
        <f t="shared" si="79"/>
        <v>AUG</v>
      </c>
      <c r="BZ218" s="1415" t="str">
        <f t="shared" si="79"/>
        <v>SEP</v>
      </c>
      <c r="CA218" s="1415" t="str">
        <f t="shared" si="79"/>
        <v>OCT</v>
      </c>
      <c r="CB218" s="1416" t="str">
        <f t="shared" si="79"/>
        <v>NOV</v>
      </c>
      <c r="CC218" s="1417" t="str">
        <f t="shared" si="79"/>
        <v>YEAR</v>
      </c>
      <c r="CD218" s="1418" t="s">
        <v>71</v>
      </c>
      <c r="CE218" s="777"/>
      <c r="CF218" s="777"/>
      <c r="CG218" s="777"/>
      <c r="CH218" s="777"/>
      <c r="CI218" s="777"/>
      <c r="CJ218" s="777"/>
      <c r="CK218" s="777"/>
      <c r="CL218" s="777"/>
      <c r="CM218" s="777"/>
      <c r="CN218" s="777"/>
      <c r="CO218" s="777"/>
      <c r="CP218" s="777"/>
      <c r="CQ218" s="777"/>
      <c r="CR218" s="777"/>
      <c r="CS218" s="777"/>
      <c r="CT218" s="777"/>
      <c r="CU218" s="777"/>
      <c r="CV218" s="777"/>
      <c r="CW218" s="777"/>
      <c r="CX218" s="777"/>
      <c r="CY218" s="777"/>
      <c r="CZ218" s="777"/>
      <c r="DA218" s="777"/>
      <c r="DB218" s="777"/>
      <c r="DC218" s="777"/>
      <c r="DD218" s="777"/>
      <c r="DE218" s="777"/>
      <c r="DF218" s="777"/>
      <c r="DG218" s="777"/>
      <c r="DH218" s="777"/>
      <c r="DI218" s="777"/>
      <c r="DJ218" s="777"/>
      <c r="DK218" s="777"/>
      <c r="DL218" s="777"/>
      <c r="DM218" s="777"/>
      <c r="DN218" s="777"/>
      <c r="DO218" s="777"/>
      <c r="DP218" s="777"/>
      <c r="DQ218" s="777"/>
      <c r="DR218" s="777"/>
      <c r="DS218" s="777"/>
      <c r="DT218" s="777"/>
      <c r="DU218" s="777"/>
      <c r="DV218" s="777"/>
      <c r="DW218" s="777"/>
      <c r="DX218" s="777"/>
      <c r="DY218" s="777"/>
      <c r="DZ218" s="777"/>
      <c r="EA218" s="777"/>
    </row>
    <row r="219" spans="1:131" s="777" customFormat="1" ht="15.75" customHeight="1" thickTop="1" thickBot="1">
      <c r="A219" s="1428"/>
      <c r="B219" s="1311" t="str">
        <f>IF(SETUP!H25&lt;&gt;"",SETUP!H25,"")</f>
        <v/>
      </c>
      <c r="C219" s="1312"/>
      <c r="D219" s="1312"/>
      <c r="E219" s="1312"/>
      <c r="F219" s="1312"/>
      <c r="G219" s="1312"/>
      <c r="H219" s="1312"/>
      <c r="I219" s="1312"/>
      <c r="J219" s="1312"/>
      <c r="K219" s="1312"/>
      <c r="L219" s="1312"/>
      <c r="M219" s="1312"/>
      <c r="N219" s="1312"/>
      <c r="O219" s="1313"/>
      <c r="P219" s="976"/>
      <c r="Q219" s="1428"/>
      <c r="R219" s="1315" t="str">
        <f>IF(SETUP!H25&lt;&gt;"",SETUP!H25,"")</f>
        <v/>
      </c>
      <c r="S219" s="1316" t="str">
        <f>IF($R219&lt;&gt;"",VLOOKUP($R219,$R$71:$AF$75,$S$1,FALSE),"")</f>
        <v/>
      </c>
      <c r="T219" s="1316" t="str">
        <f>IF($R219&lt;&gt;"",VLOOKUP($R219,$R$71:$AF$75,$T$1,FALSE),"")</f>
        <v/>
      </c>
      <c r="U219" s="1316" t="str">
        <f>IF($R219&lt;&gt;"",VLOOKUP($R219,$R$71:$AF$75,$U$1,FALSE),"")</f>
        <v/>
      </c>
      <c r="V219" s="1316" t="str">
        <f>IF($R219&lt;&gt;"",VLOOKUP($R219,$R$71:$AF$75,$V$1,FALSE),"")</f>
        <v/>
      </c>
      <c r="W219" s="1316" t="str">
        <f>IF($R219&lt;&gt;"",VLOOKUP($R219,$R$71:$AF$75,$W$1,FALSE),"")</f>
        <v/>
      </c>
      <c r="X219" s="1316" t="str">
        <f>IF($R219&lt;&gt;"",VLOOKUP($R219,$R$71:$AF$75,$X$1,FALSE),"")</f>
        <v/>
      </c>
      <c r="Y219" s="1316" t="str">
        <f>IF($R219&lt;&gt;"",VLOOKUP($R219,$R$71:$AF$75,$Y$1,FALSE),"")</f>
        <v/>
      </c>
      <c r="Z219" s="1316" t="str">
        <f>IF($R219&lt;&gt;"",VLOOKUP($R219,$R$71:$AF$75,$Z$1,FALSE),"")</f>
        <v/>
      </c>
      <c r="AA219" s="1316" t="str">
        <f>IF($R219&lt;&gt;"",VLOOKUP($R219,$R$71:$AF$75,$AA$1,FALSE),"")</f>
        <v/>
      </c>
      <c r="AB219" s="1316" t="str">
        <f>IF($R219&lt;&gt;"",VLOOKUP($R219,$R$71:$AF$75,$AB$1,FALSE),"")</f>
        <v/>
      </c>
      <c r="AC219" s="1316" t="str">
        <f>IF($R219&lt;&gt;"",VLOOKUP($R219,$R$71:$AF$75,$AC$1,FALSE),"")</f>
        <v/>
      </c>
      <c r="AD219" s="1317" t="str">
        <f>IF($R219&lt;&gt;"",VLOOKUP($R219,$R$71:$AF$75,$AD$1,FALSE),"")</f>
        <v/>
      </c>
      <c r="AE219" s="1318" t="str">
        <f>IF($R219&lt;&gt;"",VLOOKUP($R219,$R$71:$AF$75,$AE$1,FALSE),"")</f>
        <v/>
      </c>
      <c r="AF219" s="1429" t="str">
        <f>IF($R219&lt;&gt;"",VLOOKUP($R219,$R$71:$AF$75,$AF$1,FALSE),"")</f>
        <v/>
      </c>
      <c r="AG219" s="1428"/>
      <c r="AH219" s="1315" t="str">
        <f t="shared" si="73"/>
        <v/>
      </c>
      <c r="AI219" s="1320" t="str">
        <f>IF($AH219&lt;&gt;"",VLOOKUP($AH219,$AH$71:$AV$75,$S$1,FALSE),"")</f>
        <v/>
      </c>
      <c r="AJ219" s="1320" t="str">
        <f>IF($AH219&lt;&gt;"",VLOOKUP($AH219,$AH$71:$AV$75,$T$1,FALSE),"")</f>
        <v/>
      </c>
      <c r="AK219" s="1320" t="str">
        <f>IF($AH219&lt;&gt;"",VLOOKUP($AH219,$AH$71:$AV$75,$U$1,FALSE),"")</f>
        <v/>
      </c>
      <c r="AL219" s="1320" t="str">
        <f>IF($AH219&lt;&gt;"",VLOOKUP($AH219,$AH$71:$AV$75,$V$1,FALSE),"")</f>
        <v/>
      </c>
      <c r="AM219" s="1320" t="str">
        <f>IF($AH219&lt;&gt;"",VLOOKUP($AH219,$AH$71:$AV$75,$W$1,FALSE),"")</f>
        <v/>
      </c>
      <c r="AN219" s="1320" t="str">
        <f>IF($AH219&lt;&gt;"",VLOOKUP($AH219,$AH$71:$AV$75,$X$1,FALSE),"")</f>
        <v/>
      </c>
      <c r="AO219" s="1320" t="str">
        <f>IF($AH219&lt;&gt;"",VLOOKUP($AH219,$AH$71:$AV$75,$Y$1,FALSE),"")</f>
        <v/>
      </c>
      <c r="AP219" s="1320" t="str">
        <f>IF($AH219&lt;&gt;"",VLOOKUP($AH219,$AH$71:$AV$75,$Z$1,FALSE),"")</f>
        <v/>
      </c>
      <c r="AQ219" s="1320" t="str">
        <f>IF($AH219&lt;&gt;"",VLOOKUP($AH219,$AH$71:$AV$75,$AA$1,FALSE),"")</f>
        <v/>
      </c>
      <c r="AR219" s="1320" t="str">
        <f>IF($AH219&lt;&gt;"",VLOOKUP($AH219,$AH$71:$AV$75,$AB$1,FALSE),"")</f>
        <v/>
      </c>
      <c r="AS219" s="1320" t="str">
        <f>IF($AH219&lt;&gt;"",VLOOKUP($AH219,$AH$71:$AV$75,$AC$1,FALSE),"")</f>
        <v/>
      </c>
      <c r="AT219" s="1321" t="str">
        <f>IF($AH219&lt;&gt;"",VLOOKUP($AH219,$AH$71:$AV$75,$AD$1,FALSE),"")</f>
        <v/>
      </c>
      <c r="AU219" s="1322" t="str">
        <f>IF($AH219&lt;&gt;"",VLOOKUP($AH219,$AH$71:$AV$75,$AE$1,FALSE),"")</f>
        <v/>
      </c>
      <c r="AV219" s="1429" t="str">
        <f>IF($AH219&lt;&gt;"",VLOOKUP($AH219,$AH$71:$AV$75,$AF$1,FALSE),"")</f>
        <v/>
      </c>
      <c r="AW219" s="1430"/>
      <c r="AX219" s="1315" t="str">
        <f t="shared" si="74"/>
        <v/>
      </c>
      <c r="AY219" s="1316" t="str">
        <f>IF($R219&lt;&gt;"",VLOOKUP($R219,$AX$74:AY$74,AY$1,FALSE),"")</f>
        <v/>
      </c>
      <c r="AZ219" s="1323" t="str">
        <f>IF($R219&lt;&gt;"",VLOOKUP($R219,$AX$74:AZ$74,AZ$1,FALSE),"")</f>
        <v/>
      </c>
      <c r="BA219" s="841"/>
      <c r="BB219" s="1324" t="str">
        <f>IF($R219&lt;&gt;"",VLOOKUP($R219,$AX$74:BB$74,BB$1,FALSE),"")</f>
        <v/>
      </c>
      <c r="BC219" s="1320" t="str">
        <f>IF($R219&lt;&gt;"",VLOOKUP($R219,$AX$74:BC$74,BC$1,FALSE),"")</f>
        <v/>
      </c>
      <c r="BD219" s="1316" t="str">
        <f>IF($R219&lt;&gt;"",VLOOKUP($R219,$AX$74:BD$74,BD$1,FALSE),"")</f>
        <v/>
      </c>
      <c r="BE219" s="1325" t="str">
        <f>IF($R219&lt;&gt;"",VLOOKUP($R219,$AX$74:BE$74,BE$1,FALSE),"")</f>
        <v/>
      </c>
      <c r="BF219" s="1326"/>
      <c r="BG219" s="1324" t="str">
        <f>IF($R219&lt;&gt;"",VLOOKUP($R219,$AX$74:BG$74,BG$1,FALSE),"")</f>
        <v/>
      </c>
      <c r="BH219" s="1320" t="str">
        <f>IF($R219&lt;&gt;"",VLOOKUP($R219,$AX$74:BH$74,BH$1,FALSE),"")</f>
        <v/>
      </c>
      <c r="BI219" s="1316" t="str">
        <f>IF($R219&lt;&gt;"",VLOOKUP($R219,$AX$74:BI$74,BI$1,FALSE),"")</f>
        <v/>
      </c>
      <c r="BJ219" s="1325" t="str">
        <f>IF($R219&lt;&gt;"",VLOOKUP($R219,$AX$74:BJ$74,BJ$1,FALSE),"")</f>
        <v/>
      </c>
      <c r="BK219" s="1326"/>
      <c r="BL219" s="1327" t="str">
        <f>IF($R219&lt;&gt;"",VLOOKUP($R219,$AX$74:BL$74,BL$1,FALSE),"")</f>
        <v/>
      </c>
      <c r="BM219" s="1321" t="str">
        <f>IF($R219&lt;&gt;"",VLOOKUP($R219,$AX$74:BM$74,BM$1,FALSE),"")</f>
        <v/>
      </c>
      <c r="BN219" s="1322"/>
      <c r="BO219" s="1428"/>
      <c r="BP219" s="1315" t="str">
        <f t="shared" si="75"/>
        <v/>
      </c>
      <c r="BQ219" s="1316" t="str">
        <f>IF($R219&lt;&gt;"",VLOOKUP($R219,$BP$71:$CD$75,$S$1,FALSE),"")</f>
        <v/>
      </c>
      <c r="BR219" s="1316" t="str">
        <f>IF($R219&lt;&gt;"",VLOOKUP($R219,$BP$71:$CD$75,$T$1,FALSE),"")</f>
        <v/>
      </c>
      <c r="BS219" s="1316" t="str">
        <f>IF($R219&lt;&gt;"",VLOOKUP($R219,$BP$71:$CD$75,$U$1,FALSE),"")</f>
        <v/>
      </c>
      <c r="BT219" s="1316" t="str">
        <f>IF($R219&lt;&gt;"",VLOOKUP($R219,$BP$71:$CD$75,$V$1,FALSE),"")</f>
        <v/>
      </c>
      <c r="BU219" s="1316" t="str">
        <f>IF($R219&lt;&gt;"",VLOOKUP($R219,$BP$71:$CD$75,$W$1,FALSE),"")</f>
        <v/>
      </c>
      <c r="BV219" s="1316" t="str">
        <f>IF($R219&lt;&gt;"",VLOOKUP($R219,$BP$71:$CD$75,$X$1,FALSE),"")</f>
        <v/>
      </c>
      <c r="BW219" s="1316" t="str">
        <f>IF($R219&lt;&gt;"",VLOOKUP($R219,$BP$71:$CD$75,$Y$1,FALSE),"")</f>
        <v/>
      </c>
      <c r="BX219" s="1316" t="str">
        <f>IF($R219&lt;&gt;"",VLOOKUP($R219,$BP$71:$CD$75,$Z$1,FALSE),"")</f>
        <v/>
      </c>
      <c r="BY219" s="1316" t="str">
        <f>IF($R219&lt;&gt;"",VLOOKUP($R219,$BP$71:$CD$75,$AA$1,FALSE),"")</f>
        <v/>
      </c>
      <c r="BZ219" s="1316" t="str">
        <f>IF($R219&lt;&gt;"",VLOOKUP($R219,$BP$71:$CD$75,$AB$1,FALSE),"")</f>
        <v/>
      </c>
      <c r="CA219" s="1316" t="str">
        <f>IF($R219&lt;&gt;"",VLOOKUP($R219,$BP$71:$CD$75,$AC$1,FALSE),"")</f>
        <v/>
      </c>
      <c r="CB219" s="1317" t="str">
        <f>IF($R219&lt;&gt;"",VLOOKUP($R219,$BP$71:$CD$75,$AD$1,FALSE),"")</f>
        <v/>
      </c>
      <c r="CC219" s="1318" t="str">
        <f>IF($R219&lt;&gt;"",VLOOKUP($R219,$BP$71:$CD$75,$AE$1,FALSE),"")</f>
        <v/>
      </c>
      <c r="CD219" s="1429" t="str">
        <f>IF($R219&lt;&gt;"",VLOOKUP($R219,$BP$71:$CD$75,$AF$1,FALSE),"")</f>
        <v/>
      </c>
    </row>
    <row r="220" spans="1:131" s="777" customFormat="1" ht="15.75" customHeight="1">
      <c r="A220" s="1328"/>
      <c r="B220" s="1329" t="str">
        <f>IF(SETUP!H26&lt;&gt;"",SETUP!H26,"")</f>
        <v/>
      </c>
      <c r="C220" s="1330"/>
      <c r="D220" s="1330"/>
      <c r="E220" s="1330"/>
      <c r="F220" s="1330"/>
      <c r="G220" s="1330"/>
      <c r="H220" s="1330"/>
      <c r="I220" s="1330"/>
      <c r="J220" s="1330"/>
      <c r="K220" s="1330"/>
      <c r="L220" s="1330"/>
      <c r="M220" s="1330"/>
      <c r="N220" s="1330"/>
      <c r="O220" s="1331"/>
      <c r="P220" s="976"/>
      <c r="Q220" s="1332"/>
      <c r="R220" s="1333" t="str">
        <f>IF(SETUP!H26&lt;&gt;"",SETUP!H26,"")</f>
        <v/>
      </c>
      <c r="S220" s="1334" t="str">
        <f>IF($R220&lt;&gt;"",VLOOKUP($R220,$R$3:$AF$48,$S$1,FALSE),"")</f>
        <v/>
      </c>
      <c r="T220" s="1334" t="str">
        <f>IF($R220&lt;&gt;"",VLOOKUP($R220,$R$3:$AF$48,$T$1,FALSE),"")</f>
        <v/>
      </c>
      <c r="U220" s="1334" t="str">
        <f>IF($R220&lt;&gt;"",VLOOKUP($R220,$R$3:$AF$48,$U$1,FALSE),"")</f>
        <v/>
      </c>
      <c r="V220" s="1334" t="str">
        <f>IF($R220&lt;&gt;"",VLOOKUP($R220,$R$3:$AF$48,$V$1,FALSE),"")</f>
        <v/>
      </c>
      <c r="W220" s="1334" t="str">
        <f>IF($R220&lt;&gt;"",VLOOKUP($R220,$R$3:$AF$48,$W$1,FALSE),"")</f>
        <v/>
      </c>
      <c r="X220" s="1334" t="str">
        <f>IF($R220&lt;&gt;"",VLOOKUP($R220,$R$3:$AF$48,$X$1,FALSE),"")</f>
        <v/>
      </c>
      <c r="Y220" s="1334" t="str">
        <f>IF($R220&lt;&gt;"",VLOOKUP($R220,$R$3:$AF$48,$Y$1,FALSE),"")</f>
        <v/>
      </c>
      <c r="Z220" s="1334" t="str">
        <f>IF($R220&lt;&gt;"",VLOOKUP($R220,$R$3:$AF$48,$Z$1,FALSE),"")</f>
        <v/>
      </c>
      <c r="AA220" s="1334" t="str">
        <f>IF($R220&lt;&gt;"",VLOOKUP($R220,$R$3:$AF$48,$AA$1,FALSE),"")</f>
        <v/>
      </c>
      <c r="AB220" s="1334" t="str">
        <f>IF($R220&lt;&gt;"",VLOOKUP($R220,$R$3:$AF$48,$AB$1,FALSE),"")</f>
        <v/>
      </c>
      <c r="AC220" s="1334" t="str">
        <f>IF($R220&lt;&gt;"",VLOOKUP($R220,$R$3:$AF$48,$AC$1,FALSE),"")</f>
        <v/>
      </c>
      <c r="AD220" s="1335" t="str">
        <f>IF($R220&lt;&gt;"",VLOOKUP($R220,$R$3:$AF$48,$AD$1,FALSE),"")</f>
        <v/>
      </c>
      <c r="AE220" s="1336" t="str">
        <f>IF($R220&lt;&gt;"",VLOOKUP($R220,$R$3:$AF$48,$AE$1,FALSE),"")</f>
        <v/>
      </c>
      <c r="AF220" s="1337" t="str">
        <f>IF($R220&lt;&gt;"",VLOOKUP($R220,$R$3:$AF$48,$AF$1,FALSE),"")</f>
        <v/>
      </c>
      <c r="AG220" s="1332"/>
      <c r="AH220" s="1333" t="str">
        <f t="shared" si="73"/>
        <v/>
      </c>
      <c r="AI220" s="1338" t="str">
        <f t="shared" ref="AI220:AU224" si="80">IF(S220&lt;&gt;"",S220/S$219,"")</f>
        <v/>
      </c>
      <c r="AJ220" s="1338" t="str">
        <f t="shared" si="80"/>
        <v/>
      </c>
      <c r="AK220" s="1338" t="str">
        <f t="shared" si="80"/>
        <v/>
      </c>
      <c r="AL220" s="1338" t="str">
        <f t="shared" si="80"/>
        <v/>
      </c>
      <c r="AM220" s="1338" t="str">
        <f t="shared" si="80"/>
        <v/>
      </c>
      <c r="AN220" s="1338" t="str">
        <f t="shared" si="80"/>
        <v/>
      </c>
      <c r="AO220" s="1338" t="str">
        <f t="shared" si="80"/>
        <v/>
      </c>
      <c r="AP220" s="1338" t="str">
        <f t="shared" si="80"/>
        <v/>
      </c>
      <c r="AQ220" s="1338" t="str">
        <f t="shared" si="80"/>
        <v/>
      </c>
      <c r="AR220" s="1338" t="str">
        <f t="shared" si="80"/>
        <v/>
      </c>
      <c r="AS220" s="1338" t="str">
        <f t="shared" si="80"/>
        <v/>
      </c>
      <c r="AT220" s="1339" t="str">
        <f t="shared" si="80"/>
        <v/>
      </c>
      <c r="AU220" s="1340" t="str">
        <f t="shared" si="80"/>
        <v/>
      </c>
      <c r="AV220" s="1337" t="str">
        <f>IF($AH220&lt;&gt;"",VLOOKUP($AH220,$AH$3:$AV$48,$AF$1,FALSE),"")</f>
        <v/>
      </c>
      <c r="AW220" s="1332"/>
      <c r="AX220" s="1333" t="str">
        <f t="shared" si="74"/>
        <v/>
      </c>
      <c r="AY220" s="1334" t="str">
        <f>IF($R220&lt;&gt;"",VLOOKUP($R220,$AX$3:AY$48,AY$1,FALSE),"")</f>
        <v/>
      </c>
      <c r="AZ220" s="1341" t="str">
        <f>IF($R220&lt;&gt;"",VLOOKUP($R220,$AX$3:AZ$48,AZ$1,FALSE),"")</f>
        <v/>
      </c>
      <c r="BA220" s="841"/>
      <c r="BB220" s="1342" t="str">
        <f>IF($R220&lt;&gt;"",VLOOKUP($R220,$AX$3:BB$48,BB$1,FALSE),"")</f>
        <v/>
      </c>
      <c r="BC220" s="1338" t="str">
        <f>IF($R220&lt;&gt;"",VLOOKUP($R220,$AX$3:BC$48,BC$1,FALSE),"")</f>
        <v/>
      </c>
      <c r="BD220" s="1334" t="str">
        <f>IF($R220&lt;&gt;"",VLOOKUP($R220,$AX$3:BD$48,BD$1,FALSE),"")</f>
        <v/>
      </c>
      <c r="BE220" s="1343" t="str">
        <f>IF($R220&lt;&gt;"",VLOOKUP($R220,$AX$3:BE$48,BE$1,FALSE),"")</f>
        <v/>
      </c>
      <c r="BF220" s="1326"/>
      <c r="BG220" s="1342" t="str">
        <f>IF($R220&lt;&gt;"",VLOOKUP($R220,$AX$3:BG$48,BG$1,FALSE),"")</f>
        <v/>
      </c>
      <c r="BH220" s="1338" t="str">
        <f>IF($R220&lt;&gt;"",VLOOKUP($R220,$AX$3:BH$48,BH$1,FALSE),"")</f>
        <v/>
      </c>
      <c r="BI220" s="1334" t="str">
        <f>IF($R220&lt;&gt;"",VLOOKUP($R220,$AX$3:BI$48,BI$1,FALSE),"")</f>
        <v/>
      </c>
      <c r="BJ220" s="1343" t="str">
        <f>IF($R220&lt;&gt;"",VLOOKUP($R220,$AX$3:BJ$48,BJ$1,FALSE),"")</f>
        <v/>
      </c>
      <c r="BK220" s="1326"/>
      <c r="BL220" s="1344" t="str">
        <f>IF($R220&lt;&gt;"",VLOOKUP($R220,$AX$3:BL$48,BL$1,FALSE),"")</f>
        <v/>
      </c>
      <c r="BM220" s="1339" t="str">
        <f>IF($R220&lt;&gt;"",VLOOKUP($R220,$AX$3:BM$48,BM$1,FALSE),"")</f>
        <v/>
      </c>
      <c r="BN220" s="1340"/>
      <c r="BO220" s="1332"/>
      <c r="BP220" s="1333" t="str">
        <f t="shared" si="75"/>
        <v/>
      </c>
      <c r="BQ220" s="1334" t="str">
        <f>IF($R220&lt;&gt;"",VLOOKUP($R220,$BP$3:$CD$48,$S$1,FALSE),"")</f>
        <v/>
      </c>
      <c r="BR220" s="1334" t="str">
        <f>IF($R220&lt;&gt;"",VLOOKUP($R220,$BP$3:$CD$48,$T$1,FALSE),"")</f>
        <v/>
      </c>
      <c r="BS220" s="1334" t="str">
        <f>IF($R220&lt;&gt;"",VLOOKUP($R220,$BP$3:$CD$48,$U$1,FALSE),"")</f>
        <v/>
      </c>
      <c r="BT220" s="1334" t="str">
        <f>IF($R220&lt;&gt;"",VLOOKUP($R220,$BP$3:$CD$48,$V$1,FALSE),"")</f>
        <v/>
      </c>
      <c r="BU220" s="1334" t="str">
        <f>IF($R220&lt;&gt;"",VLOOKUP($R220,$BP$3:$CD$48,$W$1,FALSE),"")</f>
        <v/>
      </c>
      <c r="BV220" s="1334" t="str">
        <f>IF($R220&lt;&gt;"",VLOOKUP($R220,$BP$3:$CD$48,$X$1,FALSE),"")</f>
        <v/>
      </c>
      <c r="BW220" s="1334" t="str">
        <f>IF($R220&lt;&gt;"",VLOOKUP($R220,$BP$3:$CD$48,$Y$1,FALSE),"")</f>
        <v/>
      </c>
      <c r="BX220" s="1334" t="str">
        <f>IF($R220&lt;&gt;"",VLOOKUP($R220,$BP$3:$CD$48,$Z$1,FALSE),"")</f>
        <v/>
      </c>
      <c r="BY220" s="1334" t="str">
        <f>IF($R220&lt;&gt;"",VLOOKUP($R220,$BP$3:$CD$48,$AA$1,FALSE),"")</f>
        <v/>
      </c>
      <c r="BZ220" s="1334" t="str">
        <f>IF($R220&lt;&gt;"",VLOOKUP($R220,$BP$3:$CD$48,$AB$1,FALSE),"")</f>
        <v/>
      </c>
      <c r="CA220" s="1334" t="str">
        <f>IF($R220&lt;&gt;"",VLOOKUP($R220,$BP$3:$CD$48,$AC$1,FALSE),"")</f>
        <v/>
      </c>
      <c r="CB220" s="1335" t="str">
        <f>IF($R220&lt;&gt;"",VLOOKUP($R220,$BP$3:$CD$48,$AD$1,FALSE),"")</f>
        <v/>
      </c>
      <c r="CC220" s="1336" t="str">
        <f>IF($R220&lt;&gt;"",VLOOKUP($R220,$BP$3:$CD$48,$AE$1,FALSE),"")</f>
        <v/>
      </c>
      <c r="CD220" s="1337" t="str">
        <f>IF($R220&lt;&gt;"",VLOOKUP($R220,$BP$3:$CD$48,$AF$1,FALSE),"")</f>
        <v/>
      </c>
    </row>
    <row r="221" spans="1:131" s="777" customFormat="1" ht="15.75" customHeight="1">
      <c r="A221" s="1345"/>
      <c r="B221" s="1346" t="str">
        <f>IF(SETUP!H27&lt;&gt;"",SETUP!H27,"")</f>
        <v/>
      </c>
      <c r="C221" s="1347"/>
      <c r="D221" s="1347"/>
      <c r="E221" s="1347"/>
      <c r="F221" s="1347"/>
      <c r="G221" s="1347"/>
      <c r="H221" s="1347"/>
      <c r="I221" s="1347"/>
      <c r="J221" s="1347"/>
      <c r="K221" s="1347"/>
      <c r="L221" s="1347"/>
      <c r="M221" s="1347"/>
      <c r="N221" s="1347"/>
      <c r="O221" s="1348"/>
      <c r="P221" s="976"/>
      <c r="Q221" s="1349"/>
      <c r="R221" s="1350" t="str">
        <f>IF(SETUP!H27&lt;&gt;"",SETUP!H27,"")</f>
        <v/>
      </c>
      <c r="S221" s="848" t="str">
        <f>IF($R221&lt;&gt;"",VLOOKUP($R221,$R$3:$AF$48,$S$1,FALSE),"")</f>
        <v/>
      </c>
      <c r="T221" s="848" t="str">
        <f>IF($R221&lt;&gt;"",VLOOKUP($R221,$R$3:$AF$48,$T$1,FALSE),"")</f>
        <v/>
      </c>
      <c r="U221" s="848" t="str">
        <f>IF($R221&lt;&gt;"",VLOOKUP($R221,$R$3:$AF$48,$U$1,FALSE),"")</f>
        <v/>
      </c>
      <c r="V221" s="848" t="str">
        <f>IF($R221&lt;&gt;"",VLOOKUP($R221,$R$3:$AF$48,$V$1,FALSE),"")</f>
        <v/>
      </c>
      <c r="W221" s="848" t="str">
        <f>IF($R221&lt;&gt;"",VLOOKUP($R221,$R$3:$AF$48,$W$1,FALSE),"")</f>
        <v/>
      </c>
      <c r="X221" s="848" t="str">
        <f>IF($R221&lt;&gt;"",VLOOKUP($R221,$R$3:$AF$48,$X$1,FALSE),"")</f>
        <v/>
      </c>
      <c r="Y221" s="848" t="str">
        <f>IF($R221&lt;&gt;"",VLOOKUP($R221,$R$3:$AF$48,$Y$1,FALSE),"")</f>
        <v/>
      </c>
      <c r="Z221" s="848" t="str">
        <f>IF($R221&lt;&gt;"",VLOOKUP($R221,$R$3:$AF$48,$Z$1,FALSE),"")</f>
        <v/>
      </c>
      <c r="AA221" s="848" t="str">
        <f>IF($R221&lt;&gt;"",VLOOKUP($R221,$R$3:$AF$48,$AA$1,FALSE),"")</f>
        <v/>
      </c>
      <c r="AB221" s="848" t="str">
        <f>IF($R221&lt;&gt;"",VLOOKUP($R221,$R$3:$AF$48,$AB$1,FALSE),"")</f>
        <v/>
      </c>
      <c r="AC221" s="848" t="str">
        <f>IF($R221&lt;&gt;"",VLOOKUP($R221,$R$3:$AF$48,$AC$1,FALSE),"")</f>
        <v/>
      </c>
      <c r="AD221" s="1351" t="str">
        <f>IF($R221&lt;&gt;"",VLOOKUP($R221,$R$3:$AF$48,$AD$1,FALSE),"")</f>
        <v/>
      </c>
      <c r="AE221" s="1352" t="str">
        <f>IF($R221&lt;&gt;"",VLOOKUP($R221,$R$3:$AF$48,$AE$1,FALSE),"")</f>
        <v/>
      </c>
      <c r="AF221" s="1337" t="str">
        <f>IF($R221&lt;&gt;"",VLOOKUP($R221,$R$3:$AF$48,$AF$1,FALSE),"")</f>
        <v/>
      </c>
      <c r="AG221" s="1349"/>
      <c r="AH221" s="1350" t="str">
        <f t="shared" si="73"/>
        <v/>
      </c>
      <c r="AI221" s="852" t="str">
        <f t="shared" si="80"/>
        <v/>
      </c>
      <c r="AJ221" s="852" t="str">
        <f t="shared" si="80"/>
        <v/>
      </c>
      <c r="AK221" s="852" t="str">
        <f t="shared" si="80"/>
        <v/>
      </c>
      <c r="AL221" s="852" t="str">
        <f t="shared" si="80"/>
        <v/>
      </c>
      <c r="AM221" s="852" t="str">
        <f t="shared" si="80"/>
        <v/>
      </c>
      <c r="AN221" s="852" t="str">
        <f t="shared" si="80"/>
        <v/>
      </c>
      <c r="AO221" s="852" t="str">
        <f t="shared" si="80"/>
        <v/>
      </c>
      <c r="AP221" s="852" t="str">
        <f t="shared" si="80"/>
        <v/>
      </c>
      <c r="AQ221" s="852" t="str">
        <f t="shared" si="80"/>
        <v/>
      </c>
      <c r="AR221" s="852" t="str">
        <f t="shared" si="80"/>
        <v/>
      </c>
      <c r="AS221" s="852" t="str">
        <f t="shared" si="80"/>
        <v/>
      </c>
      <c r="AT221" s="1353" t="str">
        <f t="shared" si="80"/>
        <v/>
      </c>
      <c r="AU221" s="1354" t="str">
        <f t="shared" si="80"/>
        <v/>
      </c>
      <c r="AV221" s="1337" t="str">
        <f>IF($AH221&lt;&gt;"",VLOOKUP($AH221,$AH$3:$AV$48,$AF$1,FALSE),"")</f>
        <v/>
      </c>
      <c r="AW221" s="1349"/>
      <c r="AX221" s="1350" t="str">
        <f t="shared" si="74"/>
        <v/>
      </c>
      <c r="AY221" s="848" t="str">
        <f>IF($R221&lt;&gt;"",VLOOKUP($R221,$AX$3:AY$48,AY$1,FALSE),"")</f>
        <v/>
      </c>
      <c r="AZ221" s="855" t="str">
        <f>IF($R221&lt;&gt;"",VLOOKUP($R221,$AX$3:AZ$48,AZ$1,FALSE),"")</f>
        <v/>
      </c>
      <c r="BA221" s="841"/>
      <c r="BB221" s="856" t="str">
        <f>IF($R221&lt;&gt;"",VLOOKUP($R221,$AX$3:BB$48,BB$1,FALSE),"")</f>
        <v/>
      </c>
      <c r="BC221" s="852" t="str">
        <f>IF($R221&lt;&gt;"",VLOOKUP($R221,$AX$3:BC$48,BC$1,FALSE),"")</f>
        <v/>
      </c>
      <c r="BD221" s="848" t="str">
        <f>IF($R221&lt;&gt;"",VLOOKUP($R221,$AX$3:BD$48,BD$1,FALSE),"")</f>
        <v/>
      </c>
      <c r="BE221" s="857" t="str">
        <f>IF($R221&lt;&gt;"",VLOOKUP($R221,$AX$3:BE$48,BE$1,FALSE),"")</f>
        <v/>
      </c>
      <c r="BF221" s="1326"/>
      <c r="BG221" s="856" t="str">
        <f>IF($R221&lt;&gt;"",VLOOKUP($R221,$AX$3:BG$48,BG$1,FALSE),"")</f>
        <v/>
      </c>
      <c r="BH221" s="852" t="str">
        <f>IF($R221&lt;&gt;"",VLOOKUP($R221,$AX$3:BH$48,BH$1,FALSE),"")</f>
        <v/>
      </c>
      <c r="BI221" s="848" t="str">
        <f>IF($R221&lt;&gt;"",VLOOKUP($R221,$AX$3:BI$48,BI$1,FALSE),"")</f>
        <v/>
      </c>
      <c r="BJ221" s="857" t="str">
        <f>IF($R221&lt;&gt;"",VLOOKUP($R221,$AX$3:BJ$48,BJ$1,FALSE),"")</f>
        <v/>
      </c>
      <c r="BK221" s="1326"/>
      <c r="BL221" s="1355" t="str">
        <f>IF($R221&lt;&gt;"",VLOOKUP($R221,$AX$3:BL$48,BL$1,FALSE),"")</f>
        <v/>
      </c>
      <c r="BM221" s="1353" t="str">
        <f>IF($R221&lt;&gt;"",VLOOKUP($R221,$AX$3:BM$48,BM$1,FALSE),"")</f>
        <v/>
      </c>
      <c r="BN221" s="1354"/>
      <c r="BO221" s="1349"/>
      <c r="BP221" s="1350" t="str">
        <f t="shared" si="75"/>
        <v/>
      </c>
      <c r="BQ221" s="848" t="str">
        <f>IF($R221&lt;&gt;"",VLOOKUP($R221,$BP$3:$CD$48,$S$1,FALSE),"")</f>
        <v/>
      </c>
      <c r="BR221" s="848" t="str">
        <f>IF($R221&lt;&gt;"",VLOOKUP($R221,$BP$3:$CD$48,$T$1,FALSE),"")</f>
        <v/>
      </c>
      <c r="BS221" s="848" t="str">
        <f>IF($R221&lt;&gt;"",VLOOKUP($R221,$BP$3:$CD$48,$U$1,FALSE),"")</f>
        <v/>
      </c>
      <c r="BT221" s="848" t="str">
        <f>IF($R221&lt;&gt;"",VLOOKUP($R221,$BP$3:$CD$48,$V$1,FALSE),"")</f>
        <v/>
      </c>
      <c r="BU221" s="848" t="str">
        <f>IF($R221&lt;&gt;"",VLOOKUP($R221,$BP$3:$CD$48,$W$1,FALSE),"")</f>
        <v/>
      </c>
      <c r="BV221" s="848" t="str">
        <f>IF($R221&lt;&gt;"",VLOOKUP($R221,$BP$3:$CD$48,$X$1,FALSE),"")</f>
        <v/>
      </c>
      <c r="BW221" s="848" t="str">
        <f>IF($R221&lt;&gt;"",VLOOKUP($R221,$BP$3:$CD$48,$Y$1,FALSE),"")</f>
        <v/>
      </c>
      <c r="BX221" s="848" t="str">
        <f>IF($R221&lt;&gt;"",VLOOKUP($R221,$BP$3:$CD$48,$Z$1,FALSE),"")</f>
        <v/>
      </c>
      <c r="BY221" s="848" t="str">
        <f>IF($R221&lt;&gt;"",VLOOKUP($R221,$BP$3:$CD$48,$AA$1,FALSE),"")</f>
        <v/>
      </c>
      <c r="BZ221" s="848" t="str">
        <f>IF($R221&lt;&gt;"",VLOOKUP($R221,$BP$3:$CD$48,$AB$1,FALSE),"")</f>
        <v/>
      </c>
      <c r="CA221" s="848" t="str">
        <f>IF($R221&lt;&gt;"",VLOOKUP($R221,$BP$3:$CD$48,$AC$1,FALSE),"")</f>
        <v/>
      </c>
      <c r="CB221" s="1351" t="str">
        <f>IF($R221&lt;&gt;"",VLOOKUP($R221,$BP$3:$CD$48,$AD$1,FALSE),"")</f>
        <v/>
      </c>
      <c r="CC221" s="1352" t="str">
        <f>IF($R221&lt;&gt;"",VLOOKUP($R221,$BP$3:$CD$48,$AE$1,FALSE),"")</f>
        <v/>
      </c>
      <c r="CD221" s="1337" t="str">
        <f>IF($R221&lt;&gt;"",VLOOKUP($R221,$BP$3:$CD$48,$AF$1,FALSE),"")</f>
        <v/>
      </c>
    </row>
    <row r="222" spans="1:131" s="777" customFormat="1" ht="15.75" customHeight="1">
      <c r="A222" s="1345"/>
      <c r="B222" s="1346" t="str">
        <f>IF(SETUP!H28&lt;&gt;"",SETUP!H28,"")</f>
        <v/>
      </c>
      <c r="C222" s="1347"/>
      <c r="D222" s="1347"/>
      <c r="E222" s="1347"/>
      <c r="F222" s="1347"/>
      <c r="G222" s="1347"/>
      <c r="H222" s="1347"/>
      <c r="I222" s="1347"/>
      <c r="J222" s="1347"/>
      <c r="K222" s="1347"/>
      <c r="L222" s="1347"/>
      <c r="M222" s="1347"/>
      <c r="N222" s="1347"/>
      <c r="O222" s="1348"/>
      <c r="P222" s="976"/>
      <c r="Q222" s="1349"/>
      <c r="R222" s="1333" t="str">
        <f>IF(SETUP!H28&lt;&gt;"",SETUP!H28,"")</f>
        <v/>
      </c>
      <c r="S222" s="1334" t="str">
        <f>IF($R222&lt;&gt;"",VLOOKUP($R222,$R$3:$AF$48,$S$1,FALSE),"")</f>
        <v/>
      </c>
      <c r="T222" s="1334" t="str">
        <f>IF($R222&lt;&gt;"",VLOOKUP($R222,$R$3:$AF$48,$T$1,FALSE),"")</f>
        <v/>
      </c>
      <c r="U222" s="1334" t="str">
        <f>IF($R222&lt;&gt;"",VLOOKUP($R222,$R$3:$AF$48,$U$1,FALSE),"")</f>
        <v/>
      </c>
      <c r="V222" s="1334" t="str">
        <f>IF($R222&lt;&gt;"",VLOOKUP($R222,$R$3:$AF$48,$V$1,FALSE),"")</f>
        <v/>
      </c>
      <c r="W222" s="1334" t="str">
        <f>IF($R222&lt;&gt;"",VLOOKUP($R222,$R$3:$AF$48,$W$1,FALSE),"")</f>
        <v/>
      </c>
      <c r="X222" s="1334" t="str">
        <f>IF($R222&lt;&gt;"",VLOOKUP($R222,$R$3:$AF$48,$X$1,FALSE),"")</f>
        <v/>
      </c>
      <c r="Y222" s="1334" t="str">
        <f>IF($R222&lt;&gt;"",VLOOKUP($R222,$R$3:$AF$48,$Y$1,FALSE),"")</f>
        <v/>
      </c>
      <c r="Z222" s="1334" t="str">
        <f>IF($R222&lt;&gt;"",VLOOKUP($R222,$R$3:$AF$48,$Z$1,FALSE),"")</f>
        <v/>
      </c>
      <c r="AA222" s="1334" t="str">
        <f>IF($R222&lt;&gt;"",VLOOKUP($R222,$R$3:$AF$48,$AA$1,FALSE),"")</f>
        <v/>
      </c>
      <c r="AB222" s="1334" t="str">
        <f>IF($R222&lt;&gt;"",VLOOKUP($R222,$R$3:$AF$48,$AB$1,FALSE),"")</f>
        <v/>
      </c>
      <c r="AC222" s="1334" t="str">
        <f>IF($R222&lt;&gt;"",VLOOKUP($R222,$R$3:$AF$48,$AC$1,FALSE),"")</f>
        <v/>
      </c>
      <c r="AD222" s="1335" t="str">
        <f>IF($R222&lt;&gt;"",VLOOKUP($R222,$R$3:$AF$48,$AD$1,FALSE),"")</f>
        <v/>
      </c>
      <c r="AE222" s="1336" t="str">
        <f>IF($R222&lt;&gt;"",VLOOKUP($R222,$R$3:$AF$48,$AE$1,FALSE),"")</f>
        <v/>
      </c>
      <c r="AF222" s="1337" t="str">
        <f>IF($R222&lt;&gt;"",VLOOKUP($R222,$R$3:$AF$48,$AF$1,FALSE),"")</f>
        <v/>
      </c>
      <c r="AG222" s="1349"/>
      <c r="AH222" s="1333" t="str">
        <f t="shared" si="73"/>
        <v/>
      </c>
      <c r="AI222" s="1338" t="str">
        <f t="shared" si="80"/>
        <v/>
      </c>
      <c r="AJ222" s="1338" t="str">
        <f t="shared" si="80"/>
        <v/>
      </c>
      <c r="AK222" s="1338" t="str">
        <f t="shared" si="80"/>
        <v/>
      </c>
      <c r="AL222" s="1338" t="str">
        <f t="shared" si="80"/>
        <v/>
      </c>
      <c r="AM222" s="1338" t="str">
        <f t="shared" si="80"/>
        <v/>
      </c>
      <c r="AN222" s="1338" t="str">
        <f t="shared" si="80"/>
        <v/>
      </c>
      <c r="AO222" s="1338" t="str">
        <f t="shared" si="80"/>
        <v/>
      </c>
      <c r="AP222" s="1338" t="str">
        <f t="shared" si="80"/>
        <v/>
      </c>
      <c r="AQ222" s="1338" t="str">
        <f t="shared" si="80"/>
        <v/>
      </c>
      <c r="AR222" s="1338" t="str">
        <f t="shared" si="80"/>
        <v/>
      </c>
      <c r="AS222" s="1338" t="str">
        <f t="shared" si="80"/>
        <v/>
      </c>
      <c r="AT222" s="1339" t="str">
        <f t="shared" si="80"/>
        <v/>
      </c>
      <c r="AU222" s="1340" t="str">
        <f t="shared" si="80"/>
        <v/>
      </c>
      <c r="AV222" s="1337" t="str">
        <f>IF($AH222&lt;&gt;"",VLOOKUP($AH222,$AH$3:$AV$48,$AF$1,FALSE),"")</f>
        <v/>
      </c>
      <c r="AW222" s="1349"/>
      <c r="AX222" s="1333" t="str">
        <f t="shared" si="74"/>
        <v/>
      </c>
      <c r="AY222" s="1334" t="str">
        <f>IF($R222&lt;&gt;"",VLOOKUP($R222,$AX$3:AY$48,AY$1,FALSE),"")</f>
        <v/>
      </c>
      <c r="AZ222" s="1341" t="str">
        <f>IF($R222&lt;&gt;"",VLOOKUP($R222,$AX$3:AZ$48,AZ$1,FALSE),"")</f>
        <v/>
      </c>
      <c r="BA222" s="841"/>
      <c r="BB222" s="1342" t="str">
        <f>IF($R222&lt;&gt;"",VLOOKUP($R222,$AX$3:BB$48,BB$1,FALSE),"")</f>
        <v/>
      </c>
      <c r="BC222" s="1338" t="str">
        <f>IF($R222&lt;&gt;"",VLOOKUP($R222,$AX$3:BC$48,BC$1,FALSE),"")</f>
        <v/>
      </c>
      <c r="BD222" s="1334" t="str">
        <f>IF($R222&lt;&gt;"",VLOOKUP($R222,$AX$3:BD$48,BD$1,FALSE),"")</f>
        <v/>
      </c>
      <c r="BE222" s="1343" t="str">
        <f>IF($R222&lt;&gt;"",VLOOKUP($R222,$AX$3:BE$48,BE$1,FALSE),"")</f>
        <v/>
      </c>
      <c r="BF222" s="1326"/>
      <c r="BG222" s="1342" t="str">
        <f>IF($R222&lt;&gt;"",VLOOKUP($R222,$AX$3:BG$48,BG$1,FALSE),"")</f>
        <v/>
      </c>
      <c r="BH222" s="1338" t="str">
        <f>IF($R222&lt;&gt;"",VLOOKUP($R222,$AX$3:BH$48,BH$1,FALSE),"")</f>
        <v/>
      </c>
      <c r="BI222" s="1334" t="str">
        <f>IF($R222&lt;&gt;"",VLOOKUP($R222,$AX$3:BI$48,BI$1,FALSE),"")</f>
        <v/>
      </c>
      <c r="BJ222" s="1343" t="str">
        <f>IF($R222&lt;&gt;"",VLOOKUP($R222,$AX$3:BJ$48,BJ$1,FALSE),"")</f>
        <v/>
      </c>
      <c r="BK222" s="1326"/>
      <c r="BL222" s="1344" t="str">
        <f>IF($R222&lt;&gt;"",VLOOKUP($R222,$AX$3:BL$48,BL$1,FALSE),"")</f>
        <v/>
      </c>
      <c r="BM222" s="1339" t="str">
        <f>IF($R222&lt;&gt;"",VLOOKUP($R222,$AX$3:BM$48,BM$1,FALSE),"")</f>
        <v/>
      </c>
      <c r="BN222" s="1340"/>
      <c r="BO222" s="1349"/>
      <c r="BP222" s="1333" t="str">
        <f t="shared" si="75"/>
        <v/>
      </c>
      <c r="BQ222" s="1334" t="str">
        <f>IF($R222&lt;&gt;"",VLOOKUP($R222,$BP$3:$CD$48,$S$1,FALSE),"")</f>
        <v/>
      </c>
      <c r="BR222" s="1334" t="str">
        <f>IF($R222&lt;&gt;"",VLOOKUP($R222,$BP$3:$CD$48,$T$1,FALSE),"")</f>
        <v/>
      </c>
      <c r="BS222" s="1334" t="str">
        <f>IF($R222&lt;&gt;"",VLOOKUP($R222,$BP$3:$CD$48,$U$1,FALSE),"")</f>
        <v/>
      </c>
      <c r="BT222" s="1334" t="str">
        <f>IF($R222&lt;&gt;"",VLOOKUP($R222,$BP$3:$CD$48,$V$1,FALSE),"")</f>
        <v/>
      </c>
      <c r="BU222" s="1334" t="str">
        <f>IF($R222&lt;&gt;"",VLOOKUP($R222,$BP$3:$CD$48,$W$1,FALSE),"")</f>
        <v/>
      </c>
      <c r="BV222" s="1334" t="str">
        <f>IF($R222&lt;&gt;"",VLOOKUP($R222,$BP$3:$CD$48,$X$1,FALSE),"")</f>
        <v/>
      </c>
      <c r="BW222" s="1334" t="str">
        <f>IF($R222&lt;&gt;"",VLOOKUP($R222,$BP$3:$CD$48,$Y$1,FALSE),"")</f>
        <v/>
      </c>
      <c r="BX222" s="1334" t="str">
        <f>IF($R222&lt;&gt;"",VLOOKUP($R222,$BP$3:$CD$48,$Z$1,FALSE),"")</f>
        <v/>
      </c>
      <c r="BY222" s="1334" t="str">
        <f>IF($R222&lt;&gt;"",VLOOKUP($R222,$BP$3:$CD$48,$AA$1,FALSE),"")</f>
        <v/>
      </c>
      <c r="BZ222" s="1334" t="str">
        <f>IF($R222&lt;&gt;"",VLOOKUP($R222,$BP$3:$CD$48,$AB$1,FALSE),"")</f>
        <v/>
      </c>
      <c r="CA222" s="1334" t="str">
        <f>IF($R222&lt;&gt;"",VLOOKUP($R222,$BP$3:$CD$48,$AC$1,FALSE),"")</f>
        <v/>
      </c>
      <c r="CB222" s="1335" t="str">
        <f>IF($R222&lt;&gt;"",VLOOKUP($R222,$BP$3:$CD$48,$AD$1,FALSE),"")</f>
        <v/>
      </c>
      <c r="CC222" s="1336" t="str">
        <f>IF($R222&lt;&gt;"",VLOOKUP($R222,$BP$3:$CD$48,$AE$1,FALSE),"")</f>
        <v/>
      </c>
      <c r="CD222" s="1337" t="str">
        <f>IF($R222&lt;&gt;"",VLOOKUP($R222,$BP$3:$CD$48,$AF$1,FALSE),"")</f>
        <v/>
      </c>
    </row>
    <row r="223" spans="1:131" s="777" customFormat="1" ht="15.75" customHeight="1">
      <c r="A223" s="1345"/>
      <c r="B223" s="1346" t="str">
        <f>IF(SETUP!H29&lt;&gt;"",SETUP!H29,"")</f>
        <v/>
      </c>
      <c r="C223" s="1347"/>
      <c r="D223" s="1347"/>
      <c r="E223" s="1347"/>
      <c r="F223" s="1347"/>
      <c r="G223" s="1347"/>
      <c r="H223" s="1347"/>
      <c r="I223" s="1347"/>
      <c r="J223" s="1347"/>
      <c r="K223" s="1347"/>
      <c r="L223" s="1347"/>
      <c r="M223" s="1347"/>
      <c r="N223" s="1347"/>
      <c r="O223" s="1348"/>
      <c r="P223" s="976"/>
      <c r="Q223" s="1349"/>
      <c r="R223" s="1350" t="str">
        <f>IF(SETUP!H29&lt;&gt;"",SETUP!H29,"")</f>
        <v/>
      </c>
      <c r="S223" s="848" t="str">
        <f>IF($R223&lt;&gt;"",VLOOKUP($R223,$R$3:$AF$48,$S$1,FALSE),"")</f>
        <v/>
      </c>
      <c r="T223" s="848" t="str">
        <f>IF($R223&lt;&gt;"",VLOOKUP($R223,$R$3:$AF$48,$T$1,FALSE),"")</f>
        <v/>
      </c>
      <c r="U223" s="848" t="str">
        <f>IF($R223&lt;&gt;"",VLOOKUP($R223,$R$3:$AF$48,$U$1,FALSE),"")</f>
        <v/>
      </c>
      <c r="V223" s="848" t="str">
        <f>IF($R223&lt;&gt;"",VLOOKUP($R223,$R$3:$AF$48,$V$1,FALSE),"")</f>
        <v/>
      </c>
      <c r="W223" s="848" t="str">
        <f>IF($R223&lt;&gt;"",VLOOKUP($R223,$R$3:$AF$48,$W$1,FALSE),"")</f>
        <v/>
      </c>
      <c r="X223" s="848" t="str">
        <f>IF($R223&lt;&gt;"",VLOOKUP($R223,$R$3:$AF$48,$X$1,FALSE),"")</f>
        <v/>
      </c>
      <c r="Y223" s="848" t="str">
        <f>IF($R223&lt;&gt;"",VLOOKUP($R223,$R$3:$AF$48,$Y$1,FALSE),"")</f>
        <v/>
      </c>
      <c r="Z223" s="848" t="str">
        <f>IF($R223&lt;&gt;"",VLOOKUP($R223,$R$3:$AF$48,$Z$1,FALSE),"")</f>
        <v/>
      </c>
      <c r="AA223" s="848" t="str">
        <f>IF($R223&lt;&gt;"",VLOOKUP($R223,$R$3:$AF$48,$AA$1,FALSE),"")</f>
        <v/>
      </c>
      <c r="AB223" s="848" t="str">
        <f>IF($R223&lt;&gt;"",VLOOKUP($R223,$R$3:$AF$48,$AB$1,FALSE),"")</f>
        <v/>
      </c>
      <c r="AC223" s="848" t="str">
        <f>IF($R223&lt;&gt;"",VLOOKUP($R223,$R$3:$AF$48,$AC$1,FALSE),"")</f>
        <v/>
      </c>
      <c r="AD223" s="1351" t="str">
        <f>IF($R223&lt;&gt;"",VLOOKUP($R223,$R$3:$AF$48,$AD$1,FALSE),"")</f>
        <v/>
      </c>
      <c r="AE223" s="1352" t="str">
        <f>IF($R223&lt;&gt;"",VLOOKUP($R223,$R$3:$AF$48,$AE$1,FALSE),"")</f>
        <v/>
      </c>
      <c r="AF223" s="1337" t="str">
        <f>IF($R223&lt;&gt;"",VLOOKUP($R223,$R$3:$AF$48,$AF$1,FALSE),"")</f>
        <v/>
      </c>
      <c r="AG223" s="1349"/>
      <c r="AH223" s="1350" t="str">
        <f t="shared" si="73"/>
        <v/>
      </c>
      <c r="AI223" s="852" t="str">
        <f t="shared" si="80"/>
        <v/>
      </c>
      <c r="AJ223" s="852" t="str">
        <f t="shared" si="80"/>
        <v/>
      </c>
      <c r="AK223" s="852" t="str">
        <f t="shared" si="80"/>
        <v/>
      </c>
      <c r="AL223" s="852" t="str">
        <f t="shared" si="80"/>
        <v/>
      </c>
      <c r="AM223" s="852" t="str">
        <f t="shared" si="80"/>
        <v/>
      </c>
      <c r="AN223" s="852" t="str">
        <f t="shared" si="80"/>
        <v/>
      </c>
      <c r="AO223" s="852" t="str">
        <f t="shared" si="80"/>
        <v/>
      </c>
      <c r="AP223" s="852" t="str">
        <f t="shared" si="80"/>
        <v/>
      </c>
      <c r="AQ223" s="852" t="str">
        <f t="shared" si="80"/>
        <v/>
      </c>
      <c r="AR223" s="852" t="str">
        <f t="shared" si="80"/>
        <v/>
      </c>
      <c r="AS223" s="852" t="str">
        <f t="shared" si="80"/>
        <v/>
      </c>
      <c r="AT223" s="1353" t="str">
        <f t="shared" si="80"/>
        <v/>
      </c>
      <c r="AU223" s="1354" t="str">
        <f t="shared" si="80"/>
        <v/>
      </c>
      <c r="AV223" s="1337" t="str">
        <f>IF($AH223&lt;&gt;"",VLOOKUP($AH223,$AH$3:$AV$48,$AF$1,FALSE),"")</f>
        <v/>
      </c>
      <c r="AW223" s="1349"/>
      <c r="AX223" s="1350" t="str">
        <f t="shared" si="74"/>
        <v/>
      </c>
      <c r="AY223" s="848" t="str">
        <f>IF($R223&lt;&gt;"",VLOOKUP($R223,$AX$3:AY$48,AY$1,FALSE),"")</f>
        <v/>
      </c>
      <c r="AZ223" s="855" t="str">
        <f>IF($R223&lt;&gt;"",VLOOKUP($R223,$AX$3:AZ$48,AZ$1,FALSE),"")</f>
        <v/>
      </c>
      <c r="BA223" s="841"/>
      <c r="BB223" s="856" t="str">
        <f>IF($R223&lt;&gt;"",VLOOKUP($R223,$AX$3:BB$48,BB$1,FALSE),"")</f>
        <v/>
      </c>
      <c r="BC223" s="852" t="str">
        <f>IF($R223&lt;&gt;"",VLOOKUP($R223,$AX$3:BC$48,BC$1,FALSE),"")</f>
        <v/>
      </c>
      <c r="BD223" s="848" t="str">
        <f>IF($R223&lt;&gt;"",VLOOKUP($R223,$AX$3:BD$48,BD$1,FALSE),"")</f>
        <v/>
      </c>
      <c r="BE223" s="857" t="str">
        <f>IF($R223&lt;&gt;"",VLOOKUP($R223,$AX$3:BE$48,BE$1,FALSE),"")</f>
        <v/>
      </c>
      <c r="BF223" s="1326"/>
      <c r="BG223" s="856" t="str">
        <f>IF($R223&lt;&gt;"",VLOOKUP($R223,$AX$3:BG$48,BG$1,FALSE),"")</f>
        <v/>
      </c>
      <c r="BH223" s="852" t="str">
        <f>IF($R223&lt;&gt;"",VLOOKUP($R223,$AX$3:BH$48,BH$1,FALSE),"")</f>
        <v/>
      </c>
      <c r="BI223" s="848" t="str">
        <f>IF($R223&lt;&gt;"",VLOOKUP($R223,$AX$3:BI$48,BI$1,FALSE),"")</f>
        <v/>
      </c>
      <c r="BJ223" s="857" t="str">
        <f>IF($R223&lt;&gt;"",VLOOKUP($R223,$AX$3:BJ$48,BJ$1,FALSE),"")</f>
        <v/>
      </c>
      <c r="BK223" s="1326"/>
      <c r="BL223" s="1355" t="str">
        <f>IF($R223&lt;&gt;"",VLOOKUP($R223,$AX$3:BL$48,BL$1,FALSE),"")</f>
        <v/>
      </c>
      <c r="BM223" s="1353" t="str">
        <f>IF($R223&lt;&gt;"",VLOOKUP($R223,$AX$3:BM$48,BM$1,FALSE),"")</f>
        <v/>
      </c>
      <c r="BN223" s="1354"/>
      <c r="BO223" s="1349"/>
      <c r="BP223" s="1350" t="str">
        <f t="shared" si="75"/>
        <v/>
      </c>
      <c r="BQ223" s="848" t="str">
        <f>IF($R223&lt;&gt;"",VLOOKUP($R223,$BP$3:$CD$48,$S$1,FALSE),"")</f>
        <v/>
      </c>
      <c r="BR223" s="848" t="str">
        <f>IF($R223&lt;&gt;"",VLOOKUP($R223,$BP$3:$CD$48,$T$1,FALSE),"")</f>
        <v/>
      </c>
      <c r="BS223" s="848" t="str">
        <f>IF($R223&lt;&gt;"",VLOOKUP($R223,$BP$3:$CD$48,$U$1,FALSE),"")</f>
        <v/>
      </c>
      <c r="BT223" s="848" t="str">
        <f>IF($R223&lt;&gt;"",VLOOKUP($R223,$BP$3:$CD$48,$V$1,FALSE),"")</f>
        <v/>
      </c>
      <c r="BU223" s="848" t="str">
        <f>IF($R223&lt;&gt;"",VLOOKUP($R223,$BP$3:$CD$48,$W$1,FALSE),"")</f>
        <v/>
      </c>
      <c r="BV223" s="848" t="str">
        <f>IF($R223&lt;&gt;"",VLOOKUP($R223,$BP$3:$CD$48,$X$1,FALSE),"")</f>
        <v/>
      </c>
      <c r="BW223" s="848" t="str">
        <f>IF($R223&lt;&gt;"",VLOOKUP($R223,$BP$3:$CD$48,$Y$1,FALSE),"")</f>
        <v/>
      </c>
      <c r="BX223" s="848" t="str">
        <f>IF($R223&lt;&gt;"",VLOOKUP($R223,$BP$3:$CD$48,$Z$1,FALSE),"")</f>
        <v/>
      </c>
      <c r="BY223" s="848" t="str">
        <f>IF($R223&lt;&gt;"",VLOOKUP($R223,$BP$3:$CD$48,$AA$1,FALSE),"")</f>
        <v/>
      </c>
      <c r="BZ223" s="848" t="str">
        <f>IF($R223&lt;&gt;"",VLOOKUP($R223,$BP$3:$CD$48,$AB$1,FALSE),"")</f>
        <v/>
      </c>
      <c r="CA223" s="848" t="str">
        <f>IF($R223&lt;&gt;"",VLOOKUP($R223,$BP$3:$CD$48,$AC$1,FALSE),"")</f>
        <v/>
      </c>
      <c r="CB223" s="1351" t="str">
        <f>IF($R223&lt;&gt;"",VLOOKUP($R223,$BP$3:$CD$48,$AD$1,FALSE),"")</f>
        <v/>
      </c>
      <c r="CC223" s="1352" t="str">
        <f>IF($R223&lt;&gt;"",VLOOKUP($R223,$BP$3:$CD$48,$AE$1,FALSE),"")</f>
        <v/>
      </c>
      <c r="CD223" s="1337" t="str">
        <f>IF($R223&lt;&gt;"",VLOOKUP($R223,$BP$3:$CD$48,$AF$1,FALSE),"")</f>
        <v/>
      </c>
    </row>
    <row r="224" spans="1:131" s="777" customFormat="1" ht="15.75" customHeight="1" thickBot="1">
      <c r="A224" s="1356"/>
      <c r="B224" s="1357" t="str">
        <f>IF(SETUP!H30&lt;&gt;"",SETUP!H30,"")</f>
        <v/>
      </c>
      <c r="C224" s="1358"/>
      <c r="D224" s="1358"/>
      <c r="E224" s="1358"/>
      <c r="F224" s="1358"/>
      <c r="G224" s="1358"/>
      <c r="H224" s="1358"/>
      <c r="I224" s="1358"/>
      <c r="J224" s="1358"/>
      <c r="K224" s="1358"/>
      <c r="L224" s="1358"/>
      <c r="M224" s="1358"/>
      <c r="N224" s="1358"/>
      <c r="O224" s="1359"/>
      <c r="P224" s="976"/>
      <c r="Q224" s="1349"/>
      <c r="R224" s="1333" t="str">
        <f>IF(SETUP!H30&lt;&gt;"",SETUP!H30,"")</f>
        <v/>
      </c>
      <c r="S224" s="1334" t="str">
        <f>IF($R224&lt;&gt;"",VLOOKUP($R224,$R$3:$AF$48,$S$1,FALSE),"")</f>
        <v/>
      </c>
      <c r="T224" s="1334" t="str">
        <f>IF($R224&lt;&gt;"",VLOOKUP($R224,$R$3:$AF$48,$T$1,FALSE),"")</f>
        <v/>
      </c>
      <c r="U224" s="1334" t="str">
        <f>IF($R224&lt;&gt;"",VLOOKUP($R224,$R$3:$AF$48,$U$1,FALSE),"")</f>
        <v/>
      </c>
      <c r="V224" s="1334" t="str">
        <f>IF($R224&lt;&gt;"",VLOOKUP($R224,$R$3:$AF$48,$V$1,FALSE),"")</f>
        <v/>
      </c>
      <c r="W224" s="1334" t="str">
        <f>IF($R224&lt;&gt;"",VLOOKUP($R224,$R$3:$AF$48,$W$1,FALSE),"")</f>
        <v/>
      </c>
      <c r="X224" s="1334" t="str">
        <f>IF($R224&lt;&gt;"",VLOOKUP($R224,$R$3:$AF$48,$X$1,FALSE),"")</f>
        <v/>
      </c>
      <c r="Y224" s="1334" t="str">
        <f>IF($R224&lt;&gt;"",VLOOKUP($R224,$R$3:$AF$48,$Y$1,FALSE),"")</f>
        <v/>
      </c>
      <c r="Z224" s="1334" t="str">
        <f>IF($R224&lt;&gt;"",VLOOKUP($R224,$R$3:$AF$48,$Z$1,FALSE),"")</f>
        <v/>
      </c>
      <c r="AA224" s="1334" t="str">
        <f>IF($R224&lt;&gt;"",VLOOKUP($R224,$R$3:$AF$48,$AA$1,FALSE),"")</f>
        <v/>
      </c>
      <c r="AB224" s="1334" t="str">
        <f>IF($R224&lt;&gt;"",VLOOKUP($R224,$R$3:$AF$48,$AB$1,FALSE),"")</f>
        <v/>
      </c>
      <c r="AC224" s="1334" t="str">
        <f>IF($R224&lt;&gt;"",VLOOKUP($R224,$R$3:$AF$48,$AC$1,FALSE),"")</f>
        <v/>
      </c>
      <c r="AD224" s="1335" t="str">
        <f>IF($R224&lt;&gt;"",VLOOKUP($R224,$R$3:$AF$48,$AD$1,FALSE),"")</f>
        <v/>
      </c>
      <c r="AE224" s="1336" t="str">
        <f>IF($R224&lt;&gt;"",VLOOKUP($R224,$R$3:$AF$48,$AE$1,FALSE),"")</f>
        <v/>
      </c>
      <c r="AF224" s="1337" t="str">
        <f>IF($R224&lt;&gt;"",VLOOKUP($R224,$R$3:$AF$48,$AF$1,FALSE),"")</f>
        <v/>
      </c>
      <c r="AG224" s="1349"/>
      <c r="AH224" s="1333" t="str">
        <f t="shared" si="73"/>
        <v/>
      </c>
      <c r="AI224" s="1365" t="str">
        <f t="shared" si="80"/>
        <v/>
      </c>
      <c r="AJ224" s="1365" t="str">
        <f t="shared" si="80"/>
        <v/>
      </c>
      <c r="AK224" s="1365" t="str">
        <f t="shared" si="80"/>
        <v/>
      </c>
      <c r="AL224" s="1365" t="str">
        <f t="shared" si="80"/>
        <v/>
      </c>
      <c r="AM224" s="1365" t="str">
        <f t="shared" si="80"/>
        <v/>
      </c>
      <c r="AN224" s="1365" t="str">
        <f t="shared" si="80"/>
        <v/>
      </c>
      <c r="AO224" s="1365" t="str">
        <f t="shared" si="80"/>
        <v/>
      </c>
      <c r="AP224" s="1365" t="str">
        <f t="shared" si="80"/>
        <v/>
      </c>
      <c r="AQ224" s="1365" t="str">
        <f t="shared" si="80"/>
        <v/>
      </c>
      <c r="AR224" s="1365" t="str">
        <f t="shared" si="80"/>
        <v/>
      </c>
      <c r="AS224" s="1365" t="str">
        <f t="shared" si="80"/>
        <v/>
      </c>
      <c r="AT224" s="1368" t="str">
        <f t="shared" si="80"/>
        <v/>
      </c>
      <c r="AU224" s="1369" t="str">
        <f t="shared" si="80"/>
        <v/>
      </c>
      <c r="AV224" s="1337" t="str">
        <f>IF($AH224&lt;&gt;"",VLOOKUP($AH224,$AH$3:$AV$48,$AF$1,FALSE),"")</f>
        <v/>
      </c>
      <c r="AW224" s="1360"/>
      <c r="AX224" s="1361" t="str">
        <f t="shared" si="74"/>
        <v/>
      </c>
      <c r="AY224" s="1362" t="str">
        <f>IF($R224&lt;&gt;"",VLOOKUP($R224,$AX$3:AY$48,AY$1,FALSE),"")</f>
        <v/>
      </c>
      <c r="AZ224" s="1363" t="str">
        <f>IF($R224&lt;&gt;"",VLOOKUP($R224,$AX$3:AZ$48,AZ$1,FALSE),"")</f>
        <v/>
      </c>
      <c r="BA224" s="841"/>
      <c r="BB224" s="1364" t="str">
        <f>IF($R224&lt;&gt;"",VLOOKUP($R224,$AX$3:BB$48,BB$1,FALSE),"")</f>
        <v/>
      </c>
      <c r="BC224" s="1365" t="str">
        <f>IF($R224&lt;&gt;"",VLOOKUP($R224,$AX$3:BC$48,BC$1,FALSE),"")</f>
        <v/>
      </c>
      <c r="BD224" s="1362" t="str">
        <f>IF($R224&lt;&gt;"",VLOOKUP($R224,$AX$3:BD$48,BD$1,FALSE),"")</f>
        <v/>
      </c>
      <c r="BE224" s="1366" t="str">
        <f>IF($R224&lt;&gt;"",VLOOKUP($R224,$AX$3:BE$48,BE$1,FALSE),"")</f>
        <v/>
      </c>
      <c r="BF224" s="1326"/>
      <c r="BG224" s="1364" t="str">
        <f>IF($R224&lt;&gt;"",VLOOKUP($R224,$AX$3:BG$48,BG$1,FALSE),"")</f>
        <v/>
      </c>
      <c r="BH224" s="1365" t="str">
        <f>IF($R224&lt;&gt;"",VLOOKUP($R224,$AX$3:BH$48,BH$1,FALSE),"")</f>
        <v/>
      </c>
      <c r="BI224" s="1362" t="str">
        <f>IF($R224&lt;&gt;"",VLOOKUP($R224,$AX$3:BI$48,BI$1,FALSE),"")</f>
        <v/>
      </c>
      <c r="BJ224" s="1366" t="str">
        <f>IF($R224&lt;&gt;"",VLOOKUP($R224,$AX$3:BJ$48,BJ$1,FALSE),"")</f>
        <v/>
      </c>
      <c r="BK224" s="1326"/>
      <c r="BL224" s="1367" t="str">
        <f>IF($R224&lt;&gt;"",VLOOKUP($R224,$AX$3:BL$48,BL$1,FALSE),"")</f>
        <v/>
      </c>
      <c r="BM224" s="1368" t="str">
        <f>IF($R224&lt;&gt;"",VLOOKUP($R224,$AX$3:BM$48,BM$1,FALSE),"")</f>
        <v/>
      </c>
      <c r="BN224" s="1369"/>
      <c r="BO224" s="1349"/>
      <c r="BP224" s="1333" t="str">
        <f t="shared" si="75"/>
        <v/>
      </c>
      <c r="BQ224" s="1334" t="str">
        <f>IF($R224&lt;&gt;"",VLOOKUP($R224,$BP$3:$CD$48,$S$1,FALSE),"")</f>
        <v/>
      </c>
      <c r="BR224" s="1334" t="str">
        <f>IF($R224&lt;&gt;"",VLOOKUP($R224,$BP$3:$CD$48,$T$1,FALSE),"")</f>
        <v/>
      </c>
      <c r="BS224" s="1334" t="str">
        <f>IF($R224&lt;&gt;"",VLOOKUP($R224,$BP$3:$CD$48,$U$1,FALSE),"")</f>
        <v/>
      </c>
      <c r="BT224" s="1334" t="str">
        <f>IF($R224&lt;&gt;"",VLOOKUP($R224,$BP$3:$CD$48,$V$1,FALSE),"")</f>
        <v/>
      </c>
      <c r="BU224" s="1334" t="str">
        <f>IF($R224&lt;&gt;"",VLOOKUP($R224,$BP$3:$CD$48,$W$1,FALSE),"")</f>
        <v/>
      </c>
      <c r="BV224" s="1334" t="str">
        <f>IF($R224&lt;&gt;"",VLOOKUP($R224,$BP$3:$CD$48,$X$1,FALSE),"")</f>
        <v/>
      </c>
      <c r="BW224" s="1334" t="str">
        <f>IF($R224&lt;&gt;"",VLOOKUP($R224,$BP$3:$CD$48,$Y$1,FALSE),"")</f>
        <v/>
      </c>
      <c r="BX224" s="1334" t="str">
        <f>IF($R224&lt;&gt;"",VLOOKUP($R224,$BP$3:$CD$48,$Z$1,FALSE),"")</f>
        <v/>
      </c>
      <c r="BY224" s="1334" t="str">
        <f>IF($R224&lt;&gt;"",VLOOKUP($R224,$BP$3:$CD$48,$AA$1,FALSE),"")</f>
        <v/>
      </c>
      <c r="BZ224" s="1334" t="str">
        <f>IF($R224&lt;&gt;"",VLOOKUP($R224,$BP$3:$CD$48,$AB$1,FALSE),"")</f>
        <v/>
      </c>
      <c r="CA224" s="1334" t="str">
        <f>IF($R224&lt;&gt;"",VLOOKUP($R224,$BP$3:$CD$48,$AC$1,FALSE),"")</f>
        <v/>
      </c>
      <c r="CB224" s="1335" t="str">
        <f>IF($R224&lt;&gt;"",VLOOKUP($R224,$BP$3:$CD$48,$AD$1,FALSE),"")</f>
        <v/>
      </c>
      <c r="CC224" s="1336" t="str">
        <f>IF($R224&lt;&gt;"",VLOOKUP($R224,$BP$3:$CD$48,$AE$1,FALSE),"")</f>
        <v/>
      </c>
      <c r="CD224" s="1337" t="str">
        <f>IF($R224&lt;&gt;"",VLOOKUP($R224,$BP$3:$CD$48,$AF$1,FALSE),"")</f>
        <v/>
      </c>
    </row>
    <row r="225" spans="1:131" s="1070" customFormat="1" ht="15.75" customHeight="1" thickTop="1" thickBot="1">
      <c r="A225" s="1370"/>
      <c r="B225" s="1370" t="str">
        <f>IF(SETUP!H31&lt;&gt;"",SETUP!H31,"")</f>
        <v/>
      </c>
      <c r="C225" s="1370"/>
      <c r="D225" s="1370"/>
      <c r="E225" s="1370"/>
      <c r="F225" s="1370"/>
      <c r="G225" s="1370"/>
      <c r="H225" s="1370"/>
      <c r="I225" s="1370"/>
      <c r="J225" s="1370"/>
      <c r="K225" s="1370"/>
      <c r="L225" s="1370"/>
      <c r="M225" s="1370"/>
      <c r="N225" s="1370"/>
      <c r="O225" s="1370"/>
      <c r="P225" s="1073"/>
      <c r="Q225" s="1370"/>
      <c r="R225" s="1370"/>
      <c r="S225" s="1371"/>
      <c r="T225" s="1371"/>
      <c r="U225" s="1371"/>
      <c r="V225" s="1371"/>
      <c r="W225" s="1371"/>
      <c r="X225" s="1371"/>
      <c r="Y225" s="1371"/>
      <c r="Z225" s="1371"/>
      <c r="AA225" s="1371"/>
      <c r="AB225" s="1371"/>
      <c r="AC225" s="1371"/>
      <c r="AD225" s="1371"/>
      <c r="AE225" s="1371"/>
      <c r="AF225" s="1372"/>
      <c r="AG225" s="1370"/>
      <c r="AH225" s="1370" t="str">
        <f t="shared" si="73"/>
        <v/>
      </c>
      <c r="AI225" s="1373"/>
      <c r="AJ225" s="1373"/>
      <c r="AK225" s="1373"/>
      <c r="AL225" s="1373"/>
      <c r="AM225" s="1373"/>
      <c r="AN225" s="1373"/>
      <c r="AO225" s="1373"/>
      <c r="AP225" s="1373"/>
      <c r="AQ225" s="1373"/>
      <c r="AR225" s="1373"/>
      <c r="AS225" s="1373"/>
      <c r="AT225" s="1373"/>
      <c r="AU225" s="1373"/>
      <c r="AV225" s="1372"/>
      <c r="AW225" s="1370"/>
      <c r="AX225" s="1370" t="str">
        <f t="shared" si="74"/>
        <v/>
      </c>
      <c r="AY225" s="1371"/>
      <c r="AZ225" s="1371"/>
      <c r="BA225" s="1374"/>
      <c r="BB225" s="1371"/>
      <c r="BC225" s="1373"/>
      <c r="BD225" s="1371"/>
      <c r="BE225" s="1373"/>
      <c r="BF225" s="1375"/>
      <c r="BG225" s="1371"/>
      <c r="BH225" s="1373"/>
      <c r="BI225" s="1371"/>
      <c r="BJ225" s="1373"/>
      <c r="BK225" s="1375"/>
      <c r="BL225" s="1376"/>
      <c r="BM225" s="1373"/>
      <c r="BN225" s="1373"/>
      <c r="BO225" s="1370"/>
      <c r="BP225" s="1370" t="str">
        <f t="shared" si="75"/>
        <v/>
      </c>
      <c r="BQ225" s="1371"/>
      <c r="BR225" s="1371"/>
      <c r="BS225" s="1371"/>
      <c r="BT225" s="1371"/>
      <c r="BU225" s="1371"/>
      <c r="BV225" s="1371"/>
      <c r="BW225" s="1371"/>
      <c r="BX225" s="1371"/>
      <c r="BY225" s="1371"/>
      <c r="BZ225" s="1371"/>
      <c r="CA225" s="1371"/>
      <c r="CB225" s="1371"/>
      <c r="CC225" s="1371"/>
      <c r="CD225" s="1372"/>
      <c r="CE225" s="1080"/>
      <c r="CF225" s="1080"/>
      <c r="CG225" s="1080"/>
      <c r="CH225" s="1080"/>
      <c r="CI225" s="1080"/>
      <c r="CJ225" s="1080"/>
      <c r="CK225" s="1080"/>
      <c r="CL225" s="1080"/>
      <c r="CM225" s="1080"/>
      <c r="CN225" s="1080"/>
      <c r="CO225" s="1080"/>
      <c r="CP225" s="1080"/>
      <c r="CQ225" s="1080"/>
      <c r="CR225" s="1080"/>
      <c r="CS225" s="1080"/>
      <c r="CT225" s="1080"/>
      <c r="CU225" s="1080"/>
      <c r="CV225" s="1080"/>
      <c r="CW225" s="1080"/>
      <c r="CX225" s="1080"/>
      <c r="CY225" s="1080"/>
      <c r="CZ225" s="1080"/>
      <c r="DA225" s="1080"/>
      <c r="DB225" s="1080"/>
      <c r="DC225" s="1080"/>
      <c r="DD225" s="1080"/>
      <c r="DE225" s="1080"/>
      <c r="DF225" s="1080"/>
      <c r="DG225" s="1080"/>
      <c r="DH225" s="1080"/>
      <c r="DI225" s="1080"/>
      <c r="DJ225" s="1080"/>
      <c r="DK225" s="1080"/>
      <c r="DL225" s="1080"/>
      <c r="DM225" s="1080"/>
      <c r="DN225" s="1080"/>
      <c r="DO225" s="1080"/>
      <c r="DP225" s="1080"/>
      <c r="DQ225" s="1080"/>
      <c r="DR225" s="1080"/>
      <c r="DS225" s="1080"/>
      <c r="DT225" s="1080"/>
      <c r="DU225" s="1080"/>
      <c r="DV225" s="1080"/>
      <c r="DW225" s="1080"/>
      <c r="DX225" s="1080"/>
      <c r="DY225" s="1080"/>
      <c r="DZ225" s="1080"/>
      <c r="EA225" s="1080"/>
    </row>
    <row r="226" spans="1:131" s="777" customFormat="1" ht="15.75" customHeight="1" thickTop="1" thickBot="1">
      <c r="A226" s="1431"/>
      <c r="B226" s="1378" t="str">
        <f>IF(SETUP!H35&lt;&gt;"",SETUP!H35,"")</f>
        <v/>
      </c>
      <c r="C226" s="1379"/>
      <c r="D226" s="1379"/>
      <c r="E226" s="1379"/>
      <c r="F226" s="1379"/>
      <c r="G226" s="1379"/>
      <c r="H226" s="1379"/>
      <c r="I226" s="1379"/>
      <c r="J226" s="1379"/>
      <c r="K226" s="1379"/>
      <c r="L226" s="1379"/>
      <c r="M226" s="1379"/>
      <c r="N226" s="1379"/>
      <c r="O226" s="1380"/>
      <c r="P226" s="976"/>
      <c r="Q226" s="1431"/>
      <c r="R226" s="1381" t="str">
        <f>IF(SETUP!H35&lt;&gt;"",SETUP!H35,"")</f>
        <v/>
      </c>
      <c r="S226" s="1382" t="str">
        <f>IF($R226&lt;&gt;"",VLOOKUP($R226,$R$71:$AF$75,$S$1,FALSE),"")</f>
        <v/>
      </c>
      <c r="T226" s="1382" t="str">
        <f>IF($R226&lt;&gt;"",VLOOKUP($R226,$R$71:$AF$75,$T$1,FALSE),"")</f>
        <v/>
      </c>
      <c r="U226" s="1382" t="str">
        <f>IF($R226&lt;&gt;"",VLOOKUP($R226,$R$71:$AF$75,$U$1,FALSE),"")</f>
        <v/>
      </c>
      <c r="V226" s="1382" t="str">
        <f>IF($R226&lt;&gt;"",VLOOKUP($R226,$R$71:$AF$75,$V$1,FALSE),"")</f>
        <v/>
      </c>
      <c r="W226" s="1382" t="str">
        <f>IF($R226&lt;&gt;"",VLOOKUP($R226,$R$71:$AF$75,$W$1,FALSE),"")</f>
        <v/>
      </c>
      <c r="X226" s="1382" t="str">
        <f>IF($R226&lt;&gt;"",VLOOKUP($R226,$R$71:$AF$75,$X$1,FALSE),"")</f>
        <v/>
      </c>
      <c r="Y226" s="1382" t="str">
        <f>IF($R226&lt;&gt;"",VLOOKUP($R226,$R$71:$AF$75,$Y$1,FALSE),"")</f>
        <v/>
      </c>
      <c r="Z226" s="1382" t="str">
        <f>IF($R226&lt;&gt;"",VLOOKUP($R226,$R$71:$AF$75,$Z$1,FALSE),"")</f>
        <v/>
      </c>
      <c r="AA226" s="1382" t="str">
        <f>IF($R226&lt;&gt;"",VLOOKUP($R226,$R$71:$AF$75,$AA$1,FALSE),"")</f>
        <v/>
      </c>
      <c r="AB226" s="1382" t="str">
        <f>IF($R226&lt;&gt;"",VLOOKUP($R226,$R$71:$AF$75,$AB$1,FALSE),"")</f>
        <v/>
      </c>
      <c r="AC226" s="1382" t="str">
        <f>IF($R226&lt;&gt;"",VLOOKUP($R226,$R$71:$AF$75,$AC$1,FALSE),"")</f>
        <v/>
      </c>
      <c r="AD226" s="1383" t="str">
        <f>IF($R226&lt;&gt;"",VLOOKUP($R226,$R$71:$AF$75,$AD$1,FALSE),"")</f>
        <v/>
      </c>
      <c r="AE226" s="1384" t="str">
        <f>IF($R226&lt;&gt;"",VLOOKUP($R226,$R$71:$AF$75,$AE$1,FALSE),"")</f>
        <v/>
      </c>
      <c r="AF226" s="1432" t="str">
        <f>IF($R226&lt;&gt;"",VLOOKUP($R226,$R$71:$AF$75,$AF$1,FALSE),"")</f>
        <v/>
      </c>
      <c r="AG226" s="1431"/>
      <c r="AH226" s="1381" t="str">
        <f t="shared" si="73"/>
        <v/>
      </c>
      <c r="AI226" s="1386" t="str">
        <f>IF($AH226&lt;&gt;"",VLOOKUP($AH226,$AH$71:$AV$75,$S$1,FALSE),"")</f>
        <v/>
      </c>
      <c r="AJ226" s="1386" t="str">
        <f>IF($AH226&lt;&gt;"",VLOOKUP($AH226,$AH$71:$AV$75,$T$1,FALSE),"")</f>
        <v/>
      </c>
      <c r="AK226" s="1386" t="str">
        <f>IF($AH226&lt;&gt;"",VLOOKUP($AH226,$AH$71:$AV$75,$U$1,FALSE),"")</f>
        <v/>
      </c>
      <c r="AL226" s="1386" t="str">
        <f>IF($AH226&lt;&gt;"",VLOOKUP($AH226,$AH$71:$AV$75,$V$1,FALSE),"")</f>
        <v/>
      </c>
      <c r="AM226" s="1386" t="str">
        <f>IF($AH226&lt;&gt;"",VLOOKUP($AH226,$AH$71:$AV$75,$W$1,FALSE),"")</f>
        <v/>
      </c>
      <c r="AN226" s="1386" t="str">
        <f>IF($AH226&lt;&gt;"",VLOOKUP($AH226,$AH$71:$AV$75,$X$1,FALSE),"")</f>
        <v/>
      </c>
      <c r="AO226" s="1386" t="str">
        <f>IF($AH226&lt;&gt;"",VLOOKUP($AH226,$AH$71:$AV$75,$Y$1,FALSE),"")</f>
        <v/>
      </c>
      <c r="AP226" s="1386" t="str">
        <f>IF($AH226&lt;&gt;"",VLOOKUP($AH226,$AH$71:$AV$75,$Z$1,FALSE),"")</f>
        <v/>
      </c>
      <c r="AQ226" s="1386" t="str">
        <f>IF($AH226&lt;&gt;"",VLOOKUP($AH226,$AH$71:$AV$75,$AA$1,FALSE),"")</f>
        <v/>
      </c>
      <c r="AR226" s="1386" t="str">
        <f>IF($AH226&lt;&gt;"",VLOOKUP($AH226,$AH$71:$AV$75,$AB$1,FALSE),"")</f>
        <v/>
      </c>
      <c r="AS226" s="1386" t="str">
        <f>IF($AH226&lt;&gt;"",VLOOKUP($AH226,$AH$71:$AV$75,$AC$1,FALSE),"")</f>
        <v/>
      </c>
      <c r="AT226" s="1387" t="str">
        <f>IF($AH226&lt;&gt;"",VLOOKUP($AH226,$AH$71:$AV$75,$AD$1,FALSE),"")</f>
        <v/>
      </c>
      <c r="AU226" s="1388" t="str">
        <f>IF($AH226&lt;&gt;"",VLOOKUP($AH226,$AH$71:$AV$75,$AE$1,FALSE),"")</f>
        <v/>
      </c>
      <c r="AV226" s="1432" t="str">
        <f>IF($AH226&lt;&gt;"",VLOOKUP($AH226,$AH$71:$AV$75,$AF$1,FALSE),"")</f>
        <v/>
      </c>
      <c r="AW226" s="1433"/>
      <c r="AX226" s="1315" t="str">
        <f t="shared" si="74"/>
        <v/>
      </c>
      <c r="AY226" s="1316" t="str">
        <f>IF($R226&lt;&gt;"",VLOOKUP($R226,$AX$75:AY$75,AY$1,FALSE),"")</f>
        <v/>
      </c>
      <c r="AZ226" s="1323" t="str">
        <f>IF($R226&lt;&gt;"",VLOOKUP($R226,$AX$75:AZ$75,AZ$1,FALSE),"")</f>
        <v/>
      </c>
      <c r="BA226" s="841"/>
      <c r="BB226" s="1324" t="str">
        <f>IF($R226&lt;&gt;"",VLOOKUP($R226,$AX$75:BB$75,BB$1,FALSE),"")</f>
        <v/>
      </c>
      <c r="BC226" s="1320" t="str">
        <f>IF($R226&lt;&gt;"",VLOOKUP($R226,$AX$75:BC$75,BC$1,FALSE),"")</f>
        <v/>
      </c>
      <c r="BD226" s="1316" t="str">
        <f>IF($R226&lt;&gt;"",VLOOKUP($R226,$AX$75:BD$75,BD$1,FALSE),"")</f>
        <v/>
      </c>
      <c r="BE226" s="1325" t="str">
        <f>IF($R226&lt;&gt;"",VLOOKUP($R226,$AX$75:BE$75,BE$1,FALSE),"")</f>
        <v/>
      </c>
      <c r="BF226" s="1326"/>
      <c r="BG226" s="1324" t="str">
        <f>IF($R226&lt;&gt;"",VLOOKUP($R226,$AX$75:BG$75,BG$1,FALSE),"")</f>
        <v/>
      </c>
      <c r="BH226" s="1320" t="str">
        <f>IF($R226&lt;&gt;"",VLOOKUP($R226,$AX$75:BH$75,BH$1,FALSE),"")</f>
        <v/>
      </c>
      <c r="BI226" s="1316" t="str">
        <f>IF($R226&lt;&gt;"",VLOOKUP($R226,$AX$75:BI$75,BI$1,FALSE),"")</f>
        <v/>
      </c>
      <c r="BJ226" s="1325" t="str">
        <f>IF($R226&lt;&gt;"",VLOOKUP($R226,$AX$75:BJ$75,BJ$1,FALSE),"")</f>
        <v/>
      </c>
      <c r="BK226" s="1326"/>
      <c r="BL226" s="1327" t="str">
        <f>IF($R226&lt;&gt;"",VLOOKUP($R226,$AX$75:BL$75,BL$1,FALSE),"")</f>
        <v/>
      </c>
      <c r="BM226" s="1321" t="str">
        <f>IF($R226&lt;&gt;"",VLOOKUP($R226,$AX$75:BM$75,BM$1,FALSE),"")</f>
        <v/>
      </c>
      <c r="BN226" s="1322"/>
      <c r="BO226" s="1431"/>
      <c r="BP226" s="1381" t="str">
        <f t="shared" si="75"/>
        <v/>
      </c>
      <c r="BQ226" s="1382" t="str">
        <f>IF($R226&lt;&gt;"",VLOOKUP($R226,$BP$71:$CD$75,$S$1,FALSE),"")</f>
        <v/>
      </c>
      <c r="BR226" s="1382" t="str">
        <f>IF($R226&lt;&gt;"",VLOOKUP($R226,$BP$71:$CD$75,$T$1,FALSE),"")</f>
        <v/>
      </c>
      <c r="BS226" s="1382" t="str">
        <f>IF($R226&lt;&gt;"",VLOOKUP($R226,$BP$71:$CD$75,$U$1,FALSE),"")</f>
        <v/>
      </c>
      <c r="BT226" s="1382" t="str">
        <f>IF($R226&lt;&gt;"",VLOOKUP($R226,$BP$71:$CD$75,$V$1,FALSE),"")</f>
        <v/>
      </c>
      <c r="BU226" s="1382" t="str">
        <f>IF($R226&lt;&gt;"",VLOOKUP($R226,$BP$71:$CD$75,$W$1,FALSE),"")</f>
        <v/>
      </c>
      <c r="BV226" s="1382" t="str">
        <f>IF($R226&lt;&gt;"",VLOOKUP($R226,$BP$71:$CD$75,$X$1,FALSE),"")</f>
        <v/>
      </c>
      <c r="BW226" s="1382" t="str">
        <f>IF($R226&lt;&gt;"",VLOOKUP($R226,$BP$71:$CD$75,$Y$1,FALSE),"")</f>
        <v/>
      </c>
      <c r="BX226" s="1382" t="str">
        <f>IF($R226&lt;&gt;"",VLOOKUP($R226,$BP$71:$CD$75,$Z$1,FALSE),"")</f>
        <v/>
      </c>
      <c r="BY226" s="1382" t="str">
        <f>IF($R226&lt;&gt;"",VLOOKUP($R226,$BP$71:$CD$75,$AA$1,FALSE),"")</f>
        <v/>
      </c>
      <c r="BZ226" s="1382" t="str">
        <f>IF($R226&lt;&gt;"",VLOOKUP($R226,$BP$71:$CD$75,$AB$1,FALSE),"")</f>
        <v/>
      </c>
      <c r="CA226" s="1382" t="str">
        <f>IF($R226&lt;&gt;"",VLOOKUP($R226,$BP$71:$CD$75,$AC$1,FALSE),"")</f>
        <v/>
      </c>
      <c r="CB226" s="1383" t="str">
        <f>IF($R226&lt;&gt;"",VLOOKUP($R226,$BP$71:$CD$75,$AD$1,FALSE),"")</f>
        <v/>
      </c>
      <c r="CC226" s="1384" t="str">
        <f>IF($R226&lt;&gt;"",VLOOKUP($R226,$BP$71:$CD$75,$AE$1,FALSE),"")</f>
        <v/>
      </c>
      <c r="CD226" s="1432" t="str">
        <f>IF($R226&lt;&gt;"",VLOOKUP($R226,$BP$71:$CD$75,$AF$1,FALSE),"")</f>
        <v/>
      </c>
    </row>
    <row r="227" spans="1:131" s="777" customFormat="1" ht="15.75" customHeight="1">
      <c r="A227" s="1328"/>
      <c r="B227" s="1329" t="str">
        <f>IF(SETUP!H36&lt;&gt;"",SETUP!H36,"")</f>
        <v/>
      </c>
      <c r="C227" s="1330"/>
      <c r="D227" s="1330"/>
      <c r="E227" s="1330"/>
      <c r="F227" s="1330"/>
      <c r="G227" s="1330"/>
      <c r="H227" s="1330"/>
      <c r="I227" s="1330"/>
      <c r="J227" s="1330"/>
      <c r="K227" s="1330"/>
      <c r="L227" s="1330"/>
      <c r="M227" s="1330"/>
      <c r="N227" s="1330"/>
      <c r="O227" s="1331"/>
      <c r="P227" s="976"/>
      <c r="Q227" s="1332"/>
      <c r="R227" s="1333" t="str">
        <f>IF(SETUP!H36&lt;&gt;"",SETUP!H36,"")</f>
        <v/>
      </c>
      <c r="S227" s="1334" t="str">
        <f>IF($R227&lt;&gt;"",VLOOKUP($R227,$R$3:$AF$48,$S$1,FALSE),"")</f>
        <v/>
      </c>
      <c r="T227" s="1334" t="str">
        <f>IF($R227&lt;&gt;"",VLOOKUP($R227,$R$3:$AF$48,$T$1,FALSE),"")</f>
        <v/>
      </c>
      <c r="U227" s="1334" t="str">
        <f>IF($R227&lt;&gt;"",VLOOKUP($R227,$R$3:$AF$48,$U$1,FALSE),"")</f>
        <v/>
      </c>
      <c r="V227" s="1334" t="str">
        <f>IF($R227&lt;&gt;"",VLOOKUP($R227,$R$3:$AF$48,$V$1,FALSE),"")</f>
        <v/>
      </c>
      <c r="W227" s="1334" t="str">
        <f>IF($R227&lt;&gt;"",VLOOKUP($R227,$R$3:$AF$48,$W$1,FALSE),"")</f>
        <v/>
      </c>
      <c r="X227" s="1334" t="str">
        <f>IF($R227&lt;&gt;"",VLOOKUP($R227,$R$3:$AF$48,$X$1,FALSE),"")</f>
        <v/>
      </c>
      <c r="Y227" s="1334" t="str">
        <f>IF($R227&lt;&gt;"",VLOOKUP($R227,$R$3:$AF$48,$Y$1,FALSE),"")</f>
        <v/>
      </c>
      <c r="Z227" s="1334" t="str">
        <f>IF($R227&lt;&gt;"",VLOOKUP($R227,$R$3:$AF$48,$Z$1,FALSE),"")</f>
        <v/>
      </c>
      <c r="AA227" s="1334" t="str">
        <f>IF($R227&lt;&gt;"",VLOOKUP($R227,$R$3:$AF$48,$AA$1,FALSE),"")</f>
        <v/>
      </c>
      <c r="AB227" s="1334" t="str">
        <f>IF($R227&lt;&gt;"",VLOOKUP($R227,$R$3:$AF$48,$AB$1,FALSE),"")</f>
        <v/>
      </c>
      <c r="AC227" s="1334" t="str">
        <f>IF($R227&lt;&gt;"",VLOOKUP($R227,$R$3:$AF$48,$AC$1,FALSE),"")</f>
        <v/>
      </c>
      <c r="AD227" s="1335" t="str">
        <f>IF($R227&lt;&gt;"",VLOOKUP($R227,$R$3:$AF$48,$AD$1,FALSE),"")</f>
        <v/>
      </c>
      <c r="AE227" s="1336" t="str">
        <f>IF($R227&lt;&gt;"",VLOOKUP($R227,$R$3:$AF$48,$AE$1,FALSE),"")</f>
        <v/>
      </c>
      <c r="AF227" s="1337" t="str">
        <f>IF($R227&lt;&gt;"",VLOOKUP($R227,$R$3:$AF$48,$AF$1,FALSE),"")</f>
        <v/>
      </c>
      <c r="AG227" s="1332"/>
      <c r="AH227" s="1333" t="str">
        <f t="shared" si="73"/>
        <v/>
      </c>
      <c r="AI227" s="1338" t="str">
        <f t="shared" ref="AI227:AU231" si="81">IF(S227&lt;&gt;"",S227/S$226,"")</f>
        <v/>
      </c>
      <c r="AJ227" s="1338" t="str">
        <f t="shared" si="81"/>
        <v/>
      </c>
      <c r="AK227" s="1338" t="str">
        <f t="shared" si="81"/>
        <v/>
      </c>
      <c r="AL227" s="1338" t="str">
        <f t="shared" si="81"/>
        <v/>
      </c>
      <c r="AM227" s="1338" t="str">
        <f t="shared" si="81"/>
        <v/>
      </c>
      <c r="AN227" s="1338" t="str">
        <f t="shared" si="81"/>
        <v/>
      </c>
      <c r="AO227" s="1338" t="str">
        <f t="shared" si="81"/>
        <v/>
      </c>
      <c r="AP227" s="1338" t="str">
        <f t="shared" si="81"/>
        <v/>
      </c>
      <c r="AQ227" s="1338" t="str">
        <f t="shared" si="81"/>
        <v/>
      </c>
      <c r="AR227" s="1338" t="str">
        <f t="shared" si="81"/>
        <v/>
      </c>
      <c r="AS227" s="1338" t="str">
        <f t="shared" si="81"/>
        <v/>
      </c>
      <c r="AT227" s="1339" t="str">
        <f t="shared" si="81"/>
        <v/>
      </c>
      <c r="AU227" s="1340" t="str">
        <f t="shared" si="81"/>
        <v/>
      </c>
      <c r="AV227" s="1337" t="str">
        <f>IF($AH227&lt;&gt;"",VLOOKUP($AH227,$AH$3:$AV$48,$AF$1,FALSE),"")</f>
        <v/>
      </c>
      <c r="AW227" s="1332"/>
      <c r="AX227" s="1333" t="str">
        <f t="shared" si="74"/>
        <v/>
      </c>
      <c r="AY227" s="1334" t="str">
        <f>IF($R227&lt;&gt;"",VLOOKUP($R227,$AX$3:AY$48,AY$1,FALSE),"")</f>
        <v/>
      </c>
      <c r="AZ227" s="1341" t="str">
        <f>IF($R227&lt;&gt;"",VLOOKUP($R227,$AX$3:AZ$48,AZ$1,FALSE),"")</f>
        <v/>
      </c>
      <c r="BA227" s="841"/>
      <c r="BB227" s="1342" t="str">
        <f>IF($R227&lt;&gt;"",VLOOKUP($R227,$AX$3:BB$48,BB$1,FALSE),"")</f>
        <v/>
      </c>
      <c r="BC227" s="1338" t="str">
        <f>IF($R227&lt;&gt;"",VLOOKUP($R227,$AX$3:BC$48,BC$1,FALSE),"")</f>
        <v/>
      </c>
      <c r="BD227" s="1334" t="str">
        <f>IF($R227&lt;&gt;"",VLOOKUP($R227,$AX$3:BD$48,BD$1,FALSE),"")</f>
        <v/>
      </c>
      <c r="BE227" s="1343" t="str">
        <f>IF($R227&lt;&gt;"",VLOOKUP($R227,$AX$3:BE$48,BE$1,FALSE),"")</f>
        <v/>
      </c>
      <c r="BF227" s="1326"/>
      <c r="BG227" s="1342" t="str">
        <f>IF($R227&lt;&gt;"",VLOOKUP($R227,$AX$3:BG$48,BG$1,FALSE),"")</f>
        <v/>
      </c>
      <c r="BH227" s="1338" t="str">
        <f>IF($R227&lt;&gt;"",VLOOKUP($R227,$AX$3:BH$48,BH$1,FALSE),"")</f>
        <v/>
      </c>
      <c r="BI227" s="1334" t="str">
        <f>IF($R227&lt;&gt;"",VLOOKUP($R227,$AX$3:BI$48,BI$1,FALSE),"")</f>
        <v/>
      </c>
      <c r="BJ227" s="1343" t="str">
        <f>IF($R227&lt;&gt;"",VLOOKUP($R227,$AX$3:BJ$48,BJ$1,FALSE),"")</f>
        <v/>
      </c>
      <c r="BK227" s="1326"/>
      <c r="BL227" s="1344" t="str">
        <f>IF($R227&lt;&gt;"",VLOOKUP($R227,$AX$3:BL$48,BL$1,FALSE),"")</f>
        <v/>
      </c>
      <c r="BM227" s="1339" t="str">
        <f>IF($R227&lt;&gt;"",VLOOKUP($R227,$AX$3:BM$48,BM$1,FALSE),"")</f>
        <v/>
      </c>
      <c r="BN227" s="1340"/>
      <c r="BO227" s="1332"/>
      <c r="BP227" s="1333" t="str">
        <f t="shared" si="75"/>
        <v/>
      </c>
      <c r="BQ227" s="1334" t="str">
        <f>IF($R227&lt;&gt;"",VLOOKUP($R227,$BP$3:$CD$48,$S$1,FALSE),"")</f>
        <v/>
      </c>
      <c r="BR227" s="1334" t="str">
        <f>IF($R227&lt;&gt;"",VLOOKUP($R227,$BP$3:$CD$48,$T$1,FALSE),"")</f>
        <v/>
      </c>
      <c r="BS227" s="1334" t="str">
        <f>IF($R227&lt;&gt;"",VLOOKUP($R227,$BP$3:$CD$48,$U$1,FALSE),"")</f>
        <v/>
      </c>
      <c r="BT227" s="1334" t="str">
        <f>IF($R227&lt;&gt;"",VLOOKUP($R227,$BP$3:$CD$48,$V$1,FALSE),"")</f>
        <v/>
      </c>
      <c r="BU227" s="1334" t="str">
        <f>IF($R227&lt;&gt;"",VLOOKUP($R227,$BP$3:$CD$48,$W$1,FALSE),"")</f>
        <v/>
      </c>
      <c r="BV227" s="1334" t="str">
        <f>IF($R227&lt;&gt;"",VLOOKUP($R227,$BP$3:$CD$48,$X$1,FALSE),"")</f>
        <v/>
      </c>
      <c r="BW227" s="1334" t="str">
        <f>IF($R227&lt;&gt;"",VLOOKUP($R227,$BP$3:$CD$48,$Y$1,FALSE),"")</f>
        <v/>
      </c>
      <c r="BX227" s="1334" t="str">
        <f>IF($R227&lt;&gt;"",VLOOKUP($R227,$BP$3:$CD$48,$Z$1,FALSE),"")</f>
        <v/>
      </c>
      <c r="BY227" s="1334" t="str">
        <f>IF($R227&lt;&gt;"",VLOOKUP($R227,$BP$3:$CD$48,$AA$1,FALSE),"")</f>
        <v/>
      </c>
      <c r="BZ227" s="1334" t="str">
        <f>IF($R227&lt;&gt;"",VLOOKUP($R227,$BP$3:$CD$48,$AB$1,FALSE),"")</f>
        <v/>
      </c>
      <c r="CA227" s="1334" t="str">
        <f>IF($R227&lt;&gt;"",VLOOKUP($R227,$BP$3:$CD$48,$AC$1,FALSE),"")</f>
        <v/>
      </c>
      <c r="CB227" s="1335" t="str">
        <f>IF($R227&lt;&gt;"",VLOOKUP($R227,$BP$3:$CD$48,$AD$1,FALSE),"")</f>
        <v/>
      </c>
      <c r="CC227" s="1336" t="str">
        <f>IF($R227&lt;&gt;"",VLOOKUP($R227,$BP$3:$CD$48,$AE$1,FALSE),"")</f>
        <v/>
      </c>
      <c r="CD227" s="1337" t="str">
        <f>IF($R227&lt;&gt;"",VLOOKUP($R227,$BP$3:$CD$48,$AF$1,FALSE),"")</f>
        <v/>
      </c>
    </row>
    <row r="228" spans="1:131" s="777" customFormat="1" ht="15.75" customHeight="1">
      <c r="A228" s="1345"/>
      <c r="B228" s="1346" t="str">
        <f>IF(SETUP!H37&lt;&gt;"",SETUP!H37,"")</f>
        <v/>
      </c>
      <c r="C228" s="1347"/>
      <c r="D228" s="1347"/>
      <c r="E228" s="1347"/>
      <c r="F228" s="1347"/>
      <c r="G228" s="1347"/>
      <c r="H228" s="1347"/>
      <c r="I228" s="1347"/>
      <c r="J228" s="1347"/>
      <c r="K228" s="1347"/>
      <c r="L228" s="1347"/>
      <c r="M228" s="1347"/>
      <c r="N228" s="1347"/>
      <c r="O228" s="1348"/>
      <c r="P228" s="976"/>
      <c r="Q228" s="1349"/>
      <c r="R228" s="1350" t="str">
        <f>IF(SETUP!H37&lt;&gt;"",SETUP!H37,"")</f>
        <v/>
      </c>
      <c r="S228" s="848" t="str">
        <f>IF($R228&lt;&gt;"",VLOOKUP($R228,$R$3:$AF$48,$S$1,FALSE),"")</f>
        <v/>
      </c>
      <c r="T228" s="848" t="str">
        <f>IF($R228&lt;&gt;"",VLOOKUP($R228,$R$3:$AF$48,$T$1,FALSE),"")</f>
        <v/>
      </c>
      <c r="U228" s="848" t="str">
        <f>IF($R228&lt;&gt;"",VLOOKUP($R228,$R$3:$AF$48,$U$1,FALSE),"")</f>
        <v/>
      </c>
      <c r="V228" s="848" t="str">
        <f>IF($R228&lt;&gt;"",VLOOKUP($R228,$R$3:$AF$48,$V$1,FALSE),"")</f>
        <v/>
      </c>
      <c r="W228" s="848" t="str">
        <f>IF($R228&lt;&gt;"",VLOOKUP($R228,$R$3:$AF$48,$W$1,FALSE),"")</f>
        <v/>
      </c>
      <c r="X228" s="848" t="str">
        <f>IF($R228&lt;&gt;"",VLOOKUP($R228,$R$3:$AF$48,$X$1,FALSE),"")</f>
        <v/>
      </c>
      <c r="Y228" s="848" t="str">
        <f>IF($R228&lt;&gt;"",VLOOKUP($R228,$R$3:$AF$48,$Y$1,FALSE),"")</f>
        <v/>
      </c>
      <c r="Z228" s="848" t="str">
        <f>IF($R228&lt;&gt;"",VLOOKUP($R228,$R$3:$AF$48,$Z$1,FALSE),"")</f>
        <v/>
      </c>
      <c r="AA228" s="848" t="str">
        <f>IF($R228&lt;&gt;"",VLOOKUP($R228,$R$3:$AF$48,$AA$1,FALSE),"")</f>
        <v/>
      </c>
      <c r="AB228" s="848" t="str">
        <f>IF($R228&lt;&gt;"",VLOOKUP($R228,$R$3:$AF$48,$AB$1,FALSE),"")</f>
        <v/>
      </c>
      <c r="AC228" s="848" t="str">
        <f>IF($R228&lt;&gt;"",VLOOKUP($R228,$R$3:$AF$48,$AC$1,FALSE),"")</f>
        <v/>
      </c>
      <c r="AD228" s="1351" t="str">
        <f>IF($R228&lt;&gt;"",VLOOKUP($R228,$R$3:$AF$48,$AD$1,FALSE),"")</f>
        <v/>
      </c>
      <c r="AE228" s="1352" t="str">
        <f>IF($R228&lt;&gt;"",VLOOKUP($R228,$R$3:$AF$48,$AE$1,FALSE),"")</f>
        <v/>
      </c>
      <c r="AF228" s="1337" t="str">
        <f>IF($R228&lt;&gt;"",VLOOKUP($R228,$R$3:$AF$48,$AF$1,FALSE),"")</f>
        <v/>
      </c>
      <c r="AG228" s="1349"/>
      <c r="AH228" s="1350" t="str">
        <f t="shared" si="73"/>
        <v/>
      </c>
      <c r="AI228" s="852" t="str">
        <f t="shared" si="81"/>
        <v/>
      </c>
      <c r="AJ228" s="852" t="str">
        <f t="shared" si="81"/>
        <v/>
      </c>
      <c r="AK228" s="852" t="str">
        <f t="shared" si="81"/>
        <v/>
      </c>
      <c r="AL228" s="852" t="str">
        <f t="shared" si="81"/>
        <v/>
      </c>
      <c r="AM228" s="852" t="str">
        <f t="shared" si="81"/>
        <v/>
      </c>
      <c r="AN228" s="852" t="str">
        <f t="shared" si="81"/>
        <v/>
      </c>
      <c r="AO228" s="852" t="str">
        <f t="shared" si="81"/>
        <v/>
      </c>
      <c r="AP228" s="852" t="str">
        <f t="shared" si="81"/>
        <v/>
      </c>
      <c r="AQ228" s="852" t="str">
        <f t="shared" si="81"/>
        <v/>
      </c>
      <c r="AR228" s="852" t="str">
        <f t="shared" si="81"/>
        <v/>
      </c>
      <c r="AS228" s="852" t="str">
        <f t="shared" si="81"/>
        <v/>
      </c>
      <c r="AT228" s="1353" t="str">
        <f t="shared" si="81"/>
        <v/>
      </c>
      <c r="AU228" s="1354" t="str">
        <f t="shared" si="81"/>
        <v/>
      </c>
      <c r="AV228" s="1337" t="str">
        <f>IF($AH228&lt;&gt;"",VLOOKUP($AH228,$AH$3:$AV$48,$AF$1,FALSE),"")</f>
        <v/>
      </c>
      <c r="AW228" s="1349"/>
      <c r="AX228" s="1350" t="str">
        <f t="shared" si="74"/>
        <v/>
      </c>
      <c r="AY228" s="848" t="str">
        <f>IF($R228&lt;&gt;"",VLOOKUP($R228,$AX$3:AY$48,AY$1,FALSE),"")</f>
        <v/>
      </c>
      <c r="AZ228" s="855" t="str">
        <f>IF($R228&lt;&gt;"",VLOOKUP($R228,$AX$3:AZ$48,AZ$1,FALSE),"")</f>
        <v/>
      </c>
      <c r="BA228" s="841"/>
      <c r="BB228" s="856" t="str">
        <f>IF($R228&lt;&gt;"",VLOOKUP($R228,$AX$3:BB$48,BB$1,FALSE),"")</f>
        <v/>
      </c>
      <c r="BC228" s="852" t="str">
        <f>IF($R228&lt;&gt;"",VLOOKUP($R228,$AX$3:BC$48,BC$1,FALSE),"")</f>
        <v/>
      </c>
      <c r="BD228" s="848" t="str">
        <f>IF($R228&lt;&gt;"",VLOOKUP($R228,$AX$3:BD$48,BD$1,FALSE),"")</f>
        <v/>
      </c>
      <c r="BE228" s="857" t="str">
        <f>IF($R228&lt;&gt;"",VLOOKUP($R228,$AX$3:BE$48,BE$1,FALSE),"")</f>
        <v/>
      </c>
      <c r="BF228" s="1326"/>
      <c r="BG228" s="856" t="str">
        <f>IF($R228&lt;&gt;"",VLOOKUP($R228,$AX$3:BG$48,BG$1,FALSE),"")</f>
        <v/>
      </c>
      <c r="BH228" s="852" t="str">
        <f>IF($R228&lt;&gt;"",VLOOKUP($R228,$AX$3:BH$48,BH$1,FALSE),"")</f>
        <v/>
      </c>
      <c r="BI228" s="848" t="str">
        <f>IF($R228&lt;&gt;"",VLOOKUP($R228,$AX$3:BI$48,BI$1,FALSE),"")</f>
        <v/>
      </c>
      <c r="BJ228" s="857" t="str">
        <f>IF($R228&lt;&gt;"",VLOOKUP($R228,$AX$3:BJ$48,BJ$1,FALSE),"")</f>
        <v/>
      </c>
      <c r="BK228" s="1326"/>
      <c r="BL228" s="1355" t="str">
        <f>IF($R228&lt;&gt;"",VLOOKUP($R228,$AX$3:BL$48,BL$1,FALSE),"")</f>
        <v/>
      </c>
      <c r="BM228" s="1353" t="str">
        <f>IF($R228&lt;&gt;"",VLOOKUP($R228,$AX$3:BM$48,BM$1,FALSE),"")</f>
        <v/>
      </c>
      <c r="BN228" s="1354"/>
      <c r="BO228" s="1349"/>
      <c r="BP228" s="1350" t="str">
        <f t="shared" si="75"/>
        <v/>
      </c>
      <c r="BQ228" s="848" t="str">
        <f>IF($R228&lt;&gt;"",VLOOKUP($R228,$BP$3:$CD$48,$S$1,FALSE),"")</f>
        <v/>
      </c>
      <c r="BR228" s="848" t="str">
        <f>IF($R228&lt;&gt;"",VLOOKUP($R228,$BP$3:$CD$48,$T$1,FALSE),"")</f>
        <v/>
      </c>
      <c r="BS228" s="848" t="str">
        <f>IF($R228&lt;&gt;"",VLOOKUP($R228,$BP$3:$CD$48,$U$1,FALSE),"")</f>
        <v/>
      </c>
      <c r="BT228" s="848" t="str">
        <f>IF($R228&lt;&gt;"",VLOOKUP($R228,$BP$3:$CD$48,$V$1,FALSE),"")</f>
        <v/>
      </c>
      <c r="BU228" s="848" t="str">
        <f>IF($R228&lt;&gt;"",VLOOKUP($R228,$BP$3:$CD$48,$W$1,FALSE),"")</f>
        <v/>
      </c>
      <c r="BV228" s="848" t="str">
        <f>IF($R228&lt;&gt;"",VLOOKUP($R228,$BP$3:$CD$48,$X$1,FALSE),"")</f>
        <v/>
      </c>
      <c r="BW228" s="848" t="str">
        <f>IF($R228&lt;&gt;"",VLOOKUP($R228,$BP$3:$CD$48,$Y$1,FALSE),"")</f>
        <v/>
      </c>
      <c r="BX228" s="848" t="str">
        <f>IF($R228&lt;&gt;"",VLOOKUP($R228,$BP$3:$CD$48,$Z$1,FALSE),"")</f>
        <v/>
      </c>
      <c r="BY228" s="848" t="str">
        <f>IF($R228&lt;&gt;"",VLOOKUP($R228,$BP$3:$CD$48,$AA$1,FALSE),"")</f>
        <v/>
      </c>
      <c r="BZ228" s="848" t="str">
        <f>IF($R228&lt;&gt;"",VLOOKUP($R228,$BP$3:$CD$48,$AB$1,FALSE),"")</f>
        <v/>
      </c>
      <c r="CA228" s="848" t="str">
        <f>IF($R228&lt;&gt;"",VLOOKUP($R228,$BP$3:$CD$48,$AC$1,FALSE),"")</f>
        <v/>
      </c>
      <c r="CB228" s="1351" t="str">
        <f>IF($R228&lt;&gt;"",VLOOKUP($R228,$BP$3:$CD$48,$AD$1,FALSE),"")</f>
        <v/>
      </c>
      <c r="CC228" s="1352" t="str">
        <f>IF($R228&lt;&gt;"",VLOOKUP($R228,$BP$3:$CD$48,$AE$1,FALSE),"")</f>
        <v/>
      </c>
      <c r="CD228" s="1337" t="str">
        <f>IF($R228&lt;&gt;"",VLOOKUP($R228,$BP$3:$CD$48,$AF$1,FALSE),"")</f>
        <v/>
      </c>
    </row>
    <row r="229" spans="1:131" s="777" customFormat="1" ht="15.75" customHeight="1">
      <c r="A229" s="1345"/>
      <c r="B229" s="1346" t="str">
        <f>IF(SETUP!H38&lt;&gt;"",SETUP!H38,"")</f>
        <v/>
      </c>
      <c r="C229" s="1347"/>
      <c r="D229" s="1347"/>
      <c r="E229" s="1347"/>
      <c r="F229" s="1347"/>
      <c r="G229" s="1347"/>
      <c r="H229" s="1347"/>
      <c r="I229" s="1347"/>
      <c r="J229" s="1347"/>
      <c r="K229" s="1347"/>
      <c r="L229" s="1347"/>
      <c r="M229" s="1347"/>
      <c r="N229" s="1347"/>
      <c r="O229" s="1348"/>
      <c r="P229" s="976"/>
      <c r="Q229" s="1349"/>
      <c r="R229" s="1333" t="str">
        <f>IF(SETUP!H38&lt;&gt;"",SETUP!H38,"")</f>
        <v/>
      </c>
      <c r="S229" s="1334" t="str">
        <f>IF($R229&lt;&gt;"",VLOOKUP($R229,$R$3:$AF$48,$S$1,FALSE),"")</f>
        <v/>
      </c>
      <c r="T229" s="1334" t="str">
        <f>IF($R229&lt;&gt;"",VLOOKUP($R229,$R$3:$AF$48,$T$1,FALSE),"")</f>
        <v/>
      </c>
      <c r="U229" s="1334" t="str">
        <f>IF($R229&lt;&gt;"",VLOOKUP($R229,$R$3:$AF$48,$U$1,FALSE),"")</f>
        <v/>
      </c>
      <c r="V229" s="1334" t="str">
        <f>IF($R229&lt;&gt;"",VLOOKUP($R229,$R$3:$AF$48,$V$1,FALSE),"")</f>
        <v/>
      </c>
      <c r="W229" s="1334" t="str">
        <f>IF($R229&lt;&gt;"",VLOOKUP($R229,$R$3:$AF$48,$W$1,FALSE),"")</f>
        <v/>
      </c>
      <c r="X229" s="1334" t="str">
        <f>IF($R229&lt;&gt;"",VLOOKUP($R229,$R$3:$AF$48,$X$1,FALSE),"")</f>
        <v/>
      </c>
      <c r="Y229" s="1334" t="str">
        <f>IF($R229&lt;&gt;"",VLOOKUP($R229,$R$3:$AF$48,$Y$1,FALSE),"")</f>
        <v/>
      </c>
      <c r="Z229" s="1334" t="str">
        <f>IF($R229&lt;&gt;"",VLOOKUP($R229,$R$3:$AF$48,$Z$1,FALSE),"")</f>
        <v/>
      </c>
      <c r="AA229" s="1334" t="str">
        <f>IF($R229&lt;&gt;"",VLOOKUP($R229,$R$3:$AF$48,$AA$1,FALSE),"")</f>
        <v/>
      </c>
      <c r="AB229" s="1334" t="str">
        <f>IF($R229&lt;&gt;"",VLOOKUP($R229,$R$3:$AF$48,$AB$1,FALSE),"")</f>
        <v/>
      </c>
      <c r="AC229" s="1334" t="str">
        <f>IF($R229&lt;&gt;"",VLOOKUP($R229,$R$3:$AF$48,$AC$1,FALSE),"")</f>
        <v/>
      </c>
      <c r="AD229" s="1335" t="str">
        <f>IF($R229&lt;&gt;"",VLOOKUP($R229,$R$3:$AF$48,$AD$1,FALSE),"")</f>
        <v/>
      </c>
      <c r="AE229" s="1336" t="str">
        <f>IF($R229&lt;&gt;"",VLOOKUP($R229,$R$3:$AF$48,$AE$1,FALSE),"")</f>
        <v/>
      </c>
      <c r="AF229" s="1337" t="str">
        <f>IF($R229&lt;&gt;"",VLOOKUP($R229,$R$3:$AF$48,$AF$1,FALSE),"")</f>
        <v/>
      </c>
      <c r="AG229" s="1349"/>
      <c r="AH229" s="1333" t="str">
        <f t="shared" si="73"/>
        <v/>
      </c>
      <c r="AI229" s="1338" t="str">
        <f t="shared" si="81"/>
        <v/>
      </c>
      <c r="AJ229" s="1338" t="str">
        <f t="shared" si="81"/>
        <v/>
      </c>
      <c r="AK229" s="1338" t="str">
        <f t="shared" si="81"/>
        <v/>
      </c>
      <c r="AL229" s="1338" t="str">
        <f t="shared" si="81"/>
        <v/>
      </c>
      <c r="AM229" s="1338" t="str">
        <f t="shared" si="81"/>
        <v/>
      </c>
      <c r="AN229" s="1338" t="str">
        <f t="shared" si="81"/>
        <v/>
      </c>
      <c r="AO229" s="1338" t="str">
        <f t="shared" si="81"/>
        <v/>
      </c>
      <c r="AP229" s="1338" t="str">
        <f t="shared" si="81"/>
        <v/>
      </c>
      <c r="AQ229" s="1338" t="str">
        <f t="shared" si="81"/>
        <v/>
      </c>
      <c r="AR229" s="1338" t="str">
        <f t="shared" si="81"/>
        <v/>
      </c>
      <c r="AS229" s="1338" t="str">
        <f t="shared" si="81"/>
        <v/>
      </c>
      <c r="AT229" s="1339" t="str">
        <f t="shared" si="81"/>
        <v/>
      </c>
      <c r="AU229" s="1340" t="str">
        <f t="shared" si="81"/>
        <v/>
      </c>
      <c r="AV229" s="1337" t="str">
        <f>IF($AH229&lt;&gt;"",VLOOKUP($AH229,$AH$3:$AV$48,$AF$1,FALSE),"")</f>
        <v/>
      </c>
      <c r="AW229" s="1349"/>
      <c r="AX229" s="1333" t="str">
        <f t="shared" si="74"/>
        <v/>
      </c>
      <c r="AY229" s="1334" t="str">
        <f>IF($R229&lt;&gt;"",VLOOKUP($R229,$AX$3:AY$48,AY$1,FALSE),"")</f>
        <v/>
      </c>
      <c r="AZ229" s="1341" t="str">
        <f>IF($R229&lt;&gt;"",VLOOKUP($R229,$AX$3:AZ$48,AZ$1,FALSE),"")</f>
        <v/>
      </c>
      <c r="BA229" s="841"/>
      <c r="BB229" s="1342" t="str">
        <f>IF($R229&lt;&gt;"",VLOOKUP($R229,$AX$3:BB$48,BB$1,FALSE),"")</f>
        <v/>
      </c>
      <c r="BC229" s="1338" t="str">
        <f>IF($R229&lt;&gt;"",VLOOKUP($R229,$AX$3:BC$48,BC$1,FALSE),"")</f>
        <v/>
      </c>
      <c r="BD229" s="1334" t="str">
        <f>IF($R229&lt;&gt;"",VLOOKUP($R229,$AX$3:BD$48,BD$1,FALSE),"")</f>
        <v/>
      </c>
      <c r="BE229" s="1343" t="str">
        <f>IF($R229&lt;&gt;"",VLOOKUP($R229,$AX$3:BE$48,BE$1,FALSE),"")</f>
        <v/>
      </c>
      <c r="BF229" s="1326"/>
      <c r="BG229" s="1342" t="str">
        <f>IF($R229&lt;&gt;"",VLOOKUP($R229,$AX$3:BG$48,BG$1,FALSE),"")</f>
        <v/>
      </c>
      <c r="BH229" s="1338" t="str">
        <f>IF($R229&lt;&gt;"",VLOOKUP($R229,$AX$3:BH$48,BH$1,FALSE),"")</f>
        <v/>
      </c>
      <c r="BI229" s="1334" t="str">
        <f>IF($R229&lt;&gt;"",VLOOKUP($R229,$AX$3:BI$48,BI$1,FALSE),"")</f>
        <v/>
      </c>
      <c r="BJ229" s="1343" t="str">
        <f>IF($R229&lt;&gt;"",VLOOKUP($R229,$AX$3:BJ$48,BJ$1,FALSE),"")</f>
        <v/>
      </c>
      <c r="BK229" s="1326"/>
      <c r="BL229" s="1344" t="str">
        <f>IF($R229&lt;&gt;"",VLOOKUP($R229,$AX$3:BL$48,BL$1,FALSE),"")</f>
        <v/>
      </c>
      <c r="BM229" s="1339" t="str">
        <f>IF($R229&lt;&gt;"",VLOOKUP($R229,$AX$3:BM$48,BM$1,FALSE),"")</f>
        <v/>
      </c>
      <c r="BN229" s="1340"/>
      <c r="BO229" s="1349"/>
      <c r="BP229" s="1333" t="str">
        <f t="shared" si="75"/>
        <v/>
      </c>
      <c r="BQ229" s="1334" t="str">
        <f>IF($R229&lt;&gt;"",VLOOKUP($R229,$BP$3:$CD$48,$S$1,FALSE),"")</f>
        <v/>
      </c>
      <c r="BR229" s="1334" t="str">
        <f>IF($R229&lt;&gt;"",VLOOKUP($R229,$BP$3:$CD$48,$T$1,FALSE),"")</f>
        <v/>
      </c>
      <c r="BS229" s="1334" t="str">
        <f>IF($R229&lt;&gt;"",VLOOKUP($R229,$BP$3:$CD$48,$U$1,FALSE),"")</f>
        <v/>
      </c>
      <c r="BT229" s="1334" t="str">
        <f>IF($R229&lt;&gt;"",VLOOKUP($R229,$BP$3:$CD$48,$V$1,FALSE),"")</f>
        <v/>
      </c>
      <c r="BU229" s="1334" t="str">
        <f>IF($R229&lt;&gt;"",VLOOKUP($R229,$BP$3:$CD$48,$W$1,FALSE),"")</f>
        <v/>
      </c>
      <c r="BV229" s="1334" t="str">
        <f>IF($R229&lt;&gt;"",VLOOKUP($R229,$BP$3:$CD$48,$X$1,FALSE),"")</f>
        <v/>
      </c>
      <c r="BW229" s="1334" t="str">
        <f>IF($R229&lt;&gt;"",VLOOKUP($R229,$BP$3:$CD$48,$Y$1,FALSE),"")</f>
        <v/>
      </c>
      <c r="BX229" s="1334" t="str">
        <f>IF($R229&lt;&gt;"",VLOOKUP($R229,$BP$3:$CD$48,$Z$1,FALSE),"")</f>
        <v/>
      </c>
      <c r="BY229" s="1334" t="str">
        <f>IF($R229&lt;&gt;"",VLOOKUP($R229,$BP$3:$CD$48,$AA$1,FALSE),"")</f>
        <v/>
      </c>
      <c r="BZ229" s="1334" t="str">
        <f>IF($R229&lt;&gt;"",VLOOKUP($R229,$BP$3:$CD$48,$AB$1,FALSE),"")</f>
        <v/>
      </c>
      <c r="CA229" s="1334" t="str">
        <f>IF($R229&lt;&gt;"",VLOOKUP($R229,$BP$3:$CD$48,$AC$1,FALSE),"")</f>
        <v/>
      </c>
      <c r="CB229" s="1335" t="str">
        <f>IF($R229&lt;&gt;"",VLOOKUP($R229,$BP$3:$CD$48,$AD$1,FALSE),"")</f>
        <v/>
      </c>
      <c r="CC229" s="1336" t="str">
        <f>IF($R229&lt;&gt;"",VLOOKUP($R229,$BP$3:$CD$48,$AE$1,FALSE),"")</f>
        <v/>
      </c>
      <c r="CD229" s="1337" t="str">
        <f>IF($R229&lt;&gt;"",VLOOKUP($R229,$BP$3:$CD$48,$AF$1,FALSE),"")</f>
        <v/>
      </c>
    </row>
    <row r="230" spans="1:131" s="777" customFormat="1" ht="15.75" customHeight="1">
      <c r="A230" s="1345"/>
      <c r="B230" s="1346" t="str">
        <f>IF(SETUP!H39&lt;&gt;"",SETUP!H39,"")</f>
        <v/>
      </c>
      <c r="C230" s="1347"/>
      <c r="D230" s="1347"/>
      <c r="E230" s="1347"/>
      <c r="F230" s="1347"/>
      <c r="G230" s="1347"/>
      <c r="H230" s="1347"/>
      <c r="I230" s="1347"/>
      <c r="J230" s="1347"/>
      <c r="K230" s="1347"/>
      <c r="L230" s="1347"/>
      <c r="M230" s="1347"/>
      <c r="N230" s="1347"/>
      <c r="O230" s="1348"/>
      <c r="P230" s="976"/>
      <c r="Q230" s="1349"/>
      <c r="R230" s="1350" t="str">
        <f>IF(SETUP!H39&lt;&gt;"",SETUP!H39,"")</f>
        <v/>
      </c>
      <c r="S230" s="848" t="str">
        <f>IF($R230&lt;&gt;"",VLOOKUP($R230,$R$3:$AF$48,$S$1,FALSE),"")</f>
        <v/>
      </c>
      <c r="T230" s="848" t="str">
        <f>IF($R230&lt;&gt;"",VLOOKUP($R230,$R$3:$AF$48,$T$1,FALSE),"")</f>
        <v/>
      </c>
      <c r="U230" s="848" t="str">
        <f>IF($R230&lt;&gt;"",VLOOKUP($R230,$R$3:$AF$48,$U$1,FALSE),"")</f>
        <v/>
      </c>
      <c r="V230" s="848" t="str">
        <f>IF($R230&lt;&gt;"",VLOOKUP($R230,$R$3:$AF$48,$V$1,FALSE),"")</f>
        <v/>
      </c>
      <c r="W230" s="848" t="str">
        <f>IF($R230&lt;&gt;"",VLOOKUP($R230,$R$3:$AF$48,$W$1,FALSE),"")</f>
        <v/>
      </c>
      <c r="X230" s="848" t="str">
        <f>IF($R230&lt;&gt;"",VLOOKUP($R230,$R$3:$AF$48,$X$1,FALSE),"")</f>
        <v/>
      </c>
      <c r="Y230" s="848" t="str">
        <f>IF($R230&lt;&gt;"",VLOOKUP($R230,$R$3:$AF$48,$Y$1,FALSE),"")</f>
        <v/>
      </c>
      <c r="Z230" s="848" t="str">
        <f>IF($R230&lt;&gt;"",VLOOKUP($R230,$R$3:$AF$48,$Z$1,FALSE),"")</f>
        <v/>
      </c>
      <c r="AA230" s="848" t="str">
        <f>IF($R230&lt;&gt;"",VLOOKUP($R230,$R$3:$AF$48,$AA$1,FALSE),"")</f>
        <v/>
      </c>
      <c r="AB230" s="848" t="str">
        <f>IF($R230&lt;&gt;"",VLOOKUP($R230,$R$3:$AF$48,$AB$1,FALSE),"")</f>
        <v/>
      </c>
      <c r="AC230" s="848" t="str">
        <f>IF($R230&lt;&gt;"",VLOOKUP($R230,$R$3:$AF$48,$AC$1,FALSE),"")</f>
        <v/>
      </c>
      <c r="AD230" s="1351" t="str">
        <f>IF($R230&lt;&gt;"",VLOOKUP($R230,$R$3:$AF$48,$AD$1,FALSE),"")</f>
        <v/>
      </c>
      <c r="AE230" s="1352" t="str">
        <f>IF($R230&lt;&gt;"",VLOOKUP($R230,$R$3:$AF$48,$AE$1,FALSE),"")</f>
        <v/>
      </c>
      <c r="AF230" s="1337" t="str">
        <f>IF($R230&lt;&gt;"",VLOOKUP($R230,$R$3:$AF$48,$AF$1,FALSE),"")</f>
        <v/>
      </c>
      <c r="AG230" s="1349"/>
      <c r="AH230" s="1350" t="str">
        <f t="shared" si="73"/>
        <v/>
      </c>
      <c r="AI230" s="852" t="str">
        <f t="shared" si="81"/>
        <v/>
      </c>
      <c r="AJ230" s="852" t="str">
        <f t="shared" si="81"/>
        <v/>
      </c>
      <c r="AK230" s="852" t="str">
        <f t="shared" si="81"/>
        <v/>
      </c>
      <c r="AL230" s="852" t="str">
        <f t="shared" si="81"/>
        <v/>
      </c>
      <c r="AM230" s="852" t="str">
        <f t="shared" si="81"/>
        <v/>
      </c>
      <c r="AN230" s="852" t="str">
        <f t="shared" si="81"/>
        <v/>
      </c>
      <c r="AO230" s="852" t="str">
        <f t="shared" si="81"/>
        <v/>
      </c>
      <c r="AP230" s="852" t="str">
        <f t="shared" si="81"/>
        <v/>
      </c>
      <c r="AQ230" s="852" t="str">
        <f t="shared" si="81"/>
        <v/>
      </c>
      <c r="AR230" s="852" t="str">
        <f t="shared" si="81"/>
        <v/>
      </c>
      <c r="AS230" s="852" t="str">
        <f t="shared" si="81"/>
        <v/>
      </c>
      <c r="AT230" s="1353" t="str">
        <f t="shared" si="81"/>
        <v/>
      </c>
      <c r="AU230" s="1354" t="str">
        <f t="shared" si="81"/>
        <v/>
      </c>
      <c r="AV230" s="1337" t="str">
        <f>IF($AH230&lt;&gt;"",VLOOKUP($AH230,$AH$3:$AV$48,$AF$1,FALSE),"")</f>
        <v/>
      </c>
      <c r="AW230" s="1349"/>
      <c r="AX230" s="1350" t="str">
        <f t="shared" si="74"/>
        <v/>
      </c>
      <c r="AY230" s="848" t="str">
        <f>IF($R230&lt;&gt;"",VLOOKUP($R230,$AX$3:AY$48,AY$1,FALSE),"")</f>
        <v/>
      </c>
      <c r="AZ230" s="855" t="str">
        <f>IF($R230&lt;&gt;"",VLOOKUP($R230,$AX$3:AZ$48,AZ$1,FALSE),"")</f>
        <v/>
      </c>
      <c r="BA230" s="841"/>
      <c r="BB230" s="856" t="str">
        <f>IF($R230&lt;&gt;"",VLOOKUP($R230,$AX$3:BB$48,BB$1,FALSE),"")</f>
        <v/>
      </c>
      <c r="BC230" s="852" t="str">
        <f>IF($R230&lt;&gt;"",VLOOKUP($R230,$AX$3:BC$48,BC$1,FALSE),"")</f>
        <v/>
      </c>
      <c r="BD230" s="848" t="str">
        <f>IF($R230&lt;&gt;"",VLOOKUP($R230,$AX$3:BD$48,BD$1,FALSE),"")</f>
        <v/>
      </c>
      <c r="BE230" s="857" t="str">
        <f>IF($R230&lt;&gt;"",VLOOKUP($R230,$AX$3:BE$48,BE$1,FALSE),"")</f>
        <v/>
      </c>
      <c r="BF230" s="1326"/>
      <c r="BG230" s="856" t="str">
        <f>IF($R230&lt;&gt;"",VLOOKUP($R230,$AX$3:BG$48,BG$1,FALSE),"")</f>
        <v/>
      </c>
      <c r="BH230" s="852" t="str">
        <f>IF($R230&lt;&gt;"",VLOOKUP($R230,$AX$3:BH$48,BH$1,FALSE),"")</f>
        <v/>
      </c>
      <c r="BI230" s="848" t="str">
        <f>IF($R230&lt;&gt;"",VLOOKUP($R230,$AX$3:BI$48,BI$1,FALSE),"")</f>
        <v/>
      </c>
      <c r="BJ230" s="857" t="str">
        <f>IF($R230&lt;&gt;"",VLOOKUP($R230,$AX$3:BJ$48,BJ$1,FALSE),"")</f>
        <v/>
      </c>
      <c r="BK230" s="1326"/>
      <c r="BL230" s="1355" t="str">
        <f>IF($R230&lt;&gt;"",VLOOKUP($R230,$AX$3:BL$48,BL$1,FALSE),"")</f>
        <v/>
      </c>
      <c r="BM230" s="1353" t="str">
        <f>IF($R230&lt;&gt;"",VLOOKUP($R230,$AX$3:BM$48,BM$1,FALSE),"")</f>
        <v/>
      </c>
      <c r="BN230" s="1354"/>
      <c r="BO230" s="1349"/>
      <c r="BP230" s="1350" t="str">
        <f t="shared" si="75"/>
        <v/>
      </c>
      <c r="BQ230" s="848" t="str">
        <f>IF($R230&lt;&gt;"",VLOOKUP($R230,$BP$3:$CD$48,$S$1,FALSE),"")</f>
        <v/>
      </c>
      <c r="BR230" s="848" t="str">
        <f>IF($R230&lt;&gt;"",VLOOKUP($R230,$BP$3:$CD$48,$T$1,FALSE),"")</f>
        <v/>
      </c>
      <c r="BS230" s="848" t="str">
        <f>IF($R230&lt;&gt;"",VLOOKUP($R230,$BP$3:$CD$48,$U$1,FALSE),"")</f>
        <v/>
      </c>
      <c r="BT230" s="848" t="str">
        <f>IF($R230&lt;&gt;"",VLOOKUP($R230,$BP$3:$CD$48,$V$1,FALSE),"")</f>
        <v/>
      </c>
      <c r="BU230" s="848" t="str">
        <f>IF($R230&lt;&gt;"",VLOOKUP($R230,$BP$3:$CD$48,$W$1,FALSE),"")</f>
        <v/>
      </c>
      <c r="BV230" s="848" t="str">
        <f>IF($R230&lt;&gt;"",VLOOKUP($R230,$BP$3:$CD$48,$X$1,FALSE),"")</f>
        <v/>
      </c>
      <c r="BW230" s="848" t="str">
        <f>IF($R230&lt;&gt;"",VLOOKUP($R230,$BP$3:$CD$48,$Y$1,FALSE),"")</f>
        <v/>
      </c>
      <c r="BX230" s="848" t="str">
        <f>IF($R230&lt;&gt;"",VLOOKUP($R230,$BP$3:$CD$48,$Z$1,FALSE),"")</f>
        <v/>
      </c>
      <c r="BY230" s="848" t="str">
        <f>IF($R230&lt;&gt;"",VLOOKUP($R230,$BP$3:$CD$48,$AA$1,FALSE),"")</f>
        <v/>
      </c>
      <c r="BZ230" s="848" t="str">
        <f>IF($R230&lt;&gt;"",VLOOKUP($R230,$BP$3:$CD$48,$AB$1,FALSE),"")</f>
        <v/>
      </c>
      <c r="CA230" s="848" t="str">
        <f>IF($R230&lt;&gt;"",VLOOKUP($R230,$BP$3:$CD$48,$AC$1,FALSE),"")</f>
        <v/>
      </c>
      <c r="CB230" s="1351" t="str">
        <f>IF($R230&lt;&gt;"",VLOOKUP($R230,$BP$3:$CD$48,$AD$1,FALSE),"")</f>
        <v/>
      </c>
      <c r="CC230" s="1352" t="str">
        <f>IF($R230&lt;&gt;"",VLOOKUP($R230,$BP$3:$CD$48,$AE$1,FALSE),"")</f>
        <v/>
      </c>
      <c r="CD230" s="1337" t="str">
        <f>IF($R230&lt;&gt;"",VLOOKUP($R230,$BP$3:$CD$48,$AF$1,FALSE),"")</f>
        <v/>
      </c>
    </row>
    <row r="231" spans="1:131" s="777" customFormat="1" ht="15.75" customHeight="1" thickBot="1">
      <c r="A231" s="1356"/>
      <c r="B231" s="1357" t="str">
        <f>IF(SETUP!H40&lt;&gt;"",SETUP!H40,"")</f>
        <v/>
      </c>
      <c r="C231" s="1358"/>
      <c r="D231" s="1358"/>
      <c r="E231" s="1358"/>
      <c r="F231" s="1358"/>
      <c r="G231" s="1358"/>
      <c r="H231" s="1358"/>
      <c r="I231" s="1358"/>
      <c r="J231" s="1358"/>
      <c r="K231" s="1358"/>
      <c r="L231" s="1358"/>
      <c r="M231" s="1358"/>
      <c r="N231" s="1358"/>
      <c r="O231" s="1359"/>
      <c r="P231" s="976"/>
      <c r="Q231" s="1349"/>
      <c r="R231" s="1333" t="str">
        <f>IF(SETUP!H40&lt;&gt;"",SETUP!H40,"")</f>
        <v/>
      </c>
      <c r="S231" s="1334" t="str">
        <f>IF($R231&lt;&gt;"",VLOOKUP($R231,$R$3:$AF$48,$S$1,FALSE),"")</f>
        <v/>
      </c>
      <c r="T231" s="1334" t="str">
        <f>IF($R231&lt;&gt;"",VLOOKUP($R231,$R$3:$AF$48,$T$1,FALSE),"")</f>
        <v/>
      </c>
      <c r="U231" s="1334" t="str">
        <f>IF($R231&lt;&gt;"",VLOOKUP($R231,$R$3:$AF$48,$U$1,FALSE),"")</f>
        <v/>
      </c>
      <c r="V231" s="1334" t="str">
        <f>IF($R231&lt;&gt;"",VLOOKUP($R231,$R$3:$AF$48,$V$1,FALSE),"")</f>
        <v/>
      </c>
      <c r="W231" s="1334" t="str">
        <f>IF($R231&lt;&gt;"",VLOOKUP($R231,$R$3:$AF$48,$W$1,FALSE),"")</f>
        <v/>
      </c>
      <c r="X231" s="1334" t="str">
        <f>IF($R231&lt;&gt;"",VLOOKUP($R231,$R$3:$AF$48,$X$1,FALSE),"")</f>
        <v/>
      </c>
      <c r="Y231" s="1334" t="str">
        <f>IF($R231&lt;&gt;"",VLOOKUP($R231,$R$3:$AF$48,$Y$1,FALSE),"")</f>
        <v/>
      </c>
      <c r="Z231" s="1334" t="str">
        <f>IF($R231&lt;&gt;"",VLOOKUP($R231,$R$3:$AF$48,$Z$1,FALSE),"")</f>
        <v/>
      </c>
      <c r="AA231" s="1334" t="str">
        <f>IF($R231&lt;&gt;"",VLOOKUP($R231,$R$3:$AF$48,$AA$1,FALSE),"")</f>
        <v/>
      </c>
      <c r="AB231" s="1334" t="str">
        <f>IF($R231&lt;&gt;"",VLOOKUP($R231,$R$3:$AF$48,$AB$1,FALSE),"")</f>
        <v/>
      </c>
      <c r="AC231" s="1334" t="str">
        <f>IF($R231&lt;&gt;"",VLOOKUP($R231,$R$3:$AF$48,$AC$1,FALSE),"")</f>
        <v/>
      </c>
      <c r="AD231" s="1335" t="str">
        <f>IF($R231&lt;&gt;"",VLOOKUP($R231,$R$3:$AF$48,$AD$1,FALSE),"")</f>
        <v/>
      </c>
      <c r="AE231" s="1336" t="str">
        <f>IF($R231&lt;&gt;"",VLOOKUP($R231,$R$3:$AF$48,$AE$1,FALSE),"")</f>
        <v/>
      </c>
      <c r="AF231" s="1337" t="str">
        <f>IF($R231&lt;&gt;"",VLOOKUP($R231,$R$3:$AF$48,$AF$1,FALSE),"")</f>
        <v/>
      </c>
      <c r="AG231" s="1349"/>
      <c r="AH231" s="1333" t="str">
        <f t="shared" si="73"/>
        <v/>
      </c>
      <c r="AI231" s="1365" t="str">
        <f t="shared" si="81"/>
        <v/>
      </c>
      <c r="AJ231" s="1365" t="str">
        <f t="shared" si="81"/>
        <v/>
      </c>
      <c r="AK231" s="1365" t="str">
        <f t="shared" si="81"/>
        <v/>
      </c>
      <c r="AL231" s="1365" t="str">
        <f t="shared" si="81"/>
        <v/>
      </c>
      <c r="AM231" s="1365" t="str">
        <f t="shared" si="81"/>
        <v/>
      </c>
      <c r="AN231" s="1365" t="str">
        <f t="shared" si="81"/>
        <v/>
      </c>
      <c r="AO231" s="1365" t="str">
        <f t="shared" si="81"/>
        <v/>
      </c>
      <c r="AP231" s="1365" t="str">
        <f t="shared" si="81"/>
        <v/>
      </c>
      <c r="AQ231" s="1365" t="str">
        <f t="shared" si="81"/>
        <v/>
      </c>
      <c r="AR231" s="1365" t="str">
        <f t="shared" si="81"/>
        <v/>
      </c>
      <c r="AS231" s="1365" t="str">
        <f t="shared" si="81"/>
        <v/>
      </c>
      <c r="AT231" s="1368" t="str">
        <f t="shared" si="81"/>
        <v/>
      </c>
      <c r="AU231" s="1369" t="str">
        <f t="shared" si="81"/>
        <v/>
      </c>
      <c r="AV231" s="1337" t="str">
        <f>IF($AH231&lt;&gt;"",VLOOKUP($AH231,$AH$3:$AV$48,$AF$1,FALSE),"")</f>
        <v/>
      </c>
      <c r="AW231" s="1360"/>
      <c r="AX231" s="1361" t="str">
        <f t="shared" si="74"/>
        <v/>
      </c>
      <c r="AY231" s="1362" t="str">
        <f>IF($R231&lt;&gt;"",VLOOKUP($R231,$AX$3:AY$48,AY$1,FALSE),"")</f>
        <v/>
      </c>
      <c r="AZ231" s="1363" t="str">
        <f>IF($R231&lt;&gt;"",VLOOKUP($R231,$AX$3:AZ$48,AZ$1,FALSE),"")</f>
        <v/>
      </c>
      <c r="BA231" s="841"/>
      <c r="BB231" s="1364" t="str">
        <f>IF($R231&lt;&gt;"",VLOOKUP($R231,$AX$3:BB$48,BB$1,FALSE),"")</f>
        <v/>
      </c>
      <c r="BC231" s="1365" t="str">
        <f>IF($R231&lt;&gt;"",VLOOKUP($R231,$AX$3:BC$48,BC$1,FALSE),"")</f>
        <v/>
      </c>
      <c r="BD231" s="1362" t="str">
        <f>IF($R231&lt;&gt;"",VLOOKUP($R231,$AX$3:BD$48,BD$1,FALSE),"")</f>
        <v/>
      </c>
      <c r="BE231" s="1366" t="str">
        <f>IF($R231&lt;&gt;"",VLOOKUP($R231,$AX$3:BE$48,BE$1,FALSE),"")</f>
        <v/>
      </c>
      <c r="BF231" s="1326"/>
      <c r="BG231" s="1364" t="str">
        <f>IF($R231&lt;&gt;"",VLOOKUP($R231,$AX$3:BG$48,BG$1,FALSE),"")</f>
        <v/>
      </c>
      <c r="BH231" s="1365" t="str">
        <f>IF($R231&lt;&gt;"",VLOOKUP($R231,$AX$3:BH$48,BH$1,FALSE),"")</f>
        <v/>
      </c>
      <c r="BI231" s="1362" t="str">
        <f>IF($R231&lt;&gt;"",VLOOKUP($R231,$AX$3:BI$48,BI$1,FALSE),"")</f>
        <v/>
      </c>
      <c r="BJ231" s="1366" t="str">
        <f>IF($R231&lt;&gt;"",VLOOKUP($R231,$AX$3:BJ$48,BJ$1,FALSE),"")</f>
        <v/>
      </c>
      <c r="BK231" s="1326"/>
      <c r="BL231" s="1367" t="str">
        <f>IF($R231&lt;&gt;"",VLOOKUP($R231,$AX$3:BL$48,BL$1,FALSE),"")</f>
        <v/>
      </c>
      <c r="BM231" s="1368" t="str">
        <f>IF($R231&lt;&gt;"",VLOOKUP($R231,$AX$3:BM$48,BM$1,FALSE),"")</f>
        <v/>
      </c>
      <c r="BN231" s="1369"/>
      <c r="BO231" s="1349"/>
      <c r="BP231" s="1333" t="str">
        <f t="shared" si="75"/>
        <v/>
      </c>
      <c r="BQ231" s="1334" t="str">
        <f>IF($R231&lt;&gt;"",VLOOKUP($R231,$BP$3:$CD$48,$S$1,FALSE),"")</f>
        <v/>
      </c>
      <c r="BR231" s="1334" t="str">
        <f>IF($R231&lt;&gt;"",VLOOKUP($R231,$BP$3:$CD$48,$T$1,FALSE),"")</f>
        <v/>
      </c>
      <c r="BS231" s="1334" t="str">
        <f>IF($R231&lt;&gt;"",VLOOKUP($R231,$BP$3:$CD$48,$U$1,FALSE),"")</f>
        <v/>
      </c>
      <c r="BT231" s="1334" t="str">
        <f>IF($R231&lt;&gt;"",VLOOKUP($R231,$BP$3:$CD$48,$V$1,FALSE),"")</f>
        <v/>
      </c>
      <c r="BU231" s="1334" t="str">
        <f>IF($R231&lt;&gt;"",VLOOKUP($R231,$BP$3:$CD$48,$W$1,FALSE),"")</f>
        <v/>
      </c>
      <c r="BV231" s="1334" t="str">
        <f>IF($R231&lt;&gt;"",VLOOKUP($R231,$BP$3:$CD$48,$X$1,FALSE),"")</f>
        <v/>
      </c>
      <c r="BW231" s="1334" t="str">
        <f>IF($R231&lt;&gt;"",VLOOKUP($R231,$BP$3:$CD$48,$Y$1,FALSE),"")</f>
        <v/>
      </c>
      <c r="BX231" s="1334" t="str">
        <f>IF($R231&lt;&gt;"",VLOOKUP($R231,$BP$3:$CD$48,$Z$1,FALSE),"")</f>
        <v/>
      </c>
      <c r="BY231" s="1334" t="str">
        <f>IF($R231&lt;&gt;"",VLOOKUP($R231,$BP$3:$CD$48,$AA$1,FALSE),"")</f>
        <v/>
      </c>
      <c r="BZ231" s="1334" t="str">
        <f>IF($R231&lt;&gt;"",VLOOKUP($R231,$BP$3:$CD$48,$AB$1,FALSE),"")</f>
        <v/>
      </c>
      <c r="CA231" s="1334" t="str">
        <f>IF($R231&lt;&gt;"",VLOOKUP($R231,$BP$3:$CD$48,$AC$1,FALSE),"")</f>
        <v/>
      </c>
      <c r="CB231" s="1335" t="str">
        <f>IF($R231&lt;&gt;"",VLOOKUP($R231,$BP$3:$CD$48,$AD$1,FALSE),"")</f>
        <v/>
      </c>
      <c r="CC231" s="1336" t="str">
        <f>IF($R231&lt;&gt;"",VLOOKUP($R231,$BP$3:$CD$48,$AE$1,FALSE),"")</f>
        <v/>
      </c>
      <c r="CD231" s="1337" t="str">
        <f>IF($R231&lt;&gt;"",VLOOKUP($R231,$BP$3:$CD$48,$AF$1,FALSE),"")</f>
        <v/>
      </c>
    </row>
    <row r="232" spans="1:131" s="1070" customFormat="1" ht="15.75" customHeight="1" thickTop="1" thickBot="1">
      <c r="A232" s="1370"/>
      <c r="B232" s="1370" t="str">
        <f>IF(SETUP!H41&lt;&gt;"",SETUP!H41,"")</f>
        <v/>
      </c>
      <c r="C232" s="1370"/>
      <c r="D232" s="1370"/>
      <c r="E232" s="1370"/>
      <c r="F232" s="1370"/>
      <c r="G232" s="1370"/>
      <c r="H232" s="1370"/>
      <c r="I232" s="1370"/>
      <c r="J232" s="1370"/>
      <c r="K232" s="1370"/>
      <c r="L232" s="1370"/>
      <c r="M232" s="1370"/>
      <c r="N232" s="1370"/>
      <c r="O232" s="1370"/>
      <c r="P232" s="1073"/>
      <c r="Q232" s="1370"/>
      <c r="R232" s="1370"/>
      <c r="S232" s="1371"/>
      <c r="T232" s="1371"/>
      <c r="U232" s="1371"/>
      <c r="V232" s="1371"/>
      <c r="W232" s="1371"/>
      <c r="X232" s="1371"/>
      <c r="Y232" s="1371"/>
      <c r="Z232" s="1371"/>
      <c r="AA232" s="1371"/>
      <c r="AB232" s="1371"/>
      <c r="AC232" s="1371"/>
      <c r="AD232" s="1371"/>
      <c r="AE232" s="1371"/>
      <c r="AF232" s="1372"/>
      <c r="AG232" s="1370"/>
      <c r="AH232" s="1370" t="str">
        <f t="shared" si="73"/>
        <v/>
      </c>
      <c r="AI232" s="1373"/>
      <c r="AJ232" s="1373"/>
      <c r="AK232" s="1373"/>
      <c r="AL232" s="1373"/>
      <c r="AM232" s="1373"/>
      <c r="AN232" s="1373"/>
      <c r="AO232" s="1373"/>
      <c r="AP232" s="1373"/>
      <c r="AQ232" s="1373"/>
      <c r="AR232" s="1373"/>
      <c r="AS232" s="1373"/>
      <c r="AT232" s="1373"/>
      <c r="AU232" s="1373"/>
      <c r="AV232" s="1372"/>
      <c r="AW232" s="1370"/>
      <c r="AX232" s="1370" t="str">
        <f t="shared" si="74"/>
        <v/>
      </c>
      <c r="AY232" s="1371"/>
      <c r="AZ232" s="1371"/>
      <c r="BA232" s="1374"/>
      <c r="BB232" s="1371"/>
      <c r="BC232" s="1373"/>
      <c r="BD232" s="1371"/>
      <c r="BE232" s="1373"/>
      <c r="BF232" s="1375"/>
      <c r="BG232" s="1371"/>
      <c r="BH232" s="1373"/>
      <c r="BI232" s="1371"/>
      <c r="BJ232" s="1373"/>
      <c r="BK232" s="1375"/>
      <c r="BL232" s="1376"/>
      <c r="BM232" s="1373"/>
      <c r="BN232" s="1373"/>
      <c r="BO232" s="1370"/>
      <c r="BP232" s="1370" t="str">
        <f t="shared" si="75"/>
        <v/>
      </c>
      <c r="BQ232" s="1371"/>
      <c r="BR232" s="1371"/>
      <c r="BS232" s="1371"/>
      <c r="BT232" s="1371"/>
      <c r="BU232" s="1371"/>
      <c r="BV232" s="1371"/>
      <c r="BW232" s="1371"/>
      <c r="BX232" s="1371"/>
      <c r="BY232" s="1371"/>
      <c r="BZ232" s="1371"/>
      <c r="CA232" s="1371"/>
      <c r="CB232" s="1371"/>
      <c r="CC232" s="1371"/>
      <c r="CD232" s="1372"/>
      <c r="CE232" s="1080"/>
      <c r="CF232" s="1080"/>
      <c r="CG232" s="1080"/>
      <c r="CH232" s="1080"/>
      <c r="CI232" s="1080"/>
      <c r="CJ232" s="1080"/>
      <c r="CK232" s="1080"/>
      <c r="CL232" s="1080"/>
      <c r="CM232" s="1080"/>
      <c r="CN232" s="1080"/>
      <c r="CO232" s="1080"/>
      <c r="CP232" s="1080"/>
      <c r="CQ232" s="1080"/>
      <c r="CR232" s="1080"/>
      <c r="CS232" s="1080"/>
      <c r="CT232" s="1080"/>
      <c r="CU232" s="1080"/>
      <c r="CV232" s="1080"/>
      <c r="CW232" s="1080"/>
      <c r="CX232" s="1080"/>
      <c r="CY232" s="1080"/>
      <c r="CZ232" s="1080"/>
      <c r="DA232" s="1080"/>
      <c r="DB232" s="1080"/>
      <c r="DC232" s="1080"/>
      <c r="DD232" s="1080"/>
      <c r="DE232" s="1080"/>
      <c r="DF232" s="1080"/>
      <c r="DG232" s="1080"/>
      <c r="DH232" s="1080"/>
      <c r="DI232" s="1080"/>
      <c r="DJ232" s="1080"/>
      <c r="DK232" s="1080"/>
      <c r="DL232" s="1080"/>
      <c r="DM232" s="1080"/>
      <c r="DN232" s="1080"/>
      <c r="DO232" s="1080"/>
      <c r="DP232" s="1080"/>
      <c r="DQ232" s="1080"/>
      <c r="DR232" s="1080"/>
      <c r="DS232" s="1080"/>
      <c r="DT232" s="1080"/>
      <c r="DU232" s="1080"/>
      <c r="DV232" s="1080"/>
      <c r="DW232" s="1080"/>
      <c r="DX232" s="1080"/>
      <c r="DY232" s="1080"/>
      <c r="DZ232" s="1080"/>
      <c r="EA232" s="1080"/>
    </row>
    <row r="233" spans="1:131" s="777" customFormat="1" ht="15.75" customHeight="1" thickTop="1" thickBot="1">
      <c r="A233" s="1434"/>
      <c r="B233" s="1435" t="str">
        <f>IF(SETUP!H42&lt;&gt;"",SETUP!H42,"")</f>
        <v/>
      </c>
      <c r="C233" s="1436"/>
      <c r="D233" s="1436"/>
      <c r="E233" s="1436"/>
      <c r="F233" s="1436"/>
      <c r="G233" s="1436"/>
      <c r="H233" s="1436"/>
      <c r="I233" s="1436"/>
      <c r="J233" s="1436"/>
      <c r="K233" s="1436"/>
      <c r="L233" s="1436"/>
      <c r="M233" s="1436"/>
      <c r="N233" s="1436"/>
      <c r="O233" s="1437"/>
      <c r="P233" s="976"/>
      <c r="Q233" s="1438"/>
      <c r="R233" s="1439" t="str">
        <f>IF(SETUP!H42&lt;&gt;"",SETUP!H42,"")</f>
        <v/>
      </c>
      <c r="S233" s="1440" t="str">
        <f>IF($R233&lt;&gt;"",VLOOKUP($R233,$R$77:$AF$79,$S$1,FALSE),"")</f>
        <v/>
      </c>
      <c r="T233" s="1440" t="str">
        <f>IF($R233&lt;&gt;"",VLOOKUP($R233,$R$77:$AF$79,$T$1,FALSE),"")</f>
        <v/>
      </c>
      <c r="U233" s="1440" t="str">
        <f>IF($R233&lt;&gt;"",VLOOKUP($R233,$R$77:$AF$79,$U$1,FALSE),"")</f>
        <v/>
      </c>
      <c r="V233" s="1440" t="str">
        <f>IF($R233&lt;&gt;"",VLOOKUP($R233,$R$77:$AF$79,$V$1,FALSE),"")</f>
        <v/>
      </c>
      <c r="W233" s="1440" t="str">
        <f>IF($R233&lt;&gt;"",VLOOKUP($R233,$R$77:$AF$79,$W$1,FALSE),"")</f>
        <v/>
      </c>
      <c r="X233" s="1440" t="str">
        <f>IF($R233&lt;&gt;"",VLOOKUP($R233,$R$77:$AF$79,$X$1,FALSE),"")</f>
        <v/>
      </c>
      <c r="Y233" s="1440" t="str">
        <f>IF($R233&lt;&gt;"",VLOOKUP($R233,$R$77:$AF$79,$Y$1,FALSE),"")</f>
        <v/>
      </c>
      <c r="Z233" s="1440" t="str">
        <f>IF($R233&lt;&gt;"",VLOOKUP($R233,$R$77:$AF$79,$Z$1,FALSE),"")</f>
        <v/>
      </c>
      <c r="AA233" s="1440" t="str">
        <f>IF($R233&lt;&gt;"",VLOOKUP($R233,$R$77:$AF$79,$AA$1,FALSE),"")</f>
        <v/>
      </c>
      <c r="AB233" s="1440" t="str">
        <f>IF($R233&lt;&gt;"",VLOOKUP($R233,$R$77:$AF$79,$AB$1,FALSE),"")</f>
        <v/>
      </c>
      <c r="AC233" s="1440" t="str">
        <f>IF($R233&lt;&gt;"",VLOOKUP($R233,$R$77:$AF$79,$AC$1,FALSE),"")</f>
        <v/>
      </c>
      <c r="AD233" s="1441" t="str">
        <f>IF($R233&lt;&gt;"",VLOOKUP($R233,$R$77:$AF$79,$AD$1,FALSE),"")</f>
        <v/>
      </c>
      <c r="AE233" s="1442" t="str">
        <f>IF($R233&lt;&gt;"",VLOOKUP($R233,$R$77:$AF$79,$AE$1,FALSE),"")</f>
        <v/>
      </c>
      <c r="AF233" s="1443" t="str">
        <f>IF($R233&lt;&gt;"",VLOOKUP($R233,$R$77:$AF$79,$AF$1,FALSE),"")</f>
        <v/>
      </c>
      <c r="AG233" s="1438"/>
      <c r="AH233" s="1439" t="str">
        <f t="shared" si="73"/>
        <v/>
      </c>
      <c r="AI233" s="1444" t="str">
        <f>IF($AH233&lt;&gt;"",VLOOKUP($AH233,$AH$77:$AV$79,$S$1,FALSE),"")</f>
        <v/>
      </c>
      <c r="AJ233" s="1444" t="str">
        <f>IF($AH233&lt;&gt;"",VLOOKUP($AH233,$AH$77:$AV$79,$T$1,FALSE),"")</f>
        <v/>
      </c>
      <c r="AK233" s="1444" t="str">
        <f>IF($AH233&lt;&gt;"",VLOOKUP($AH233,$AH$77:$AV$79,$U$1,FALSE),"")</f>
        <v/>
      </c>
      <c r="AL233" s="1444" t="str">
        <f>IF($AH233&lt;&gt;"",VLOOKUP($AH233,$AH$77:$AV$79,$V$1,FALSE),"")</f>
        <v/>
      </c>
      <c r="AM233" s="1444" t="str">
        <f>IF($AH233&lt;&gt;"",VLOOKUP($AH233,$AH$77:$AV$79,$W$1,FALSE),"")</f>
        <v/>
      </c>
      <c r="AN233" s="1444" t="str">
        <f>IF($AH233&lt;&gt;"",VLOOKUP($AH233,$AH$77:$AV$79,$X$1,FALSE),"")</f>
        <v/>
      </c>
      <c r="AO233" s="1444" t="str">
        <f>IF($AH233&lt;&gt;"",VLOOKUP($AH233,$AH$77:$AV$79,$Y$1,FALSE),"")</f>
        <v/>
      </c>
      <c r="AP233" s="1444" t="str">
        <f>IF($AH233&lt;&gt;"",VLOOKUP($AH233,$AH$77:$AV$79,$Z$1,FALSE),"")</f>
        <v/>
      </c>
      <c r="AQ233" s="1444" t="str">
        <f>IF($AH233&lt;&gt;"",VLOOKUP($AH233,$AH$77:$AV$79,$AA$1,FALSE),"")</f>
        <v/>
      </c>
      <c r="AR233" s="1444" t="str">
        <f>IF($AH233&lt;&gt;"",VLOOKUP($AH233,$AH$77:$AV$79,$AB$1,FALSE),"")</f>
        <v/>
      </c>
      <c r="AS233" s="1444" t="str">
        <f>IF($AH233&lt;&gt;"",VLOOKUP($AH233,$AH$77:$AV$79,$AC$1,FALSE),"")</f>
        <v/>
      </c>
      <c r="AT233" s="1445" t="str">
        <f>IF($AH233&lt;&gt;"",VLOOKUP($AH233,$AH$77:$AV$79,$AD$1,FALSE),"")</f>
        <v/>
      </c>
      <c r="AU233" s="1446" t="str">
        <f>IF($AH233&lt;&gt;"",VLOOKUP($AH233,$AH$77:$AV$79,$AE$1,FALSE),"")</f>
        <v/>
      </c>
      <c r="AV233" s="1443" t="str">
        <f>IF($AH233&lt;&gt;"",VLOOKUP($AH233,$AH$77:$AV$79,$AF$1,FALSE),"")</f>
        <v/>
      </c>
      <c r="AW233" s="1447"/>
      <c r="AX233" s="1448" t="str">
        <f t="shared" si="74"/>
        <v/>
      </c>
      <c r="AY233" s="1449" t="str">
        <f>IF($R233&lt;&gt;"",VLOOKUP($R233,$AX$77:AY$77,AY$1,FALSE),"")</f>
        <v/>
      </c>
      <c r="AZ233" s="1450" t="str">
        <f>IF($R233&lt;&gt;"",VLOOKUP($R233,$AX$77:AZ$77,AZ$1,FALSE),"")</f>
        <v/>
      </c>
      <c r="BA233" s="841"/>
      <c r="BB233" s="1451" t="str">
        <f>IF($R233&lt;&gt;"",VLOOKUP($R233,$AX$77:BB$77,BB$1,FALSE),"")</f>
        <v/>
      </c>
      <c r="BC233" s="1452" t="str">
        <f>IF($R233&lt;&gt;"",VLOOKUP($R233,$AX$77:BC$77,BC$1,FALSE),"")</f>
        <v/>
      </c>
      <c r="BD233" s="1449" t="str">
        <f>IF($R233&lt;&gt;"",VLOOKUP($R233,$AX$77:BD$77,BD$1,FALSE),"")</f>
        <v/>
      </c>
      <c r="BE233" s="1453" t="str">
        <f>IF($R233&lt;&gt;"",VLOOKUP($R233,$AX$77:BE$77,BE$1,FALSE),"")</f>
        <v/>
      </c>
      <c r="BF233" s="1326"/>
      <c r="BG233" s="1451" t="str">
        <f>IF($R233&lt;&gt;"",VLOOKUP($R233,$AX$77:BG$77,BG$1,FALSE),"")</f>
        <v/>
      </c>
      <c r="BH233" s="1452" t="str">
        <f>IF($R233&lt;&gt;"",VLOOKUP($R233,$AX$77:BH$77,BH$1,FALSE),"")</f>
        <v/>
      </c>
      <c r="BI233" s="1449" t="str">
        <f>IF($R233&lt;&gt;"",VLOOKUP($R233,$AX$77:BI$77,BI$1,FALSE),"")</f>
        <v/>
      </c>
      <c r="BJ233" s="1453" t="str">
        <f>IF($R233&lt;&gt;"",VLOOKUP($R233,$AX$77:BJ$77,BJ$1,FALSE),"")</f>
        <v/>
      </c>
      <c r="BK233" s="1326"/>
      <c r="BL233" s="1454" t="str">
        <f>IF($R233&lt;&gt;"",VLOOKUP($R233,$AX$77:BL$77,BL$1,FALSE),"")</f>
        <v/>
      </c>
      <c r="BM233" s="1455" t="str">
        <f>IF($R233&lt;&gt;"",VLOOKUP($R233,$AX$77:BM$77,BM$1,FALSE),"")</f>
        <v/>
      </c>
      <c r="BN233" s="1456"/>
      <c r="BO233" s="1438"/>
      <c r="BP233" s="1439" t="str">
        <f t="shared" si="75"/>
        <v/>
      </c>
      <c r="BQ233" s="1440" t="str">
        <f>IF($R233&lt;&gt;"",VLOOKUP($R233,$BP$77:$CD$79,$S$1,FALSE),"")</f>
        <v/>
      </c>
      <c r="BR233" s="1440" t="str">
        <f>IF($R233&lt;&gt;"",VLOOKUP($R233,$BP$77:$CD$79,$T$1,FALSE),"")</f>
        <v/>
      </c>
      <c r="BS233" s="1440" t="str">
        <f>IF($R233&lt;&gt;"",VLOOKUP($R233,$BP$77:$CD$79,$U$1,FALSE),"")</f>
        <v/>
      </c>
      <c r="BT233" s="1440" t="str">
        <f>IF($R233&lt;&gt;"",VLOOKUP($R233,$BP$77:$CD$79,$V$1,FALSE),"")</f>
        <v/>
      </c>
      <c r="BU233" s="1440" t="str">
        <f>IF($R233&lt;&gt;"",VLOOKUP($R233,$BP$77:$CD$79,$W$1,FALSE),"")</f>
        <v/>
      </c>
      <c r="BV233" s="1440" t="str">
        <f>IF($R233&lt;&gt;"",VLOOKUP($R233,$BP$77:$CD$79,$X$1,FALSE),"")</f>
        <v/>
      </c>
      <c r="BW233" s="1440" t="str">
        <f>IF($R233&lt;&gt;"",VLOOKUP($R233,$BP$77:$CD$79,$Y$1,FALSE),"")</f>
        <v/>
      </c>
      <c r="BX233" s="1440" t="str">
        <f>IF($R233&lt;&gt;"",VLOOKUP($R233,$BP$77:$CD$79,$Z$1,FALSE),"")</f>
        <v/>
      </c>
      <c r="BY233" s="1440" t="str">
        <f>IF($R233&lt;&gt;"",VLOOKUP($R233,$BP$77:$CD$79,$AA$1,FALSE),"")</f>
        <v/>
      </c>
      <c r="BZ233" s="1440" t="str">
        <f>IF($R233&lt;&gt;"",VLOOKUP($R233,$BP$77:$CD$79,$AB$1,FALSE),"")</f>
        <v/>
      </c>
      <c r="CA233" s="1440" t="str">
        <f>IF($R233&lt;&gt;"",VLOOKUP($R233,$BP$77:$CD$79,$AC$1,FALSE),"")</f>
        <v/>
      </c>
      <c r="CB233" s="1441" t="str">
        <f>IF($R233&lt;&gt;"",VLOOKUP($R233,$BP$77:$CD$79,$AD$1,FALSE),"")</f>
        <v/>
      </c>
      <c r="CC233" s="1442" t="str">
        <f>IF($R233&lt;&gt;"",VLOOKUP($R233,$BP$77:$CD$79,$AE$1,FALSE),"")</f>
        <v/>
      </c>
      <c r="CD233" s="1443" t="str">
        <f>IF($R233&lt;&gt;"",VLOOKUP($R233,$BP$77:$CD$79,$AF$1,FALSE),"")</f>
        <v/>
      </c>
    </row>
    <row r="234" spans="1:131" s="777" customFormat="1" ht="15.75" customHeight="1">
      <c r="A234" s="1457"/>
      <c r="B234" s="1329" t="str">
        <f>IF(SETUP!H43&lt;&gt;"",SETUP!H43,"")</f>
        <v/>
      </c>
      <c r="C234" s="1330"/>
      <c r="D234" s="1330"/>
      <c r="E234" s="1330"/>
      <c r="F234" s="1330"/>
      <c r="G234" s="1330"/>
      <c r="H234" s="1330"/>
      <c r="I234" s="1330"/>
      <c r="J234" s="1330"/>
      <c r="K234" s="1330"/>
      <c r="L234" s="1330"/>
      <c r="M234" s="1330"/>
      <c r="N234" s="1330"/>
      <c r="O234" s="1331"/>
      <c r="P234" s="976"/>
      <c r="Q234" s="1458"/>
      <c r="R234" s="1459" t="str">
        <f>IF(SETUP!H43&lt;&gt;"",SETUP!H43,"")</f>
        <v/>
      </c>
      <c r="S234" s="1460" t="str">
        <f>IF($R234&lt;&gt;"",VLOOKUP($R234,$R$49:$AF$58,$S$1,FALSE),"")</f>
        <v/>
      </c>
      <c r="T234" s="1460" t="str">
        <f>IF($R234&lt;&gt;"",VLOOKUP($R234,$R$49:$AF$58,$T$1,FALSE),"")</f>
        <v/>
      </c>
      <c r="U234" s="1460" t="str">
        <f>IF($R234&lt;&gt;"",VLOOKUP($R234,$R$49:$AF$58,$U$1,FALSE),"")</f>
        <v/>
      </c>
      <c r="V234" s="1460" t="str">
        <f>IF($R234&lt;&gt;"",VLOOKUP($R234,$R$49:$AF$58,$V$1,FALSE),"")</f>
        <v/>
      </c>
      <c r="W234" s="1460" t="str">
        <f>IF($R234&lt;&gt;"",VLOOKUP($R234,$R$49:$AF$58,$W$1,FALSE),"")</f>
        <v/>
      </c>
      <c r="X234" s="1460" t="str">
        <f>IF($R234&lt;&gt;"",VLOOKUP($R234,$R$49:$AF$58,$X$1,FALSE),"")</f>
        <v/>
      </c>
      <c r="Y234" s="1460" t="str">
        <f>IF($R234&lt;&gt;"",VLOOKUP($R234,$R$49:$AF$58,$Y$1,FALSE),"")</f>
        <v/>
      </c>
      <c r="Z234" s="1460" t="str">
        <f>IF($R234&lt;&gt;"",VLOOKUP($R234,$R$49:$AF$58,$Z$1,FALSE),"")</f>
        <v/>
      </c>
      <c r="AA234" s="1460" t="str">
        <f>IF($R234&lt;&gt;"",VLOOKUP($R234,$R$49:$AF$58,$AA$1,FALSE),"")</f>
        <v/>
      </c>
      <c r="AB234" s="1460" t="str">
        <f>IF($R234&lt;&gt;"",VLOOKUP($R234,$R$49:$AF$58,$AB$1,FALSE),"")</f>
        <v/>
      </c>
      <c r="AC234" s="1460" t="str">
        <f>IF($R234&lt;&gt;"",VLOOKUP($R234,$R$49:$AF$58,$AC$1,FALSE),"")</f>
        <v/>
      </c>
      <c r="AD234" s="1461" t="str">
        <f>IF($R234&lt;&gt;"",VLOOKUP($R234,$R$49:$AF$58,$AD$1,FALSE),"")</f>
        <v/>
      </c>
      <c r="AE234" s="1462" t="str">
        <f>IF($R234&lt;&gt;"",VLOOKUP($R234,$R$49:$AF$58,$AE$1,FALSE),"")</f>
        <v/>
      </c>
      <c r="AF234" s="1463" t="str">
        <f>IF($R234&lt;&gt;"",VLOOKUP($R234,$R$49:$AF$58,$AF$1,FALSE),"")</f>
        <v/>
      </c>
      <c r="AG234" s="1458"/>
      <c r="AH234" s="1459" t="str">
        <f t="shared" si="73"/>
        <v/>
      </c>
      <c r="AI234" s="1464" t="str">
        <f t="shared" ref="AI234:AU237" si="82">IF(S234&lt;&gt;"",S234/S$233,"")</f>
        <v/>
      </c>
      <c r="AJ234" s="1464" t="str">
        <f t="shared" si="82"/>
        <v/>
      </c>
      <c r="AK234" s="1464" t="str">
        <f t="shared" si="82"/>
        <v/>
      </c>
      <c r="AL234" s="1464" t="str">
        <f t="shared" si="82"/>
        <v/>
      </c>
      <c r="AM234" s="1464" t="str">
        <f t="shared" si="82"/>
        <v/>
      </c>
      <c r="AN234" s="1464" t="str">
        <f t="shared" si="82"/>
        <v/>
      </c>
      <c r="AO234" s="1464" t="str">
        <f t="shared" si="82"/>
        <v/>
      </c>
      <c r="AP234" s="1464" t="str">
        <f t="shared" si="82"/>
        <v/>
      </c>
      <c r="AQ234" s="1464" t="str">
        <f t="shared" si="82"/>
        <v/>
      </c>
      <c r="AR234" s="1464" t="str">
        <f t="shared" si="82"/>
        <v/>
      </c>
      <c r="AS234" s="1464" t="str">
        <f t="shared" si="82"/>
        <v/>
      </c>
      <c r="AT234" s="1465" t="str">
        <f t="shared" si="82"/>
        <v/>
      </c>
      <c r="AU234" s="1466" t="str">
        <f t="shared" si="82"/>
        <v/>
      </c>
      <c r="AV234" s="1463" t="str">
        <f>IF($AH234&lt;&gt;"",VLOOKUP($AH234,$AH$49:$AV$58,$AF$1,FALSE),"")</f>
        <v/>
      </c>
      <c r="AW234" s="1458"/>
      <c r="AX234" s="1459" t="str">
        <f t="shared" si="74"/>
        <v/>
      </c>
      <c r="AY234" s="1460" t="str">
        <f>IF($R234&lt;&gt;"",VLOOKUP($R234,$AX$49:AY$58,AY$1,FALSE),"")</f>
        <v/>
      </c>
      <c r="AZ234" s="1467" t="str">
        <f>IF($R234&lt;&gt;"",VLOOKUP($R234,$AX$49:AZ$58,AZ$1,FALSE),"")</f>
        <v/>
      </c>
      <c r="BA234" s="841"/>
      <c r="BB234" s="1468" t="str">
        <f>IF($R234&lt;&gt;"",VLOOKUP($R234,$AX$49:BB$58,BB$1,FALSE),"")</f>
        <v/>
      </c>
      <c r="BC234" s="1464" t="str">
        <f>IF($R234&lt;&gt;"",VLOOKUP($R234,$AX$49:BC$58,BC$1,FALSE),"")</f>
        <v/>
      </c>
      <c r="BD234" s="1460" t="str">
        <f>IF($R234&lt;&gt;"",VLOOKUP($R234,$AX$49:BD$58,BD$1,FALSE),"")</f>
        <v/>
      </c>
      <c r="BE234" s="1469" t="str">
        <f>IF($R234&lt;&gt;"",VLOOKUP($R234,$AX$49:BE$58,BE$1,FALSE),"")</f>
        <v/>
      </c>
      <c r="BF234" s="1326"/>
      <c r="BG234" s="1468" t="str">
        <f>IF($R234&lt;&gt;"",VLOOKUP($R234,$AX$49:BG$58,BG$1,FALSE),"")</f>
        <v/>
      </c>
      <c r="BH234" s="1464" t="str">
        <f>IF($R234&lt;&gt;"",VLOOKUP($R234,$AX$49:BH$58,BH$1,FALSE),"")</f>
        <v/>
      </c>
      <c r="BI234" s="1460" t="str">
        <f>IF($R234&lt;&gt;"",VLOOKUP($R234,$AX$49:BI$58,BI$1,FALSE),"")</f>
        <v/>
      </c>
      <c r="BJ234" s="1469" t="str">
        <f>IF($R234&lt;&gt;"",VLOOKUP($R234,$AX$49:BJ$58,BJ$1,FALSE),"")</f>
        <v/>
      </c>
      <c r="BK234" s="1326"/>
      <c r="BL234" s="1470" t="str">
        <f>IF($R234&lt;&gt;"",VLOOKUP($R234,$AX$49:BL$58,BL$1,FALSE),"")</f>
        <v/>
      </c>
      <c r="BM234" s="1465" t="str">
        <f>IF($R234&lt;&gt;"",VLOOKUP($R234,$AX$49:BM$58,BM$1,FALSE),"")</f>
        <v/>
      </c>
      <c r="BN234" s="1466"/>
      <c r="BO234" s="1458"/>
      <c r="BP234" s="1459" t="str">
        <f t="shared" si="75"/>
        <v/>
      </c>
      <c r="BQ234" s="1460" t="str">
        <f>IF($R234&lt;&gt;"",VLOOKUP($R234,$BP$49:$CD$58,$S$1,FALSE),"")</f>
        <v/>
      </c>
      <c r="BR234" s="1460" t="str">
        <f>IF($R234&lt;&gt;"",VLOOKUP($R234,$BP$49:$CD$58,$T$1,FALSE),"")</f>
        <v/>
      </c>
      <c r="BS234" s="1460" t="str">
        <f>IF($R234&lt;&gt;"",VLOOKUP($R234,$BP$49:$CD$58,$U$1,FALSE),"")</f>
        <v/>
      </c>
      <c r="BT234" s="1460" t="str">
        <f>IF($R234&lt;&gt;"",VLOOKUP($R234,$BP$49:$CD$58,$V$1,FALSE),"")</f>
        <v/>
      </c>
      <c r="BU234" s="1460" t="str">
        <f>IF($R234&lt;&gt;"",VLOOKUP($R234,$BP$49:$CD$58,$W$1,FALSE),"")</f>
        <v/>
      </c>
      <c r="BV234" s="1460" t="str">
        <f>IF($R234&lt;&gt;"",VLOOKUP($R234,$BP$49:$CD$58,$X$1,FALSE),"")</f>
        <v/>
      </c>
      <c r="BW234" s="1460" t="str">
        <f>IF($R234&lt;&gt;"",VLOOKUP($R234,$BP$49:$CD$58,$Y$1,FALSE),"")</f>
        <v/>
      </c>
      <c r="BX234" s="1460" t="str">
        <f>IF($R234&lt;&gt;"",VLOOKUP($R234,$BP$49:$CD$58,$Z$1,FALSE),"")</f>
        <v/>
      </c>
      <c r="BY234" s="1460" t="str">
        <f>IF($R234&lt;&gt;"",VLOOKUP($R234,$BP$49:$CD$58,$AA$1,FALSE),"")</f>
        <v/>
      </c>
      <c r="BZ234" s="1460" t="str">
        <f>IF($R234&lt;&gt;"",VLOOKUP($R234,$BP$49:$CD$58,$AB$1,FALSE),"")</f>
        <v/>
      </c>
      <c r="CA234" s="1460" t="str">
        <f>IF($R234&lt;&gt;"",VLOOKUP($R234,$BP$49:$CD$58,$AC$1,FALSE),"")</f>
        <v/>
      </c>
      <c r="CB234" s="1461" t="str">
        <f>IF($R234&lt;&gt;"",VLOOKUP($R234,$BP$49:$CD$58,$AD$1,FALSE),"")</f>
        <v/>
      </c>
      <c r="CC234" s="1462" t="str">
        <f>IF($R234&lt;&gt;"",VLOOKUP($R234,$BP$49:$CD$58,$AE$1,FALSE),"")</f>
        <v/>
      </c>
      <c r="CD234" s="1463" t="str">
        <f>IF($R234&lt;&gt;"",VLOOKUP($R234,$BP$49:$CD$58,$AF$1,FALSE),"")</f>
        <v/>
      </c>
    </row>
    <row r="235" spans="1:131" s="777" customFormat="1" ht="15.75" customHeight="1">
      <c r="A235" s="1471"/>
      <c r="B235" s="1346" t="str">
        <f>IF(SETUP!H44&lt;&gt;"",SETUP!H44,"")</f>
        <v/>
      </c>
      <c r="C235" s="1347"/>
      <c r="D235" s="1347"/>
      <c r="E235" s="1347"/>
      <c r="F235" s="1347"/>
      <c r="G235" s="1347"/>
      <c r="H235" s="1347"/>
      <c r="I235" s="1347"/>
      <c r="J235" s="1347"/>
      <c r="K235" s="1347"/>
      <c r="L235" s="1347"/>
      <c r="M235" s="1347"/>
      <c r="N235" s="1347"/>
      <c r="O235" s="1348"/>
      <c r="P235" s="976"/>
      <c r="Q235" s="1472"/>
      <c r="R235" s="1473" t="str">
        <f>IF(SETUP!H44&lt;&gt;"",SETUP!H44,"")</f>
        <v/>
      </c>
      <c r="S235" s="848" t="str">
        <f>IF($R235&lt;&gt;"",VLOOKUP($R235,$R$49:$AF$58,$S$1,FALSE),"")</f>
        <v/>
      </c>
      <c r="T235" s="848" t="str">
        <f>IF($R235&lt;&gt;"",VLOOKUP($R235,$R$49:$AF$58,$T$1,FALSE),"")</f>
        <v/>
      </c>
      <c r="U235" s="848" t="str">
        <f>IF($R235&lt;&gt;"",VLOOKUP($R235,$R$49:$AF$58,$U$1,FALSE),"")</f>
        <v/>
      </c>
      <c r="V235" s="848" t="str">
        <f>IF($R235&lt;&gt;"",VLOOKUP($R235,$R$49:$AF$58,$V$1,FALSE),"")</f>
        <v/>
      </c>
      <c r="W235" s="848" t="str">
        <f>IF($R235&lt;&gt;"",VLOOKUP($R235,$R$49:$AF$58,$W$1,FALSE),"")</f>
        <v/>
      </c>
      <c r="X235" s="848" t="str">
        <f>IF($R235&lt;&gt;"",VLOOKUP($R235,$R$49:$AF$58,$X$1,FALSE),"")</f>
        <v/>
      </c>
      <c r="Y235" s="848" t="str">
        <f>IF($R235&lt;&gt;"",VLOOKUP($R235,$R$49:$AF$58,$Y$1,FALSE),"")</f>
        <v/>
      </c>
      <c r="Z235" s="848" t="str">
        <f>IF($R235&lt;&gt;"",VLOOKUP($R235,$R$49:$AF$58,$Z$1,FALSE),"")</f>
        <v/>
      </c>
      <c r="AA235" s="848" t="str">
        <f>IF($R235&lt;&gt;"",VLOOKUP($R235,$R$49:$AF$58,$AA$1,FALSE),"")</f>
        <v/>
      </c>
      <c r="AB235" s="848" t="str">
        <f>IF($R235&lt;&gt;"",VLOOKUP($R235,$R$49:$AF$58,$AB$1,FALSE),"")</f>
        <v/>
      </c>
      <c r="AC235" s="848" t="str">
        <f>IF($R235&lt;&gt;"",VLOOKUP($R235,$R$49:$AF$58,$AC$1,FALSE),"")</f>
        <v/>
      </c>
      <c r="AD235" s="1351" t="str">
        <f>IF($R235&lt;&gt;"",VLOOKUP($R235,$R$49:$AF$58,$AD$1,FALSE),"")</f>
        <v/>
      </c>
      <c r="AE235" s="1352" t="str">
        <f>IF($R235&lt;&gt;"",VLOOKUP($R235,$R$49:$AF$58,$AE$1,FALSE),"")</f>
        <v/>
      </c>
      <c r="AF235" s="1463" t="str">
        <f>IF($R235&lt;&gt;"",VLOOKUP($R235,$R$49:$AF$58,$AF$1,FALSE),"")</f>
        <v/>
      </c>
      <c r="AG235" s="1472"/>
      <c r="AH235" s="1473" t="str">
        <f t="shared" si="73"/>
        <v/>
      </c>
      <c r="AI235" s="852" t="str">
        <f t="shared" si="82"/>
        <v/>
      </c>
      <c r="AJ235" s="852" t="str">
        <f t="shared" si="82"/>
        <v/>
      </c>
      <c r="AK235" s="852" t="str">
        <f t="shared" si="82"/>
        <v/>
      </c>
      <c r="AL235" s="852" t="str">
        <f t="shared" si="82"/>
        <v/>
      </c>
      <c r="AM235" s="852" t="str">
        <f t="shared" si="82"/>
        <v/>
      </c>
      <c r="AN235" s="852" t="str">
        <f t="shared" si="82"/>
        <v/>
      </c>
      <c r="AO235" s="852" t="str">
        <f t="shared" si="82"/>
        <v/>
      </c>
      <c r="AP235" s="852" t="str">
        <f t="shared" si="82"/>
        <v/>
      </c>
      <c r="AQ235" s="852" t="str">
        <f t="shared" si="82"/>
        <v/>
      </c>
      <c r="AR235" s="852" t="str">
        <f t="shared" si="82"/>
        <v/>
      </c>
      <c r="AS235" s="852" t="str">
        <f t="shared" si="82"/>
        <v/>
      </c>
      <c r="AT235" s="1353" t="str">
        <f t="shared" si="82"/>
        <v/>
      </c>
      <c r="AU235" s="1354" t="str">
        <f t="shared" si="82"/>
        <v/>
      </c>
      <c r="AV235" s="1463" t="str">
        <f>IF($AH235&lt;&gt;"",VLOOKUP($AH235,$AH$49:$AV$58,$AF$1,FALSE),"")</f>
        <v/>
      </c>
      <c r="AW235" s="1472"/>
      <c r="AX235" s="1473" t="str">
        <f t="shared" si="74"/>
        <v/>
      </c>
      <c r="AY235" s="848" t="str">
        <f>IF($R235&lt;&gt;"",VLOOKUP($R235,$AX$49:AY$58,AY$1,FALSE),"")</f>
        <v/>
      </c>
      <c r="AZ235" s="855" t="str">
        <f>IF($R235&lt;&gt;"",VLOOKUP($R235,$AX$49:AZ$58,AZ$1,FALSE),"")</f>
        <v/>
      </c>
      <c r="BA235" s="841"/>
      <c r="BB235" s="856" t="str">
        <f>IF($R235&lt;&gt;"",VLOOKUP($R235,$AX$49:BB$58,BB$1,FALSE),"")</f>
        <v/>
      </c>
      <c r="BC235" s="852" t="str">
        <f>IF($R235&lt;&gt;"",VLOOKUP($R235,$AX$49:BC$58,BC$1,FALSE),"")</f>
        <v/>
      </c>
      <c r="BD235" s="848" t="str">
        <f>IF($R235&lt;&gt;"",VLOOKUP($R235,$AX$49:BD$58,BD$1,FALSE),"")</f>
        <v/>
      </c>
      <c r="BE235" s="857" t="str">
        <f>IF($R235&lt;&gt;"",VLOOKUP($R235,$AX$49:BE$58,BE$1,FALSE),"")</f>
        <v/>
      </c>
      <c r="BF235" s="1326"/>
      <c r="BG235" s="856" t="str">
        <f>IF($R235&lt;&gt;"",VLOOKUP($R235,$AX$49:BG$58,BG$1,FALSE),"")</f>
        <v/>
      </c>
      <c r="BH235" s="852" t="str">
        <f>IF($R235&lt;&gt;"",VLOOKUP($R235,$AX$49:BH$58,BH$1,FALSE),"")</f>
        <v/>
      </c>
      <c r="BI235" s="848" t="str">
        <f>IF($R235&lt;&gt;"",VLOOKUP($R235,$AX$49:BI$58,BI$1,FALSE),"")</f>
        <v/>
      </c>
      <c r="BJ235" s="857" t="str">
        <f>IF($R235&lt;&gt;"",VLOOKUP($R235,$AX$49:BJ$58,BJ$1,FALSE),"")</f>
        <v/>
      </c>
      <c r="BK235" s="1326"/>
      <c r="BL235" s="1355" t="str">
        <f>IF($R235&lt;&gt;"",VLOOKUP($R235,$AX$49:BL$58,BL$1,FALSE),"")</f>
        <v/>
      </c>
      <c r="BM235" s="1353" t="str">
        <f>IF($R235&lt;&gt;"",VLOOKUP($R235,$AX$49:BM$58,BM$1,FALSE),"")</f>
        <v/>
      </c>
      <c r="BN235" s="1354"/>
      <c r="BO235" s="1472"/>
      <c r="BP235" s="1473" t="str">
        <f t="shared" si="75"/>
        <v/>
      </c>
      <c r="BQ235" s="848" t="str">
        <f>IF($R235&lt;&gt;"",VLOOKUP($R235,$BP$49:$CD$58,$S$1,FALSE),"")</f>
        <v/>
      </c>
      <c r="BR235" s="848" t="str">
        <f>IF($R235&lt;&gt;"",VLOOKUP($R235,$BP$49:$CD$58,$T$1,FALSE),"")</f>
        <v/>
      </c>
      <c r="BS235" s="848" t="str">
        <f>IF($R235&lt;&gt;"",VLOOKUP($R235,$BP$49:$CD$58,$U$1,FALSE),"")</f>
        <v/>
      </c>
      <c r="BT235" s="848" t="str">
        <f>IF($R235&lt;&gt;"",VLOOKUP($R235,$BP$49:$CD$58,$V$1,FALSE),"")</f>
        <v/>
      </c>
      <c r="BU235" s="848" t="str">
        <f>IF($R235&lt;&gt;"",VLOOKUP($R235,$BP$49:$CD$58,$W$1,FALSE),"")</f>
        <v/>
      </c>
      <c r="BV235" s="848" t="str">
        <f>IF($R235&lt;&gt;"",VLOOKUP($R235,$BP$49:$CD$58,$X$1,FALSE),"")</f>
        <v/>
      </c>
      <c r="BW235" s="848" t="str">
        <f>IF($R235&lt;&gt;"",VLOOKUP($R235,$BP$49:$CD$58,$Y$1,FALSE),"")</f>
        <v/>
      </c>
      <c r="BX235" s="848" t="str">
        <f>IF($R235&lt;&gt;"",VLOOKUP($R235,$BP$49:$CD$58,$Z$1,FALSE),"")</f>
        <v/>
      </c>
      <c r="BY235" s="848" t="str">
        <f>IF($R235&lt;&gt;"",VLOOKUP($R235,$BP$49:$CD$58,$AA$1,FALSE),"")</f>
        <v/>
      </c>
      <c r="BZ235" s="848" t="str">
        <f>IF($R235&lt;&gt;"",VLOOKUP($R235,$BP$49:$CD$58,$AB$1,FALSE),"")</f>
        <v/>
      </c>
      <c r="CA235" s="848" t="str">
        <f>IF($R235&lt;&gt;"",VLOOKUP($R235,$BP$49:$CD$58,$AC$1,FALSE),"")</f>
        <v/>
      </c>
      <c r="CB235" s="1351" t="str">
        <f>IF($R235&lt;&gt;"",VLOOKUP($R235,$BP$49:$CD$58,$AD$1,FALSE),"")</f>
        <v/>
      </c>
      <c r="CC235" s="1352" t="str">
        <f>IF($R235&lt;&gt;"",VLOOKUP($R235,$BP$49:$CD$58,$AE$1,FALSE),"")</f>
        <v/>
      </c>
      <c r="CD235" s="1463" t="str">
        <f>IF($R235&lt;&gt;"",VLOOKUP($R235,$BP$49:$CD$58,$AF$1,FALSE),"")</f>
        <v/>
      </c>
    </row>
    <row r="236" spans="1:131" s="777" customFormat="1" ht="15.75" customHeight="1">
      <c r="A236" s="1471"/>
      <c r="B236" s="1346" t="str">
        <f>IF(SETUP!H45&lt;&gt;"",SETUP!H45,"")</f>
        <v/>
      </c>
      <c r="C236" s="1347"/>
      <c r="D236" s="1347"/>
      <c r="E236" s="1347"/>
      <c r="F236" s="1347"/>
      <c r="G236" s="1347"/>
      <c r="H236" s="1347"/>
      <c r="I236" s="1347"/>
      <c r="J236" s="1347"/>
      <c r="K236" s="1347"/>
      <c r="L236" s="1347"/>
      <c r="M236" s="1347"/>
      <c r="N236" s="1347"/>
      <c r="O236" s="1348"/>
      <c r="P236" s="976"/>
      <c r="Q236" s="1472"/>
      <c r="R236" s="1474" t="str">
        <f>IF(SETUP!H45&lt;&gt;"",SETUP!H45,"")</f>
        <v/>
      </c>
      <c r="S236" s="1334" t="str">
        <f>IF($R236&lt;&gt;"",VLOOKUP($R236,$R$49:$AF$58,$S$1,FALSE),"")</f>
        <v/>
      </c>
      <c r="T236" s="1334" t="str">
        <f>IF($R236&lt;&gt;"",VLOOKUP($R236,$R$49:$AF$58,$T$1,FALSE),"")</f>
        <v/>
      </c>
      <c r="U236" s="1334" t="str">
        <f>IF($R236&lt;&gt;"",VLOOKUP($R236,$R$49:$AF$58,$U$1,FALSE),"")</f>
        <v/>
      </c>
      <c r="V236" s="1334" t="str">
        <f>IF($R236&lt;&gt;"",VLOOKUP($R236,$R$49:$AF$58,$V$1,FALSE),"")</f>
        <v/>
      </c>
      <c r="W236" s="1334" t="str">
        <f>IF($R236&lt;&gt;"",VLOOKUP($R236,$R$49:$AF$58,$W$1,FALSE),"")</f>
        <v/>
      </c>
      <c r="X236" s="1334" t="str">
        <f>IF($R236&lt;&gt;"",VLOOKUP($R236,$R$49:$AF$58,$X$1,FALSE),"")</f>
        <v/>
      </c>
      <c r="Y236" s="1334" t="str">
        <f>IF($R236&lt;&gt;"",VLOOKUP($R236,$R$49:$AF$58,$Y$1,FALSE),"")</f>
        <v/>
      </c>
      <c r="Z236" s="1334" t="str">
        <f>IF($R236&lt;&gt;"",VLOOKUP($R236,$R$49:$AF$58,$Z$1,FALSE),"")</f>
        <v/>
      </c>
      <c r="AA236" s="1334" t="str">
        <f>IF($R236&lt;&gt;"",VLOOKUP($R236,$R$49:$AF$58,$AA$1,FALSE),"")</f>
        <v/>
      </c>
      <c r="AB236" s="1334" t="str">
        <f>IF($R236&lt;&gt;"",VLOOKUP($R236,$R$49:$AF$58,$AB$1,FALSE),"")</f>
        <v/>
      </c>
      <c r="AC236" s="1334" t="str">
        <f>IF($R236&lt;&gt;"",VLOOKUP($R236,$R$49:$AF$58,$AC$1,FALSE),"")</f>
        <v/>
      </c>
      <c r="AD236" s="1335" t="str">
        <f>IF($R236&lt;&gt;"",VLOOKUP($R236,$R$49:$AF$58,$AD$1,FALSE),"")</f>
        <v/>
      </c>
      <c r="AE236" s="1336" t="str">
        <f>IF($R236&lt;&gt;"",VLOOKUP($R236,$R$49:$AF$58,$AE$1,FALSE),"")</f>
        <v/>
      </c>
      <c r="AF236" s="1463" t="str">
        <f>IF($R236&lt;&gt;"",VLOOKUP($R236,$R$49:$AF$58,$AF$1,FALSE),"")</f>
        <v/>
      </c>
      <c r="AG236" s="1472"/>
      <c r="AH236" s="1474" t="str">
        <f t="shared" si="73"/>
        <v/>
      </c>
      <c r="AI236" s="1338" t="str">
        <f t="shared" si="82"/>
        <v/>
      </c>
      <c r="AJ236" s="1338" t="str">
        <f t="shared" si="82"/>
        <v/>
      </c>
      <c r="AK236" s="1338" t="str">
        <f t="shared" si="82"/>
        <v/>
      </c>
      <c r="AL236" s="1338" t="str">
        <f t="shared" si="82"/>
        <v/>
      </c>
      <c r="AM236" s="1338" t="str">
        <f t="shared" si="82"/>
        <v/>
      </c>
      <c r="AN236" s="1338" t="str">
        <f t="shared" si="82"/>
        <v/>
      </c>
      <c r="AO236" s="1338" t="str">
        <f t="shared" si="82"/>
        <v/>
      </c>
      <c r="AP236" s="1338" t="str">
        <f t="shared" si="82"/>
        <v/>
      </c>
      <c r="AQ236" s="1338" t="str">
        <f t="shared" si="82"/>
        <v/>
      </c>
      <c r="AR236" s="1338" t="str">
        <f t="shared" si="82"/>
        <v/>
      </c>
      <c r="AS236" s="1338" t="str">
        <f t="shared" si="82"/>
        <v/>
      </c>
      <c r="AT236" s="1339" t="str">
        <f t="shared" si="82"/>
        <v/>
      </c>
      <c r="AU236" s="1340" t="str">
        <f t="shared" si="82"/>
        <v/>
      </c>
      <c r="AV236" s="1463" t="str">
        <f>IF($AH236&lt;&gt;"",VLOOKUP($AH236,$AH$49:$AV$58,$AF$1,FALSE),"")</f>
        <v/>
      </c>
      <c r="AW236" s="1472"/>
      <c r="AX236" s="1474" t="str">
        <f t="shared" si="74"/>
        <v/>
      </c>
      <c r="AY236" s="1334" t="str">
        <f>IF($R236&lt;&gt;"",VLOOKUP($R236,$AX$49:AY$58,AY$1,FALSE),"")</f>
        <v/>
      </c>
      <c r="AZ236" s="1341" t="str">
        <f>IF($R236&lt;&gt;"",VLOOKUP($R236,$AX$49:AZ$58,AZ$1,FALSE),"")</f>
        <v/>
      </c>
      <c r="BA236" s="841"/>
      <c r="BB236" s="1342" t="str">
        <f>IF($R236&lt;&gt;"",VLOOKUP($R236,$AX$49:BB$58,BB$1,FALSE),"")</f>
        <v/>
      </c>
      <c r="BC236" s="1338" t="str">
        <f>IF($R236&lt;&gt;"",VLOOKUP($R236,$AX$49:BC$58,BC$1,FALSE),"")</f>
        <v/>
      </c>
      <c r="BD236" s="1334" t="str">
        <f>IF($R236&lt;&gt;"",VLOOKUP($R236,$AX$49:BD$58,BD$1,FALSE),"")</f>
        <v/>
      </c>
      <c r="BE236" s="1343" t="str">
        <f>IF($R236&lt;&gt;"",VLOOKUP($R236,$AX$49:BE$58,BE$1,FALSE),"")</f>
        <v/>
      </c>
      <c r="BF236" s="1326"/>
      <c r="BG236" s="1342" t="str">
        <f>IF($R236&lt;&gt;"",VLOOKUP($R236,$AX$49:BG$58,BG$1,FALSE),"")</f>
        <v/>
      </c>
      <c r="BH236" s="1338" t="str">
        <f>IF($R236&lt;&gt;"",VLOOKUP($R236,$AX$49:BH$58,BH$1,FALSE),"")</f>
        <v/>
      </c>
      <c r="BI236" s="1334" t="str">
        <f>IF($R236&lt;&gt;"",VLOOKUP($R236,$AX$49:BI$58,BI$1,FALSE),"")</f>
        <v/>
      </c>
      <c r="BJ236" s="1343" t="str">
        <f>IF($R236&lt;&gt;"",VLOOKUP($R236,$AX$49:BJ$58,BJ$1,FALSE),"")</f>
        <v/>
      </c>
      <c r="BK236" s="1326"/>
      <c r="BL236" s="1344" t="str">
        <f>IF($R236&lt;&gt;"",VLOOKUP($R236,$AX$49:BL$58,BL$1,FALSE),"")</f>
        <v/>
      </c>
      <c r="BM236" s="1339" t="str">
        <f>IF($R236&lt;&gt;"",VLOOKUP($R236,$AX$49:BM$58,BM$1,FALSE),"")</f>
        <v/>
      </c>
      <c r="BN236" s="1340"/>
      <c r="BO236" s="1472"/>
      <c r="BP236" s="1474" t="str">
        <f t="shared" si="75"/>
        <v/>
      </c>
      <c r="BQ236" s="1334" t="str">
        <f>IF($R236&lt;&gt;"",VLOOKUP($R236,$BP$49:$CD$58,$S$1,FALSE),"")</f>
        <v/>
      </c>
      <c r="BR236" s="1334" t="str">
        <f>IF($R236&lt;&gt;"",VLOOKUP($R236,$BP$49:$CD$58,$T$1,FALSE),"")</f>
        <v/>
      </c>
      <c r="BS236" s="1334" t="str">
        <f>IF($R236&lt;&gt;"",VLOOKUP($R236,$BP$49:$CD$58,$U$1,FALSE),"")</f>
        <v/>
      </c>
      <c r="BT236" s="1334" t="str">
        <f>IF($R236&lt;&gt;"",VLOOKUP($R236,$BP$49:$CD$58,$V$1,FALSE),"")</f>
        <v/>
      </c>
      <c r="BU236" s="1334" t="str">
        <f>IF($R236&lt;&gt;"",VLOOKUP($R236,$BP$49:$CD$58,$W$1,FALSE),"")</f>
        <v/>
      </c>
      <c r="BV236" s="1334" t="str">
        <f>IF($R236&lt;&gt;"",VLOOKUP($R236,$BP$49:$CD$58,$X$1,FALSE),"")</f>
        <v/>
      </c>
      <c r="BW236" s="1334" t="str">
        <f>IF($R236&lt;&gt;"",VLOOKUP($R236,$BP$49:$CD$58,$Y$1,FALSE),"")</f>
        <v/>
      </c>
      <c r="BX236" s="1334" t="str">
        <f>IF($R236&lt;&gt;"",VLOOKUP($R236,$BP$49:$CD$58,$Z$1,FALSE),"")</f>
        <v/>
      </c>
      <c r="BY236" s="1334" t="str">
        <f>IF($R236&lt;&gt;"",VLOOKUP($R236,$BP$49:$CD$58,$AA$1,FALSE),"")</f>
        <v/>
      </c>
      <c r="BZ236" s="1334" t="str">
        <f>IF($R236&lt;&gt;"",VLOOKUP($R236,$BP$49:$CD$58,$AB$1,FALSE),"")</f>
        <v/>
      </c>
      <c r="CA236" s="1334" t="str">
        <f>IF($R236&lt;&gt;"",VLOOKUP($R236,$BP$49:$CD$58,$AC$1,FALSE),"")</f>
        <v/>
      </c>
      <c r="CB236" s="1335" t="str">
        <f>IF($R236&lt;&gt;"",VLOOKUP($R236,$BP$49:$CD$58,$AD$1,FALSE),"")</f>
        <v/>
      </c>
      <c r="CC236" s="1336" t="str">
        <f>IF($R236&lt;&gt;"",VLOOKUP($R236,$BP$49:$CD$58,$AE$1,FALSE),"")</f>
        <v/>
      </c>
      <c r="CD236" s="1463" t="str">
        <f>IF($R236&lt;&gt;"",VLOOKUP($R236,$BP$49:$CD$58,$AF$1,FALSE),"")</f>
        <v/>
      </c>
    </row>
    <row r="237" spans="1:131" s="777" customFormat="1" ht="15.75" customHeight="1" thickBot="1">
      <c r="A237" s="1475"/>
      <c r="B237" s="1357" t="str">
        <f>IF(SETUP!H46&lt;&gt;"",SETUP!H46,"")</f>
        <v/>
      </c>
      <c r="C237" s="1358"/>
      <c r="D237" s="1358"/>
      <c r="E237" s="1358"/>
      <c r="F237" s="1358"/>
      <c r="G237" s="1358"/>
      <c r="H237" s="1358"/>
      <c r="I237" s="1358"/>
      <c r="J237" s="1358"/>
      <c r="K237" s="1358"/>
      <c r="L237" s="1358"/>
      <c r="M237" s="1358"/>
      <c r="N237" s="1358"/>
      <c r="O237" s="1359"/>
      <c r="P237" s="976"/>
      <c r="Q237" s="1472"/>
      <c r="R237" s="1473" t="str">
        <f>IF(SETUP!H46&lt;&gt;"",SETUP!H46,"")</f>
        <v/>
      </c>
      <c r="S237" s="848" t="str">
        <f>IF($R237&lt;&gt;"",VLOOKUP($R237,$R$49:$AF$58,$S$1,FALSE),"")</f>
        <v/>
      </c>
      <c r="T237" s="848" t="str">
        <f>IF($R237&lt;&gt;"",VLOOKUP($R237,$R$49:$AF$58,$T$1,FALSE),"")</f>
        <v/>
      </c>
      <c r="U237" s="848" t="str">
        <f>IF($R237&lt;&gt;"",VLOOKUP($R237,$R$49:$AF$58,$U$1,FALSE),"")</f>
        <v/>
      </c>
      <c r="V237" s="848" t="str">
        <f>IF($R237&lt;&gt;"",VLOOKUP($R237,$R$49:$AF$58,$V$1,FALSE),"")</f>
        <v/>
      </c>
      <c r="W237" s="848" t="str">
        <f>IF($R237&lt;&gt;"",VLOOKUP($R237,$R$49:$AF$58,$W$1,FALSE),"")</f>
        <v/>
      </c>
      <c r="X237" s="848" t="str">
        <f>IF($R237&lt;&gt;"",VLOOKUP($R237,$R$49:$AF$58,$X$1,FALSE),"")</f>
        <v/>
      </c>
      <c r="Y237" s="848" t="str">
        <f>IF($R237&lt;&gt;"",VLOOKUP($R237,$R$49:$AF$58,$Y$1,FALSE),"")</f>
        <v/>
      </c>
      <c r="Z237" s="848" t="str">
        <f>IF($R237&lt;&gt;"",VLOOKUP($R237,$R$49:$AF$58,$Z$1,FALSE),"")</f>
        <v/>
      </c>
      <c r="AA237" s="848" t="str">
        <f>IF($R237&lt;&gt;"",VLOOKUP($R237,$R$49:$AF$58,$AA$1,FALSE),"")</f>
        <v/>
      </c>
      <c r="AB237" s="848" t="str">
        <f>IF($R237&lt;&gt;"",VLOOKUP($R237,$R$49:$AF$58,$AB$1,FALSE),"")</f>
        <v/>
      </c>
      <c r="AC237" s="848" t="str">
        <f>IF($R237&lt;&gt;"",VLOOKUP($R237,$R$49:$AF$58,$AC$1,FALSE),"")</f>
        <v/>
      </c>
      <c r="AD237" s="1351" t="str">
        <f>IF($R237&lt;&gt;"",VLOOKUP($R237,$R$49:$AF$58,$AD$1,FALSE),"")</f>
        <v/>
      </c>
      <c r="AE237" s="1352" t="str">
        <f>IF($R237&lt;&gt;"",VLOOKUP($R237,$R$49:$AF$58,$AE$1,FALSE),"")</f>
        <v/>
      </c>
      <c r="AF237" s="1463" t="str">
        <f>IF($R237&lt;&gt;"",VLOOKUP($R237,$R$49:$AF$58,$AF$1,FALSE),"")</f>
        <v/>
      </c>
      <c r="AG237" s="1472"/>
      <c r="AH237" s="1473" t="str">
        <f t="shared" si="73"/>
        <v/>
      </c>
      <c r="AI237" s="852" t="str">
        <f t="shared" si="82"/>
        <v/>
      </c>
      <c r="AJ237" s="852" t="str">
        <f t="shared" si="82"/>
        <v/>
      </c>
      <c r="AK237" s="852" t="str">
        <f t="shared" si="82"/>
        <v/>
      </c>
      <c r="AL237" s="852" t="str">
        <f t="shared" si="82"/>
        <v/>
      </c>
      <c r="AM237" s="852" t="str">
        <f t="shared" si="82"/>
        <v/>
      </c>
      <c r="AN237" s="852" t="str">
        <f t="shared" si="82"/>
        <v/>
      </c>
      <c r="AO237" s="852" t="str">
        <f t="shared" si="82"/>
        <v/>
      </c>
      <c r="AP237" s="852" t="str">
        <f t="shared" si="82"/>
        <v/>
      </c>
      <c r="AQ237" s="852" t="str">
        <f t="shared" si="82"/>
        <v/>
      </c>
      <c r="AR237" s="852" t="str">
        <f t="shared" si="82"/>
        <v/>
      </c>
      <c r="AS237" s="852" t="str">
        <f t="shared" si="82"/>
        <v/>
      </c>
      <c r="AT237" s="1353" t="str">
        <f t="shared" si="82"/>
        <v/>
      </c>
      <c r="AU237" s="1354" t="str">
        <f t="shared" si="82"/>
        <v/>
      </c>
      <c r="AV237" s="1463" t="str">
        <f>IF($AH237&lt;&gt;"",VLOOKUP($AH237,$AH$49:$AV$58,$AF$1,FALSE),"")</f>
        <v/>
      </c>
      <c r="AW237" s="1476"/>
      <c r="AX237" s="1477" t="str">
        <f t="shared" si="74"/>
        <v/>
      </c>
      <c r="AY237" s="1478" t="str">
        <f>IF($R237&lt;&gt;"",VLOOKUP($R237,$AX$49:AY$58,AY$1,FALSE),"")</f>
        <v/>
      </c>
      <c r="AZ237" s="1479" t="str">
        <f>IF($R237&lt;&gt;"",VLOOKUP($R237,$AX$49:AZ$58,AZ$1,FALSE),"")</f>
        <v/>
      </c>
      <c r="BA237" s="841"/>
      <c r="BB237" s="1480" t="str">
        <f>IF($R237&lt;&gt;"",VLOOKUP($R237,$AX$49:BB$58,BB$1,FALSE),"")</f>
        <v/>
      </c>
      <c r="BC237" s="1481" t="str">
        <f>IF($R237&lt;&gt;"",VLOOKUP($R237,$AX$49:BC$58,BC$1,FALSE),"")</f>
        <v/>
      </c>
      <c r="BD237" s="1478" t="str">
        <f>IF($R237&lt;&gt;"",VLOOKUP($R237,$AX$49:BD$58,BD$1,FALSE),"")</f>
        <v/>
      </c>
      <c r="BE237" s="1482" t="str">
        <f>IF($R237&lt;&gt;"",VLOOKUP($R237,$AX$49:BE$58,BE$1,FALSE),"")</f>
        <v/>
      </c>
      <c r="BF237" s="1326"/>
      <c r="BG237" s="1480" t="str">
        <f>IF($R237&lt;&gt;"",VLOOKUP($R237,$AX$49:BG$58,BG$1,FALSE),"")</f>
        <v/>
      </c>
      <c r="BH237" s="1481" t="str">
        <f>IF($R237&lt;&gt;"",VLOOKUP($R237,$AX$49:BH$58,BH$1,FALSE),"")</f>
        <v/>
      </c>
      <c r="BI237" s="1478" t="str">
        <f>IF($R237&lt;&gt;"",VLOOKUP($R237,$AX$49:BI$58,BI$1,FALSE),"")</f>
        <v/>
      </c>
      <c r="BJ237" s="1482" t="str">
        <f>IF($R237&lt;&gt;"",VLOOKUP($R237,$AX$49:BJ$58,BJ$1,FALSE),"")</f>
        <v/>
      </c>
      <c r="BK237" s="1326"/>
      <c r="BL237" s="1483" t="str">
        <f>IF($R237&lt;&gt;"",VLOOKUP($R237,$AX$49:BL$58,BL$1,FALSE),"")</f>
        <v/>
      </c>
      <c r="BM237" s="1484" t="str">
        <f>IF($R237&lt;&gt;"",VLOOKUP($R237,$AX$49:BM$58,BM$1,FALSE),"")</f>
        <v/>
      </c>
      <c r="BN237" s="1485"/>
      <c r="BO237" s="1472"/>
      <c r="BP237" s="1473" t="str">
        <f t="shared" si="75"/>
        <v/>
      </c>
      <c r="BQ237" s="848" t="str">
        <f>IF($R237&lt;&gt;"",VLOOKUP($R237,$BP$49:$CD$58,$S$1,FALSE),"")</f>
        <v/>
      </c>
      <c r="BR237" s="848" t="str">
        <f>IF($R237&lt;&gt;"",VLOOKUP($R237,$BP$49:$CD$58,$T$1,FALSE),"")</f>
        <v/>
      </c>
      <c r="BS237" s="848" t="str">
        <f>IF($R237&lt;&gt;"",VLOOKUP($R237,$BP$49:$CD$58,$U$1,FALSE),"")</f>
        <v/>
      </c>
      <c r="BT237" s="848" t="str">
        <f>IF($R237&lt;&gt;"",VLOOKUP($R237,$BP$49:$CD$58,$V$1,FALSE),"")</f>
        <v/>
      </c>
      <c r="BU237" s="848" t="str">
        <f>IF($R237&lt;&gt;"",VLOOKUP($R237,$BP$49:$CD$58,$W$1,FALSE),"")</f>
        <v/>
      </c>
      <c r="BV237" s="848" t="str">
        <f>IF($R237&lt;&gt;"",VLOOKUP($R237,$BP$49:$CD$58,$X$1,FALSE),"")</f>
        <v/>
      </c>
      <c r="BW237" s="848" t="str">
        <f>IF($R237&lt;&gt;"",VLOOKUP($R237,$BP$49:$CD$58,$Y$1,FALSE),"")</f>
        <v/>
      </c>
      <c r="BX237" s="848" t="str">
        <f>IF($R237&lt;&gt;"",VLOOKUP($R237,$BP$49:$CD$58,$Z$1,FALSE),"")</f>
        <v/>
      </c>
      <c r="BY237" s="848" t="str">
        <f>IF($R237&lt;&gt;"",VLOOKUP($R237,$BP$49:$CD$58,$AA$1,FALSE),"")</f>
        <v/>
      </c>
      <c r="BZ237" s="848" t="str">
        <f>IF($R237&lt;&gt;"",VLOOKUP($R237,$BP$49:$CD$58,$AB$1,FALSE),"")</f>
        <v/>
      </c>
      <c r="CA237" s="848" t="str">
        <f>IF($R237&lt;&gt;"",VLOOKUP($R237,$BP$49:$CD$58,$AC$1,FALSE),"")</f>
        <v/>
      </c>
      <c r="CB237" s="1351" t="str">
        <f>IF($R237&lt;&gt;"",VLOOKUP($R237,$BP$49:$CD$58,$AD$1,FALSE),"")</f>
        <v/>
      </c>
      <c r="CC237" s="1352" t="str">
        <f>IF($R237&lt;&gt;"",VLOOKUP($R237,$BP$49:$CD$58,$AE$1,FALSE),"")</f>
        <v/>
      </c>
      <c r="CD237" s="1463" t="str">
        <f>IF($R237&lt;&gt;"",VLOOKUP($R237,$BP$49:$CD$58,$AF$1,FALSE),"")</f>
        <v/>
      </c>
    </row>
    <row r="238" spans="1:131" s="1070" customFormat="1" ht="15.75" customHeight="1" thickTop="1" thickBot="1">
      <c r="A238" s="1370"/>
      <c r="B238" s="1370" t="str">
        <f>IF(SETUP!H47&lt;&gt;"",SETUP!H47,"")</f>
        <v/>
      </c>
      <c r="C238" s="1370"/>
      <c r="D238" s="1370"/>
      <c r="E238" s="1370"/>
      <c r="F238" s="1370"/>
      <c r="G238" s="1370"/>
      <c r="H238" s="1370"/>
      <c r="I238" s="1370"/>
      <c r="J238" s="1370"/>
      <c r="K238" s="1370"/>
      <c r="L238" s="1370"/>
      <c r="M238" s="1370"/>
      <c r="N238" s="1370"/>
      <c r="O238" s="1370"/>
      <c r="P238" s="1073"/>
      <c r="Q238" s="1370"/>
      <c r="R238" s="1370"/>
      <c r="S238" s="1371"/>
      <c r="T238" s="1371"/>
      <c r="U238" s="1371"/>
      <c r="V238" s="1371"/>
      <c r="W238" s="1371"/>
      <c r="X238" s="1371"/>
      <c r="Y238" s="1371"/>
      <c r="Z238" s="1371"/>
      <c r="AA238" s="1371"/>
      <c r="AB238" s="1371"/>
      <c r="AC238" s="1371"/>
      <c r="AD238" s="1371"/>
      <c r="AE238" s="1371"/>
      <c r="AF238" s="1372"/>
      <c r="AG238" s="1370"/>
      <c r="AH238" s="1370" t="str">
        <f t="shared" si="73"/>
        <v/>
      </c>
      <c r="AI238" s="1373"/>
      <c r="AJ238" s="1373"/>
      <c r="AK238" s="1373"/>
      <c r="AL238" s="1373"/>
      <c r="AM238" s="1373"/>
      <c r="AN238" s="1373"/>
      <c r="AO238" s="1373"/>
      <c r="AP238" s="1373"/>
      <c r="AQ238" s="1373"/>
      <c r="AR238" s="1373"/>
      <c r="AS238" s="1373"/>
      <c r="AT238" s="1373"/>
      <c r="AU238" s="1373"/>
      <c r="AV238" s="1372"/>
      <c r="AW238" s="1370"/>
      <c r="AX238" s="1370" t="str">
        <f t="shared" si="74"/>
        <v/>
      </c>
      <c r="AY238" s="1371"/>
      <c r="AZ238" s="1371"/>
      <c r="BA238" s="1374"/>
      <c r="BB238" s="1371"/>
      <c r="BC238" s="1373"/>
      <c r="BD238" s="1371"/>
      <c r="BE238" s="1373"/>
      <c r="BF238" s="1375"/>
      <c r="BG238" s="1371"/>
      <c r="BH238" s="1373"/>
      <c r="BI238" s="1371"/>
      <c r="BJ238" s="1373"/>
      <c r="BK238" s="1375"/>
      <c r="BL238" s="1376"/>
      <c r="BM238" s="1373"/>
      <c r="BN238" s="1373"/>
      <c r="BO238" s="1370"/>
      <c r="BP238" s="1370" t="str">
        <f t="shared" si="75"/>
        <v/>
      </c>
      <c r="BQ238" s="1371"/>
      <c r="BR238" s="1371"/>
      <c r="BS238" s="1371"/>
      <c r="BT238" s="1371"/>
      <c r="BU238" s="1371"/>
      <c r="BV238" s="1371"/>
      <c r="BW238" s="1371"/>
      <c r="BX238" s="1371"/>
      <c r="BY238" s="1371"/>
      <c r="BZ238" s="1371"/>
      <c r="CA238" s="1371"/>
      <c r="CB238" s="1371"/>
      <c r="CC238" s="1371"/>
      <c r="CD238" s="1372"/>
      <c r="CE238" s="1080"/>
      <c r="CF238" s="1080"/>
      <c r="CG238" s="1080"/>
      <c r="CH238" s="1080"/>
      <c r="CI238" s="1080"/>
      <c r="CJ238" s="1080"/>
      <c r="CK238" s="1080"/>
      <c r="CL238" s="1080"/>
      <c r="CM238" s="1080"/>
      <c r="CN238" s="1080"/>
      <c r="CO238" s="1080"/>
      <c r="CP238" s="1080"/>
      <c r="CQ238" s="1080"/>
      <c r="CR238" s="1080"/>
      <c r="CS238" s="1080"/>
      <c r="CT238" s="1080"/>
      <c r="CU238" s="1080"/>
      <c r="CV238" s="1080"/>
      <c r="CW238" s="1080"/>
      <c r="CX238" s="1080"/>
      <c r="CY238" s="1080"/>
      <c r="CZ238" s="1080"/>
      <c r="DA238" s="1080"/>
      <c r="DB238" s="1080"/>
      <c r="DC238" s="1080"/>
      <c r="DD238" s="1080"/>
      <c r="DE238" s="1080"/>
      <c r="DF238" s="1080"/>
      <c r="DG238" s="1080"/>
      <c r="DH238" s="1080"/>
      <c r="DI238" s="1080"/>
      <c r="DJ238" s="1080"/>
      <c r="DK238" s="1080"/>
      <c r="DL238" s="1080"/>
      <c r="DM238" s="1080"/>
      <c r="DN238" s="1080"/>
      <c r="DO238" s="1080"/>
      <c r="DP238" s="1080"/>
      <c r="DQ238" s="1080"/>
      <c r="DR238" s="1080"/>
      <c r="DS238" s="1080"/>
      <c r="DT238" s="1080"/>
      <c r="DU238" s="1080"/>
      <c r="DV238" s="1080"/>
      <c r="DW238" s="1080"/>
      <c r="DX238" s="1080"/>
      <c r="DY238" s="1080"/>
      <c r="DZ238" s="1080"/>
      <c r="EA238" s="1080"/>
    </row>
    <row r="239" spans="1:131" s="777" customFormat="1" ht="15.75" customHeight="1" thickTop="1" thickBot="1">
      <c r="A239" s="1486"/>
      <c r="B239" s="1435" t="str">
        <f>IF(SETUP!H48&lt;&gt;"",SETUP!H48,"")</f>
        <v/>
      </c>
      <c r="C239" s="1436"/>
      <c r="D239" s="1436"/>
      <c r="E239" s="1436"/>
      <c r="F239" s="1436"/>
      <c r="G239" s="1436"/>
      <c r="H239" s="1436"/>
      <c r="I239" s="1436"/>
      <c r="J239" s="1436"/>
      <c r="K239" s="1436"/>
      <c r="L239" s="1436"/>
      <c r="M239" s="1436"/>
      <c r="N239" s="1436"/>
      <c r="O239" s="1437"/>
      <c r="P239" s="976"/>
      <c r="Q239" s="1487"/>
      <c r="R239" s="1439" t="str">
        <f>IF(SETUP!H48&lt;&gt;"",SETUP!H48,"")</f>
        <v/>
      </c>
      <c r="S239" s="1440" t="str">
        <f>IF($R239&lt;&gt;"",VLOOKUP($R239,$R$77:$AF$79,$S$1,FALSE),"")</f>
        <v/>
      </c>
      <c r="T239" s="1440" t="str">
        <f>IF($R239&lt;&gt;"",VLOOKUP($R239,$R$77:$AF$79,$T$1,FALSE),"")</f>
        <v/>
      </c>
      <c r="U239" s="1440" t="str">
        <f>IF($R239&lt;&gt;"",VLOOKUP($R239,$R$77:$AF$79,$U$1,FALSE),"")</f>
        <v/>
      </c>
      <c r="V239" s="1440" t="str">
        <f>IF($R239&lt;&gt;"",VLOOKUP($R239,$R$77:$AF$79,$V$1,FALSE),"")</f>
        <v/>
      </c>
      <c r="W239" s="1440" t="str">
        <f>IF($R239&lt;&gt;"",VLOOKUP($R239,$R$77:$AF$79,$W$1,FALSE),"")</f>
        <v/>
      </c>
      <c r="X239" s="1440" t="str">
        <f>IF($R239&lt;&gt;"",VLOOKUP($R239,$R$77:$AF$79,$X$1,FALSE),"")</f>
        <v/>
      </c>
      <c r="Y239" s="1440" t="str">
        <f>IF($R239&lt;&gt;"",VLOOKUP($R239,$R$77:$AF$79,$Y$1,FALSE),"")</f>
        <v/>
      </c>
      <c r="Z239" s="1440" t="str">
        <f>IF($R239&lt;&gt;"",VLOOKUP($R239,$R$77:$AF$79,$Z$1,FALSE),"")</f>
        <v/>
      </c>
      <c r="AA239" s="1440" t="str">
        <f>IF($R239&lt;&gt;"",VLOOKUP($R239,$R$77:$AF$79,$AA$1,FALSE),"")</f>
        <v/>
      </c>
      <c r="AB239" s="1440" t="str">
        <f>IF($R239&lt;&gt;"",VLOOKUP($R239,$R$77:$AF$79,$AB$1,FALSE),"")</f>
        <v/>
      </c>
      <c r="AC239" s="1440" t="str">
        <f>IF($R239&lt;&gt;"",VLOOKUP($R239,$R$77:$AF$79,$AC$1,FALSE),"")</f>
        <v/>
      </c>
      <c r="AD239" s="1441" t="str">
        <f>IF($R239&lt;&gt;"",VLOOKUP($R239,$R$77:$AF$79,$AD$1,FALSE),"")</f>
        <v/>
      </c>
      <c r="AE239" s="1442" t="str">
        <f>IF($R239&lt;&gt;"",VLOOKUP($R239,$R$77:$AF$79,$AE$1,FALSE),"")</f>
        <v/>
      </c>
      <c r="AF239" s="1385" t="str">
        <f>IF($R239&lt;&gt;"",VLOOKUP($R239,$R$77:$AF$79,$AF$1,FALSE),"")</f>
        <v/>
      </c>
      <c r="AG239" s="1487"/>
      <c r="AH239" s="1439" t="str">
        <f t="shared" si="73"/>
        <v/>
      </c>
      <c r="AI239" s="1444" t="str">
        <f>IF($AH239&lt;&gt;"",VLOOKUP($AH239,$AH$77:$AV$79,$S$1,FALSE),"")</f>
        <v/>
      </c>
      <c r="AJ239" s="1444" t="str">
        <f>IF($AH239&lt;&gt;"",VLOOKUP($AH239,$AH$77:$AV$79,$T$1,FALSE),"")</f>
        <v/>
      </c>
      <c r="AK239" s="1444" t="str">
        <f>IF($AH239&lt;&gt;"",VLOOKUP($AH239,$AH$77:$AV$79,$U$1,FALSE),"")</f>
        <v/>
      </c>
      <c r="AL239" s="1444" t="str">
        <f>IF($AH239&lt;&gt;"",VLOOKUP($AH239,$AH$77:$AV$79,$V$1,FALSE),"")</f>
        <v/>
      </c>
      <c r="AM239" s="1444" t="str">
        <f>IF($AH239&lt;&gt;"",VLOOKUP($AH239,$AH$77:$AV$79,$W$1,FALSE),"")</f>
        <v/>
      </c>
      <c r="AN239" s="1444" t="str">
        <f>IF($AH239&lt;&gt;"",VLOOKUP($AH239,$AH$77:$AV$79,$X$1,FALSE),"")</f>
        <v/>
      </c>
      <c r="AO239" s="1444" t="str">
        <f>IF($AH239&lt;&gt;"",VLOOKUP($AH239,$AH$77:$AV$79,$Y$1,FALSE),"")</f>
        <v/>
      </c>
      <c r="AP239" s="1444" t="str">
        <f>IF($AH239&lt;&gt;"",VLOOKUP($AH239,$AH$77:$AV$79,$Z$1,FALSE),"")</f>
        <v/>
      </c>
      <c r="AQ239" s="1444" t="str">
        <f>IF($AH239&lt;&gt;"",VLOOKUP($AH239,$AH$77:$AV$79,$AA$1,FALSE),"")</f>
        <v/>
      </c>
      <c r="AR239" s="1444" t="str">
        <f>IF($AH239&lt;&gt;"",VLOOKUP($AH239,$AH$77:$AV$79,$AB$1,FALSE),"")</f>
        <v/>
      </c>
      <c r="AS239" s="1444" t="str">
        <f>IF($AH239&lt;&gt;"",VLOOKUP($AH239,$AH$77:$AV$79,$AC$1,FALSE),"")</f>
        <v/>
      </c>
      <c r="AT239" s="1445" t="str">
        <f>IF($AH239&lt;&gt;"",VLOOKUP($AH239,$AH$77:$AV$79,$AD$1,FALSE),"")</f>
        <v/>
      </c>
      <c r="AU239" s="1446" t="str">
        <f>IF($AH239&lt;&gt;"",VLOOKUP($AH239,$AH$77:$AV$79,$AE$1,FALSE),"")</f>
        <v/>
      </c>
      <c r="AV239" s="1385" t="str">
        <f>IF($AH239&lt;&gt;"",VLOOKUP($AH239,$AH$77:$AV$79,$AF$1,FALSE),"")</f>
        <v/>
      </c>
      <c r="AW239" s="1389"/>
      <c r="AX239" s="1448" t="str">
        <f t="shared" si="74"/>
        <v/>
      </c>
      <c r="AY239" s="1449" t="str">
        <f>IF($R239&lt;&gt;"",VLOOKUP($R239,$AX$78:AY$78,AY$1,FALSE),"")</f>
        <v/>
      </c>
      <c r="AZ239" s="1450" t="str">
        <f>IF($R239&lt;&gt;"",VLOOKUP($R239,$AX$78:AZ$78,AZ$1,FALSE),"")</f>
        <v/>
      </c>
      <c r="BA239" s="841"/>
      <c r="BB239" s="1451" t="str">
        <f>IF($R239&lt;&gt;"",VLOOKUP($R239,$AX$78:BB$78,BB$1,FALSE),"")</f>
        <v/>
      </c>
      <c r="BC239" s="1452" t="str">
        <f>IF($R239&lt;&gt;"",VLOOKUP($R239,$AX$78:BC$78,BC$1,FALSE),"")</f>
        <v/>
      </c>
      <c r="BD239" s="1449" t="str">
        <f>IF($R239&lt;&gt;"",VLOOKUP($R239,$AX$78:BD$78,BD$1,FALSE),"")</f>
        <v/>
      </c>
      <c r="BE239" s="1453" t="str">
        <f>IF($R239&lt;&gt;"",VLOOKUP($R239,$AX$78:BE$78,BE$1,FALSE),"")</f>
        <v/>
      </c>
      <c r="BF239" s="1326"/>
      <c r="BG239" s="1451" t="str">
        <f>IF($R239&lt;&gt;"",VLOOKUP($R239,$AX$78:BG$78,BG$1,FALSE),"")</f>
        <v/>
      </c>
      <c r="BH239" s="1452" t="str">
        <f>IF($R239&lt;&gt;"",VLOOKUP($R239,$AX$78:BH$78,BH$1,FALSE),"")</f>
        <v/>
      </c>
      <c r="BI239" s="1449" t="str">
        <f>IF($R239&lt;&gt;"",VLOOKUP($R239,$AX$78:BI$78,BI$1,FALSE),"")</f>
        <v/>
      </c>
      <c r="BJ239" s="1453" t="str">
        <f>IF($R239&lt;&gt;"",VLOOKUP($R239,$AX$78:BJ$78,BJ$1,FALSE),"")</f>
        <v/>
      </c>
      <c r="BK239" s="1326"/>
      <c r="BL239" s="1454" t="str">
        <f>IF($R239&lt;&gt;"",VLOOKUP($R239,$AX$78:BL$78,BL$1,FALSE),"")</f>
        <v/>
      </c>
      <c r="BM239" s="1455" t="str">
        <f>IF($R239&lt;&gt;"",VLOOKUP($R239,$AX$78:BM$78,BM$1,FALSE),"")</f>
        <v/>
      </c>
      <c r="BN239" s="1456"/>
      <c r="BO239" s="1487"/>
      <c r="BP239" s="1439" t="str">
        <f t="shared" si="75"/>
        <v/>
      </c>
      <c r="BQ239" s="1440" t="str">
        <f>IF($R239&lt;&gt;"",VLOOKUP($R239,$BP$77:$CD$79,$S$1,FALSE),"")</f>
        <v/>
      </c>
      <c r="BR239" s="1440" t="str">
        <f>IF($R239&lt;&gt;"",VLOOKUP($R239,$BP$77:$CD$79,$T$1,FALSE),"")</f>
        <v/>
      </c>
      <c r="BS239" s="1440" t="str">
        <f>IF($R239&lt;&gt;"",VLOOKUP($R239,$BP$77:$CD$79,$U$1,FALSE),"")</f>
        <v/>
      </c>
      <c r="BT239" s="1440" t="str">
        <f>IF($R239&lt;&gt;"",VLOOKUP($R239,$BP$77:$CD$79,$V$1,FALSE),"")</f>
        <v/>
      </c>
      <c r="BU239" s="1440" t="str">
        <f>IF($R239&lt;&gt;"",VLOOKUP($R239,$BP$77:$CD$79,$W$1,FALSE),"")</f>
        <v/>
      </c>
      <c r="BV239" s="1440" t="str">
        <f>IF($R239&lt;&gt;"",VLOOKUP($R239,$BP$77:$CD$79,$X$1,FALSE),"")</f>
        <v/>
      </c>
      <c r="BW239" s="1440" t="str">
        <f>IF($R239&lt;&gt;"",VLOOKUP($R239,$BP$77:$CD$79,$Y$1,FALSE),"")</f>
        <v/>
      </c>
      <c r="BX239" s="1440" t="str">
        <f>IF($R239&lt;&gt;"",VLOOKUP($R239,$BP$77:$CD$79,$Z$1,FALSE),"")</f>
        <v/>
      </c>
      <c r="BY239" s="1440" t="str">
        <f>IF($R239&lt;&gt;"",VLOOKUP($R239,$BP$77:$CD$79,$AA$1,FALSE),"")</f>
        <v/>
      </c>
      <c r="BZ239" s="1440" t="str">
        <f>IF($R239&lt;&gt;"",VLOOKUP($R239,$BP$77:$CD$79,$AB$1,FALSE),"")</f>
        <v/>
      </c>
      <c r="CA239" s="1440" t="str">
        <f>IF($R239&lt;&gt;"",VLOOKUP($R239,$BP$77:$CD$79,$AC$1,FALSE),"")</f>
        <v/>
      </c>
      <c r="CB239" s="1441" t="str">
        <f>IF($R239&lt;&gt;"",VLOOKUP($R239,$BP$77:$CD$79,$AD$1,FALSE),"")</f>
        <v/>
      </c>
      <c r="CC239" s="1442" t="str">
        <f>IF($R239&lt;&gt;"",VLOOKUP($R239,$BP$77:$CD$79,$AE$1,FALSE),"")</f>
        <v/>
      </c>
      <c r="CD239" s="1385" t="str">
        <f>IF($R239&lt;&gt;"",VLOOKUP($R239,$BP$77:$CD$79,$AF$1,FALSE),"")</f>
        <v/>
      </c>
    </row>
    <row r="240" spans="1:131" s="777" customFormat="1" ht="15.75" customHeight="1">
      <c r="A240" s="1457"/>
      <c r="B240" s="1329" t="str">
        <f>IF(SETUP!H49&lt;&gt;"",SETUP!H49,"")</f>
        <v/>
      </c>
      <c r="C240" s="1330"/>
      <c r="D240" s="1330"/>
      <c r="E240" s="1330"/>
      <c r="F240" s="1330"/>
      <c r="G240" s="1330"/>
      <c r="H240" s="1330"/>
      <c r="I240" s="1330"/>
      <c r="J240" s="1330"/>
      <c r="K240" s="1330"/>
      <c r="L240" s="1330"/>
      <c r="M240" s="1330"/>
      <c r="N240" s="1330"/>
      <c r="O240" s="1331"/>
      <c r="P240" s="976"/>
      <c r="Q240" s="1458"/>
      <c r="R240" s="1459" t="str">
        <f>IF(SETUP!H49&lt;&gt;"",SETUP!H49,"")</f>
        <v/>
      </c>
      <c r="S240" s="1460" t="str">
        <f>IF($R240&lt;&gt;"",VLOOKUP($R240,$R$49:$AF$58,$S$1,FALSE),"")</f>
        <v/>
      </c>
      <c r="T240" s="1460" t="str">
        <f>IF($R240&lt;&gt;"",VLOOKUP($R240,$R$49:$AF$58,$T$1,FALSE),"")</f>
        <v/>
      </c>
      <c r="U240" s="1460" t="str">
        <f>IF($R240&lt;&gt;"",VLOOKUP($R240,$R$49:$AF$58,$U$1,FALSE),"")</f>
        <v/>
      </c>
      <c r="V240" s="1460" t="str">
        <f>IF($R240&lt;&gt;"",VLOOKUP($R240,$R$49:$AF$58,$V$1,FALSE),"")</f>
        <v/>
      </c>
      <c r="W240" s="1460" t="str">
        <f>IF($R240&lt;&gt;"",VLOOKUP($R240,$R$49:$AF$58,$W$1,FALSE),"")</f>
        <v/>
      </c>
      <c r="X240" s="1460" t="str">
        <f>IF($R240&lt;&gt;"",VLOOKUP($R240,$R$49:$AF$58,$X$1,FALSE),"")</f>
        <v/>
      </c>
      <c r="Y240" s="1460" t="str">
        <f>IF($R240&lt;&gt;"",VLOOKUP($R240,$R$49:$AF$58,$Y$1,FALSE),"")</f>
        <v/>
      </c>
      <c r="Z240" s="1460" t="str">
        <f>IF($R240&lt;&gt;"",VLOOKUP($R240,$R$49:$AF$58,$Z$1,FALSE),"")</f>
        <v/>
      </c>
      <c r="AA240" s="1460" t="str">
        <f>IF($R240&lt;&gt;"",VLOOKUP($R240,$R$49:$AF$58,$AA$1,FALSE),"")</f>
        <v/>
      </c>
      <c r="AB240" s="1460" t="str">
        <f>IF($R240&lt;&gt;"",VLOOKUP($R240,$R$49:$AF$58,$AB$1,FALSE),"")</f>
        <v/>
      </c>
      <c r="AC240" s="1460" t="str">
        <f>IF($R240&lt;&gt;"",VLOOKUP($R240,$R$49:$AF$58,$AC$1,FALSE),"")</f>
        <v/>
      </c>
      <c r="AD240" s="1461" t="str">
        <f>IF($R240&lt;&gt;"",VLOOKUP($R240,$R$49:$AF$58,$AD$1,FALSE),"")</f>
        <v/>
      </c>
      <c r="AE240" s="1462" t="str">
        <f>IF($R240&lt;&gt;"",VLOOKUP($R240,$R$49:$AF$58,$AE$1,FALSE),"")</f>
        <v/>
      </c>
      <c r="AF240" s="1463" t="str">
        <f>IF($R240&lt;&gt;"",VLOOKUP($R240,$R$49:$AF$58,$AF$1,FALSE),"")</f>
        <v/>
      </c>
      <c r="AG240" s="1458"/>
      <c r="AH240" s="1459" t="str">
        <f t="shared" si="73"/>
        <v/>
      </c>
      <c r="AI240" s="1464" t="str">
        <f t="shared" ref="AI240:AU243" si="83">IF(S240&lt;&gt;"",S240/S$239,"")</f>
        <v/>
      </c>
      <c r="AJ240" s="1464" t="str">
        <f t="shared" si="83"/>
        <v/>
      </c>
      <c r="AK240" s="1464" t="str">
        <f t="shared" si="83"/>
        <v/>
      </c>
      <c r="AL240" s="1464" t="str">
        <f t="shared" si="83"/>
        <v/>
      </c>
      <c r="AM240" s="1464" t="str">
        <f t="shared" si="83"/>
        <v/>
      </c>
      <c r="AN240" s="1464" t="str">
        <f t="shared" si="83"/>
        <v/>
      </c>
      <c r="AO240" s="1464" t="str">
        <f t="shared" si="83"/>
        <v/>
      </c>
      <c r="AP240" s="1464" t="str">
        <f t="shared" si="83"/>
        <v/>
      </c>
      <c r="AQ240" s="1464" t="str">
        <f t="shared" si="83"/>
        <v/>
      </c>
      <c r="AR240" s="1464" t="str">
        <f t="shared" si="83"/>
        <v/>
      </c>
      <c r="AS240" s="1464" t="str">
        <f t="shared" si="83"/>
        <v/>
      </c>
      <c r="AT240" s="1465" t="str">
        <f t="shared" si="83"/>
        <v/>
      </c>
      <c r="AU240" s="1466" t="str">
        <f t="shared" si="83"/>
        <v/>
      </c>
      <c r="AV240" s="1463" t="str">
        <f>IF($AH240&lt;&gt;"",VLOOKUP($AH240,$AH$49:$AV$58,$AF$1,FALSE),"")</f>
        <v/>
      </c>
      <c r="AW240" s="1458"/>
      <c r="AX240" s="1459" t="str">
        <f t="shared" si="74"/>
        <v/>
      </c>
      <c r="AY240" s="1460" t="str">
        <f>IF($R240&lt;&gt;"",VLOOKUP($R240,$AX$49:AY$58,AY$1,FALSE),"")</f>
        <v/>
      </c>
      <c r="AZ240" s="1467" t="str">
        <f>IF($R240&lt;&gt;"",VLOOKUP($R240,$AX$49:AZ$58,AZ$1,FALSE),"")</f>
        <v/>
      </c>
      <c r="BA240" s="841"/>
      <c r="BB240" s="1468" t="str">
        <f>IF($R240&lt;&gt;"",VLOOKUP($R240,$AX$49:BB$58,BB$1,FALSE),"")</f>
        <v/>
      </c>
      <c r="BC240" s="1464" t="str">
        <f>IF($R240&lt;&gt;"",VLOOKUP($R240,$AX$49:BC$58,BC$1,FALSE),"")</f>
        <v/>
      </c>
      <c r="BD240" s="1460" t="str">
        <f>IF($R240&lt;&gt;"",VLOOKUP($R240,$AX$49:BD$58,BD$1,FALSE),"")</f>
        <v/>
      </c>
      <c r="BE240" s="1469" t="str">
        <f>IF($R240&lt;&gt;"",VLOOKUP($R240,$AX$49:BE$58,BE$1,FALSE),"")</f>
        <v/>
      </c>
      <c r="BF240" s="1326"/>
      <c r="BG240" s="1468" t="str">
        <f>IF($R240&lt;&gt;"",VLOOKUP($R240,$AX$49:BG$58,BG$1,FALSE),"")</f>
        <v/>
      </c>
      <c r="BH240" s="1464" t="str">
        <f>IF($R240&lt;&gt;"",VLOOKUP($R240,$AX$49:BH$58,BH$1,FALSE),"")</f>
        <v/>
      </c>
      <c r="BI240" s="1460" t="str">
        <f>IF($R240&lt;&gt;"",VLOOKUP($R240,$AX$49:BI$58,BI$1,FALSE),"")</f>
        <v/>
      </c>
      <c r="BJ240" s="1469" t="str">
        <f>IF($R240&lt;&gt;"",VLOOKUP($R240,$AX$49:BJ$58,BJ$1,FALSE),"")</f>
        <v/>
      </c>
      <c r="BK240" s="1326"/>
      <c r="BL240" s="1470" t="str">
        <f>IF($R240&lt;&gt;"",VLOOKUP($R240,$AX$49:BL$58,BL$1,FALSE),"")</f>
        <v/>
      </c>
      <c r="BM240" s="1465" t="str">
        <f>IF($R240&lt;&gt;"",VLOOKUP($R240,$AX$49:BM$58,BM$1,FALSE),"")</f>
        <v/>
      </c>
      <c r="BN240" s="1466"/>
      <c r="BO240" s="1458"/>
      <c r="BP240" s="1459" t="str">
        <f t="shared" si="75"/>
        <v/>
      </c>
      <c r="BQ240" s="1460" t="str">
        <f>IF($R240&lt;&gt;"",VLOOKUP($R240,$BP$49:$CD$58,$S$1,FALSE),"")</f>
        <v/>
      </c>
      <c r="BR240" s="1460" t="str">
        <f>IF($R240&lt;&gt;"",VLOOKUP($R240,$BP$49:$CD$58,$T$1,FALSE),"")</f>
        <v/>
      </c>
      <c r="BS240" s="1460" t="str">
        <f>IF($R240&lt;&gt;"",VLOOKUP($R240,$BP$49:$CD$58,$U$1,FALSE),"")</f>
        <v/>
      </c>
      <c r="BT240" s="1460" t="str">
        <f>IF($R240&lt;&gt;"",VLOOKUP($R240,$BP$49:$CD$58,$V$1,FALSE),"")</f>
        <v/>
      </c>
      <c r="BU240" s="1460" t="str">
        <f>IF($R240&lt;&gt;"",VLOOKUP($R240,$BP$49:$CD$58,$W$1,FALSE),"")</f>
        <v/>
      </c>
      <c r="BV240" s="1460" t="str">
        <f>IF($R240&lt;&gt;"",VLOOKUP($R240,$BP$49:$CD$58,$X$1,FALSE),"")</f>
        <v/>
      </c>
      <c r="BW240" s="1460" t="str">
        <f>IF($R240&lt;&gt;"",VLOOKUP($R240,$BP$49:$CD$58,$Y$1,FALSE),"")</f>
        <v/>
      </c>
      <c r="BX240" s="1460" t="str">
        <f>IF($R240&lt;&gt;"",VLOOKUP($R240,$BP$49:$CD$58,$Z$1,FALSE),"")</f>
        <v/>
      </c>
      <c r="BY240" s="1460" t="str">
        <f>IF($R240&lt;&gt;"",VLOOKUP($R240,$BP$49:$CD$58,$AA$1,FALSE),"")</f>
        <v/>
      </c>
      <c r="BZ240" s="1460" t="str">
        <f>IF($R240&lt;&gt;"",VLOOKUP($R240,$BP$49:$CD$58,$AB$1,FALSE),"")</f>
        <v/>
      </c>
      <c r="CA240" s="1460" t="str">
        <f>IF($R240&lt;&gt;"",VLOOKUP($R240,$BP$49:$CD$58,$AC$1,FALSE),"")</f>
        <v/>
      </c>
      <c r="CB240" s="1461" t="str">
        <f>IF($R240&lt;&gt;"",VLOOKUP($R240,$BP$49:$CD$58,$AD$1,FALSE),"")</f>
        <v/>
      </c>
      <c r="CC240" s="1462" t="str">
        <f>IF($R240&lt;&gt;"",VLOOKUP($R240,$BP$49:$CD$58,$AE$1,FALSE),"")</f>
        <v/>
      </c>
      <c r="CD240" s="1463" t="str">
        <f>IF($R240&lt;&gt;"",VLOOKUP($R240,$BP$49:$CD$58,$AF$1,FALSE),"")</f>
        <v/>
      </c>
    </row>
    <row r="241" spans="1:131" s="777" customFormat="1" ht="15.75" customHeight="1">
      <c r="A241" s="1471"/>
      <c r="B241" s="1346" t="str">
        <f>IF(SETUP!H50&lt;&gt;"",SETUP!H50,"")</f>
        <v/>
      </c>
      <c r="C241" s="1347"/>
      <c r="D241" s="1347"/>
      <c r="E241" s="1347"/>
      <c r="F241" s="1347"/>
      <c r="G241" s="1347"/>
      <c r="H241" s="1347"/>
      <c r="I241" s="1347"/>
      <c r="J241" s="1347"/>
      <c r="K241" s="1347"/>
      <c r="L241" s="1347"/>
      <c r="M241" s="1347"/>
      <c r="N241" s="1347"/>
      <c r="O241" s="1348"/>
      <c r="P241" s="976"/>
      <c r="Q241" s="1472"/>
      <c r="R241" s="1473" t="str">
        <f>IF(SETUP!H50&lt;&gt;"",SETUP!H50,"")</f>
        <v/>
      </c>
      <c r="S241" s="848" t="str">
        <f>IF($R241&lt;&gt;"",VLOOKUP($R241,$R$49:$AF$58,$S$1,FALSE),"")</f>
        <v/>
      </c>
      <c r="T241" s="848" t="str">
        <f>IF($R241&lt;&gt;"",VLOOKUP($R241,$R$49:$AF$58,$T$1,FALSE),"")</f>
        <v/>
      </c>
      <c r="U241" s="848" t="str">
        <f>IF($R241&lt;&gt;"",VLOOKUP($R241,$R$49:$AF$58,$U$1,FALSE),"")</f>
        <v/>
      </c>
      <c r="V241" s="848" t="str">
        <f>IF($R241&lt;&gt;"",VLOOKUP($R241,$R$49:$AF$58,$V$1,FALSE),"")</f>
        <v/>
      </c>
      <c r="W241" s="848" t="str">
        <f>IF($R241&lt;&gt;"",VLOOKUP($R241,$R$49:$AF$58,$W$1,FALSE),"")</f>
        <v/>
      </c>
      <c r="X241" s="848" t="str">
        <f>IF($R241&lt;&gt;"",VLOOKUP($R241,$R$49:$AF$58,$X$1,FALSE),"")</f>
        <v/>
      </c>
      <c r="Y241" s="848" t="str">
        <f>IF($R241&lt;&gt;"",VLOOKUP($R241,$R$49:$AF$58,$Y$1,FALSE),"")</f>
        <v/>
      </c>
      <c r="Z241" s="848" t="str">
        <f>IF($R241&lt;&gt;"",VLOOKUP($R241,$R$49:$AF$58,$Z$1,FALSE),"")</f>
        <v/>
      </c>
      <c r="AA241" s="848" t="str">
        <f>IF($R241&lt;&gt;"",VLOOKUP($R241,$R$49:$AF$58,$AA$1,FALSE),"")</f>
        <v/>
      </c>
      <c r="AB241" s="848" t="str">
        <f>IF($R241&lt;&gt;"",VLOOKUP($R241,$R$49:$AF$58,$AB$1,FALSE),"")</f>
        <v/>
      </c>
      <c r="AC241" s="848" t="str">
        <f>IF($R241&lt;&gt;"",VLOOKUP($R241,$R$49:$AF$58,$AC$1,FALSE),"")</f>
        <v/>
      </c>
      <c r="AD241" s="1351" t="str">
        <f>IF($R241&lt;&gt;"",VLOOKUP($R241,$R$49:$AF$58,$AD$1,FALSE),"")</f>
        <v/>
      </c>
      <c r="AE241" s="1352" t="str">
        <f>IF($R241&lt;&gt;"",VLOOKUP($R241,$R$49:$AF$58,$AE$1,FALSE),"")</f>
        <v/>
      </c>
      <c r="AF241" s="1463" t="str">
        <f>IF($R241&lt;&gt;"",VLOOKUP($R241,$R$49:$AF$58,$AF$1,FALSE),"")</f>
        <v/>
      </c>
      <c r="AG241" s="1472"/>
      <c r="AH241" s="1473" t="str">
        <f t="shared" si="73"/>
        <v/>
      </c>
      <c r="AI241" s="852" t="str">
        <f t="shared" si="83"/>
        <v/>
      </c>
      <c r="AJ241" s="852" t="str">
        <f t="shared" si="83"/>
        <v/>
      </c>
      <c r="AK241" s="852" t="str">
        <f t="shared" si="83"/>
        <v/>
      </c>
      <c r="AL241" s="852" t="str">
        <f t="shared" si="83"/>
        <v/>
      </c>
      <c r="AM241" s="852" t="str">
        <f t="shared" si="83"/>
        <v/>
      </c>
      <c r="AN241" s="852" t="str">
        <f t="shared" si="83"/>
        <v/>
      </c>
      <c r="AO241" s="852" t="str">
        <f t="shared" si="83"/>
        <v/>
      </c>
      <c r="AP241" s="852" t="str">
        <f t="shared" si="83"/>
        <v/>
      </c>
      <c r="AQ241" s="852" t="str">
        <f t="shared" si="83"/>
        <v/>
      </c>
      <c r="AR241" s="852" t="str">
        <f t="shared" si="83"/>
        <v/>
      </c>
      <c r="AS241" s="852" t="str">
        <f t="shared" si="83"/>
        <v/>
      </c>
      <c r="AT241" s="1353" t="str">
        <f t="shared" si="83"/>
        <v/>
      </c>
      <c r="AU241" s="1354" t="str">
        <f t="shared" si="83"/>
        <v/>
      </c>
      <c r="AV241" s="1463" t="str">
        <f>IF($AH241&lt;&gt;"",VLOOKUP($AH241,$AH$49:$AV$58,$AF$1,FALSE),"")</f>
        <v/>
      </c>
      <c r="AW241" s="1472"/>
      <c r="AX241" s="1473" t="str">
        <f t="shared" si="74"/>
        <v/>
      </c>
      <c r="AY241" s="848" t="str">
        <f>IF($R241&lt;&gt;"",VLOOKUP($R241,$AX$49:AY$58,AY$1,FALSE),"")</f>
        <v/>
      </c>
      <c r="AZ241" s="855" t="str">
        <f>IF($R241&lt;&gt;"",VLOOKUP($R241,$AX$49:AZ$58,AZ$1,FALSE),"")</f>
        <v/>
      </c>
      <c r="BA241" s="841"/>
      <c r="BB241" s="856" t="str">
        <f>IF($R241&lt;&gt;"",VLOOKUP($R241,$AX$49:BB$58,BB$1,FALSE),"")</f>
        <v/>
      </c>
      <c r="BC241" s="852" t="str">
        <f>IF($R241&lt;&gt;"",VLOOKUP($R241,$AX$49:BC$58,BC$1,FALSE),"")</f>
        <v/>
      </c>
      <c r="BD241" s="848" t="str">
        <f>IF($R241&lt;&gt;"",VLOOKUP($R241,$AX$49:BD$58,BD$1,FALSE),"")</f>
        <v/>
      </c>
      <c r="BE241" s="857" t="str">
        <f>IF($R241&lt;&gt;"",VLOOKUP($R241,$AX$49:BE$58,BE$1,FALSE),"")</f>
        <v/>
      </c>
      <c r="BF241" s="1326"/>
      <c r="BG241" s="856" t="str">
        <f>IF($R241&lt;&gt;"",VLOOKUP($R241,$AX$49:BG$58,BG$1,FALSE),"")</f>
        <v/>
      </c>
      <c r="BH241" s="852" t="str">
        <f>IF($R241&lt;&gt;"",VLOOKUP($R241,$AX$49:BH$58,BH$1,FALSE),"")</f>
        <v/>
      </c>
      <c r="BI241" s="848" t="str">
        <f>IF($R241&lt;&gt;"",VLOOKUP($R241,$AX$49:BI$58,BI$1,FALSE),"")</f>
        <v/>
      </c>
      <c r="BJ241" s="857" t="str">
        <f>IF($R241&lt;&gt;"",VLOOKUP($R241,$AX$49:BJ$58,BJ$1,FALSE),"")</f>
        <v/>
      </c>
      <c r="BK241" s="1326"/>
      <c r="BL241" s="1355" t="str">
        <f>IF($R241&lt;&gt;"",VLOOKUP($R241,$AX$49:BL$58,BL$1,FALSE),"")</f>
        <v/>
      </c>
      <c r="BM241" s="1353" t="str">
        <f>IF($R241&lt;&gt;"",VLOOKUP($R241,$AX$49:BM$58,BM$1,FALSE),"")</f>
        <v/>
      </c>
      <c r="BN241" s="1354"/>
      <c r="BO241" s="1472"/>
      <c r="BP241" s="1473" t="str">
        <f t="shared" si="75"/>
        <v/>
      </c>
      <c r="BQ241" s="848" t="str">
        <f>IF($R241&lt;&gt;"",VLOOKUP($R241,$BP$49:$CD$58,$S$1,FALSE),"")</f>
        <v/>
      </c>
      <c r="BR241" s="848" t="str">
        <f>IF($R241&lt;&gt;"",VLOOKUP($R241,$BP$49:$CD$58,$T$1,FALSE),"")</f>
        <v/>
      </c>
      <c r="BS241" s="848" t="str">
        <f>IF($R241&lt;&gt;"",VLOOKUP($R241,$BP$49:$CD$58,$U$1,FALSE),"")</f>
        <v/>
      </c>
      <c r="BT241" s="848" t="str">
        <f>IF($R241&lt;&gt;"",VLOOKUP($R241,$BP$49:$CD$58,$V$1,FALSE),"")</f>
        <v/>
      </c>
      <c r="BU241" s="848" t="str">
        <f>IF($R241&lt;&gt;"",VLOOKUP($R241,$BP$49:$CD$58,$W$1,FALSE),"")</f>
        <v/>
      </c>
      <c r="BV241" s="848" t="str">
        <f>IF($R241&lt;&gt;"",VLOOKUP($R241,$BP$49:$CD$58,$X$1,FALSE),"")</f>
        <v/>
      </c>
      <c r="BW241" s="848" t="str">
        <f>IF($R241&lt;&gt;"",VLOOKUP($R241,$BP$49:$CD$58,$Y$1,FALSE),"")</f>
        <v/>
      </c>
      <c r="BX241" s="848" t="str">
        <f>IF($R241&lt;&gt;"",VLOOKUP($R241,$BP$49:$CD$58,$Z$1,FALSE),"")</f>
        <v/>
      </c>
      <c r="BY241" s="848" t="str">
        <f>IF($R241&lt;&gt;"",VLOOKUP($R241,$BP$49:$CD$58,$AA$1,FALSE),"")</f>
        <v/>
      </c>
      <c r="BZ241" s="848" t="str">
        <f>IF($R241&lt;&gt;"",VLOOKUP($R241,$BP$49:$CD$58,$AB$1,FALSE),"")</f>
        <v/>
      </c>
      <c r="CA241" s="848" t="str">
        <f>IF($R241&lt;&gt;"",VLOOKUP($R241,$BP$49:$CD$58,$AC$1,FALSE),"")</f>
        <v/>
      </c>
      <c r="CB241" s="1351" t="str">
        <f>IF($R241&lt;&gt;"",VLOOKUP($R241,$BP$49:$CD$58,$AD$1,FALSE),"")</f>
        <v/>
      </c>
      <c r="CC241" s="1352" t="str">
        <f>IF($R241&lt;&gt;"",VLOOKUP($R241,$BP$49:$CD$58,$AE$1,FALSE),"")</f>
        <v/>
      </c>
      <c r="CD241" s="1463" t="str">
        <f>IF($R241&lt;&gt;"",VLOOKUP($R241,$BP$49:$CD$58,$AF$1,FALSE),"")</f>
        <v/>
      </c>
    </row>
    <row r="242" spans="1:131" s="777" customFormat="1" ht="15.75" customHeight="1">
      <c r="A242" s="1471"/>
      <c r="B242" s="1346" t="str">
        <f>IF(SETUP!H51&lt;&gt;"",SETUP!H51,"")</f>
        <v/>
      </c>
      <c r="C242" s="1347"/>
      <c r="D242" s="1347"/>
      <c r="E242" s="1347"/>
      <c r="F242" s="1347"/>
      <c r="G242" s="1347"/>
      <c r="H242" s="1347"/>
      <c r="I242" s="1347"/>
      <c r="J242" s="1347"/>
      <c r="K242" s="1347"/>
      <c r="L242" s="1347"/>
      <c r="M242" s="1347"/>
      <c r="N242" s="1347"/>
      <c r="O242" s="1348"/>
      <c r="P242" s="976"/>
      <c r="Q242" s="1472"/>
      <c r="R242" s="1474" t="str">
        <f>IF(SETUP!H51&lt;&gt;"",SETUP!H51,"")</f>
        <v/>
      </c>
      <c r="S242" s="1334" t="str">
        <f>IF($R242&lt;&gt;"",VLOOKUP($R242,$R$49:$AF$58,$S$1,FALSE),"")</f>
        <v/>
      </c>
      <c r="T242" s="1334" t="str">
        <f>IF($R242&lt;&gt;"",VLOOKUP($R242,$R$49:$AF$58,$T$1,FALSE),"")</f>
        <v/>
      </c>
      <c r="U242" s="1334" t="str">
        <f>IF($R242&lt;&gt;"",VLOOKUP($R242,$R$49:$AF$58,$U$1,FALSE),"")</f>
        <v/>
      </c>
      <c r="V242" s="1334" t="str">
        <f>IF($R242&lt;&gt;"",VLOOKUP($R242,$R$49:$AF$58,$V$1,FALSE),"")</f>
        <v/>
      </c>
      <c r="W242" s="1334" t="str">
        <f>IF($R242&lt;&gt;"",VLOOKUP($R242,$R$49:$AF$58,$W$1,FALSE),"")</f>
        <v/>
      </c>
      <c r="X242" s="1334" t="str">
        <f>IF($R242&lt;&gt;"",VLOOKUP($R242,$R$49:$AF$58,$X$1,FALSE),"")</f>
        <v/>
      </c>
      <c r="Y242" s="1334" t="str">
        <f>IF($R242&lt;&gt;"",VLOOKUP($R242,$R$49:$AF$58,$Y$1,FALSE),"")</f>
        <v/>
      </c>
      <c r="Z242" s="1334" t="str">
        <f>IF($R242&lt;&gt;"",VLOOKUP($R242,$R$49:$AF$58,$Z$1,FALSE),"")</f>
        <v/>
      </c>
      <c r="AA242" s="1334" t="str">
        <f>IF($R242&lt;&gt;"",VLOOKUP($R242,$R$49:$AF$58,$AA$1,FALSE),"")</f>
        <v/>
      </c>
      <c r="AB242" s="1334" t="str">
        <f>IF($R242&lt;&gt;"",VLOOKUP($R242,$R$49:$AF$58,$AB$1,FALSE),"")</f>
        <v/>
      </c>
      <c r="AC242" s="1334" t="str">
        <f>IF($R242&lt;&gt;"",VLOOKUP($R242,$R$49:$AF$58,$AC$1,FALSE),"")</f>
        <v/>
      </c>
      <c r="AD242" s="1335" t="str">
        <f>IF($R242&lt;&gt;"",VLOOKUP($R242,$R$49:$AF$58,$AD$1,FALSE),"")</f>
        <v/>
      </c>
      <c r="AE242" s="1336" t="str">
        <f>IF($R242&lt;&gt;"",VLOOKUP($R242,$R$49:$AF$58,$AE$1,FALSE),"")</f>
        <v/>
      </c>
      <c r="AF242" s="1463" t="str">
        <f>IF($R242&lt;&gt;"",VLOOKUP($R242,$R$49:$AF$58,$AF$1,FALSE),"")</f>
        <v/>
      </c>
      <c r="AG242" s="1472"/>
      <c r="AH242" s="1474" t="str">
        <f t="shared" si="73"/>
        <v/>
      </c>
      <c r="AI242" s="1338" t="str">
        <f t="shared" si="83"/>
        <v/>
      </c>
      <c r="AJ242" s="1338" t="str">
        <f t="shared" si="83"/>
        <v/>
      </c>
      <c r="AK242" s="1338" t="str">
        <f t="shared" si="83"/>
        <v/>
      </c>
      <c r="AL242" s="1338" t="str">
        <f t="shared" si="83"/>
        <v/>
      </c>
      <c r="AM242" s="1338" t="str">
        <f t="shared" si="83"/>
        <v/>
      </c>
      <c r="AN242" s="1338" t="str">
        <f t="shared" si="83"/>
        <v/>
      </c>
      <c r="AO242" s="1338" t="str">
        <f t="shared" si="83"/>
        <v/>
      </c>
      <c r="AP242" s="1338" t="str">
        <f t="shared" si="83"/>
        <v/>
      </c>
      <c r="AQ242" s="1338" t="str">
        <f t="shared" si="83"/>
        <v/>
      </c>
      <c r="AR242" s="1338" t="str">
        <f t="shared" si="83"/>
        <v/>
      </c>
      <c r="AS242" s="1338" t="str">
        <f t="shared" si="83"/>
        <v/>
      </c>
      <c r="AT242" s="1339" t="str">
        <f t="shared" si="83"/>
        <v/>
      </c>
      <c r="AU242" s="1340" t="str">
        <f t="shared" si="83"/>
        <v/>
      </c>
      <c r="AV242" s="1463" t="str">
        <f>IF($AH242&lt;&gt;"",VLOOKUP($AH242,$AH$49:$AV$58,$AF$1,FALSE),"")</f>
        <v/>
      </c>
      <c r="AW242" s="1472"/>
      <c r="AX242" s="1474" t="str">
        <f t="shared" si="74"/>
        <v/>
      </c>
      <c r="AY242" s="1334" t="str">
        <f>IF($R242&lt;&gt;"",VLOOKUP($R242,$AX$49:AY$58,AY$1,FALSE),"")</f>
        <v/>
      </c>
      <c r="AZ242" s="1341" t="str">
        <f>IF($R242&lt;&gt;"",VLOOKUP($R242,$AX$49:AZ$58,AZ$1,FALSE),"")</f>
        <v/>
      </c>
      <c r="BA242" s="841"/>
      <c r="BB242" s="1342" t="str">
        <f>IF($R242&lt;&gt;"",VLOOKUP($R242,$AX$49:BB$58,BB$1,FALSE),"")</f>
        <v/>
      </c>
      <c r="BC242" s="1338" t="str">
        <f>IF($R242&lt;&gt;"",VLOOKUP($R242,$AX$49:BC$58,BC$1,FALSE),"")</f>
        <v/>
      </c>
      <c r="BD242" s="1334" t="str">
        <f>IF($R242&lt;&gt;"",VLOOKUP($R242,$AX$49:BD$58,BD$1,FALSE),"")</f>
        <v/>
      </c>
      <c r="BE242" s="1343" t="str">
        <f>IF($R242&lt;&gt;"",VLOOKUP($R242,$AX$49:BE$58,BE$1,FALSE),"")</f>
        <v/>
      </c>
      <c r="BF242" s="1326"/>
      <c r="BG242" s="1342" t="str">
        <f>IF($R242&lt;&gt;"",VLOOKUP($R242,$AX$49:BG$58,BG$1,FALSE),"")</f>
        <v/>
      </c>
      <c r="BH242" s="1338" t="str">
        <f>IF($R242&lt;&gt;"",VLOOKUP($R242,$AX$49:BH$58,BH$1,FALSE),"")</f>
        <v/>
      </c>
      <c r="BI242" s="1334" t="str">
        <f>IF($R242&lt;&gt;"",VLOOKUP($R242,$AX$49:BI$58,BI$1,FALSE),"")</f>
        <v/>
      </c>
      <c r="BJ242" s="1343" t="str">
        <f>IF($R242&lt;&gt;"",VLOOKUP($R242,$AX$49:BJ$58,BJ$1,FALSE),"")</f>
        <v/>
      </c>
      <c r="BK242" s="1326"/>
      <c r="BL242" s="1344" t="str">
        <f>IF($R242&lt;&gt;"",VLOOKUP($R242,$AX$49:BL$58,BL$1,FALSE),"")</f>
        <v/>
      </c>
      <c r="BM242" s="1339" t="str">
        <f>IF($R242&lt;&gt;"",VLOOKUP($R242,$AX$49:BM$58,BM$1,FALSE),"")</f>
        <v/>
      </c>
      <c r="BN242" s="1340"/>
      <c r="BO242" s="1472"/>
      <c r="BP242" s="1474" t="str">
        <f t="shared" si="75"/>
        <v/>
      </c>
      <c r="BQ242" s="1334" t="str">
        <f>IF($R242&lt;&gt;"",VLOOKUP($R242,$BP$49:$CD$58,$S$1,FALSE),"")</f>
        <v/>
      </c>
      <c r="BR242" s="1334" t="str">
        <f>IF($R242&lt;&gt;"",VLOOKUP($R242,$BP$49:$CD$58,$T$1,FALSE),"")</f>
        <v/>
      </c>
      <c r="BS242" s="1334" t="str">
        <f>IF($R242&lt;&gt;"",VLOOKUP($R242,$BP$49:$CD$58,$U$1,FALSE),"")</f>
        <v/>
      </c>
      <c r="BT242" s="1334" t="str">
        <f>IF($R242&lt;&gt;"",VLOOKUP($R242,$BP$49:$CD$58,$V$1,FALSE),"")</f>
        <v/>
      </c>
      <c r="BU242" s="1334" t="str">
        <f>IF($R242&lt;&gt;"",VLOOKUP($R242,$BP$49:$CD$58,$W$1,FALSE),"")</f>
        <v/>
      </c>
      <c r="BV242" s="1334" t="str">
        <f>IF($R242&lt;&gt;"",VLOOKUP($R242,$BP$49:$CD$58,$X$1,FALSE),"")</f>
        <v/>
      </c>
      <c r="BW242" s="1334" t="str">
        <f>IF($R242&lt;&gt;"",VLOOKUP($R242,$BP$49:$CD$58,$Y$1,FALSE),"")</f>
        <v/>
      </c>
      <c r="BX242" s="1334" t="str">
        <f>IF($R242&lt;&gt;"",VLOOKUP($R242,$BP$49:$CD$58,$Z$1,FALSE),"")</f>
        <v/>
      </c>
      <c r="BY242" s="1334" t="str">
        <f>IF($R242&lt;&gt;"",VLOOKUP($R242,$BP$49:$CD$58,$AA$1,FALSE),"")</f>
        <v/>
      </c>
      <c r="BZ242" s="1334" t="str">
        <f>IF($R242&lt;&gt;"",VLOOKUP($R242,$BP$49:$CD$58,$AB$1,FALSE),"")</f>
        <v/>
      </c>
      <c r="CA242" s="1334" t="str">
        <f>IF($R242&lt;&gt;"",VLOOKUP($R242,$BP$49:$CD$58,$AC$1,FALSE),"")</f>
        <v/>
      </c>
      <c r="CB242" s="1335" t="str">
        <f>IF($R242&lt;&gt;"",VLOOKUP($R242,$BP$49:$CD$58,$AD$1,FALSE),"")</f>
        <v/>
      </c>
      <c r="CC242" s="1336" t="str">
        <f>IF($R242&lt;&gt;"",VLOOKUP($R242,$BP$49:$CD$58,$AE$1,FALSE),"")</f>
        <v/>
      </c>
      <c r="CD242" s="1463" t="str">
        <f>IF($R242&lt;&gt;"",VLOOKUP($R242,$BP$49:$CD$58,$AF$1,FALSE),"")</f>
        <v/>
      </c>
    </row>
    <row r="243" spans="1:131" s="777" customFormat="1" ht="15.75" customHeight="1" thickBot="1">
      <c r="A243" s="1475"/>
      <c r="B243" s="1357" t="str">
        <f>IF(SETUP!H52&lt;&gt;"",SETUP!H52,"")</f>
        <v/>
      </c>
      <c r="C243" s="1358"/>
      <c r="D243" s="1358"/>
      <c r="E243" s="1358"/>
      <c r="F243" s="1358"/>
      <c r="G243" s="1358"/>
      <c r="H243" s="1358"/>
      <c r="I243" s="1358"/>
      <c r="J243" s="1358"/>
      <c r="K243" s="1358"/>
      <c r="L243" s="1358"/>
      <c r="M243" s="1358"/>
      <c r="N243" s="1358"/>
      <c r="O243" s="1359"/>
      <c r="P243" s="976"/>
      <c r="Q243" s="1472"/>
      <c r="R243" s="1473" t="str">
        <f>IF(SETUP!H52&lt;&gt;"",SETUP!H52,"")</f>
        <v/>
      </c>
      <c r="S243" s="848" t="str">
        <f>IF($R243&lt;&gt;"",VLOOKUP($R243,$R$49:$AF$58,$S$1,FALSE),"")</f>
        <v/>
      </c>
      <c r="T243" s="848" t="str">
        <f>IF($R243&lt;&gt;"",VLOOKUP($R243,$R$49:$AF$58,$T$1,FALSE),"")</f>
        <v/>
      </c>
      <c r="U243" s="848" t="str">
        <f>IF($R243&lt;&gt;"",VLOOKUP($R243,$R$49:$AF$58,$U$1,FALSE),"")</f>
        <v/>
      </c>
      <c r="V243" s="848" t="str">
        <f>IF($R243&lt;&gt;"",VLOOKUP($R243,$R$49:$AF$58,$V$1,FALSE),"")</f>
        <v/>
      </c>
      <c r="W243" s="848" t="str">
        <f>IF($R243&lt;&gt;"",VLOOKUP($R243,$R$49:$AF$58,$W$1,FALSE),"")</f>
        <v/>
      </c>
      <c r="X243" s="848" t="str">
        <f>IF($R243&lt;&gt;"",VLOOKUP($R243,$R$49:$AF$58,$X$1,FALSE),"")</f>
        <v/>
      </c>
      <c r="Y243" s="848" t="str">
        <f>IF($R243&lt;&gt;"",VLOOKUP($R243,$R$49:$AF$58,$Y$1,FALSE),"")</f>
        <v/>
      </c>
      <c r="Z243" s="848" t="str">
        <f>IF($R243&lt;&gt;"",VLOOKUP($R243,$R$49:$AF$58,$Z$1,FALSE),"")</f>
        <v/>
      </c>
      <c r="AA243" s="848" t="str">
        <f>IF($R243&lt;&gt;"",VLOOKUP($R243,$R$49:$AF$58,$AA$1,FALSE),"")</f>
        <v/>
      </c>
      <c r="AB243" s="848" t="str">
        <f>IF($R243&lt;&gt;"",VLOOKUP($R243,$R$49:$AF$58,$AB$1,FALSE),"")</f>
        <v/>
      </c>
      <c r="AC243" s="848" t="str">
        <f>IF($R243&lt;&gt;"",VLOOKUP($R243,$R$49:$AF$58,$AC$1,FALSE),"")</f>
        <v/>
      </c>
      <c r="AD243" s="1351" t="str">
        <f>IF($R243&lt;&gt;"",VLOOKUP($R243,$R$49:$AF$58,$AD$1,FALSE),"")</f>
        <v/>
      </c>
      <c r="AE243" s="1352" t="str">
        <f>IF($R243&lt;&gt;"",VLOOKUP($R243,$R$49:$AF$58,$AE$1,FALSE),"")</f>
        <v/>
      </c>
      <c r="AF243" s="1463" t="str">
        <f>IF($R243&lt;&gt;"",VLOOKUP($R243,$R$49:$AF$58,$AF$1,FALSE),"")</f>
        <v/>
      </c>
      <c r="AG243" s="1472"/>
      <c r="AH243" s="1473" t="str">
        <f t="shared" si="73"/>
        <v/>
      </c>
      <c r="AI243" s="852" t="str">
        <f t="shared" si="83"/>
        <v/>
      </c>
      <c r="AJ243" s="852" t="str">
        <f t="shared" si="83"/>
        <v/>
      </c>
      <c r="AK243" s="852" t="str">
        <f t="shared" si="83"/>
        <v/>
      </c>
      <c r="AL243" s="852" t="str">
        <f t="shared" si="83"/>
        <v/>
      </c>
      <c r="AM243" s="852" t="str">
        <f t="shared" si="83"/>
        <v/>
      </c>
      <c r="AN243" s="852" t="str">
        <f t="shared" si="83"/>
        <v/>
      </c>
      <c r="AO243" s="852" t="str">
        <f t="shared" si="83"/>
        <v/>
      </c>
      <c r="AP243" s="852" t="str">
        <f t="shared" si="83"/>
        <v/>
      </c>
      <c r="AQ243" s="852" t="str">
        <f t="shared" si="83"/>
        <v/>
      </c>
      <c r="AR243" s="852" t="str">
        <f t="shared" si="83"/>
        <v/>
      </c>
      <c r="AS243" s="852" t="str">
        <f t="shared" si="83"/>
        <v/>
      </c>
      <c r="AT243" s="1353" t="str">
        <f t="shared" si="83"/>
        <v/>
      </c>
      <c r="AU243" s="1354" t="str">
        <f t="shared" si="83"/>
        <v/>
      </c>
      <c r="AV243" s="1463" t="str">
        <f>IF($AH243&lt;&gt;"",VLOOKUP($AH243,$AH$49:$AV$58,$AF$1,FALSE),"")</f>
        <v/>
      </c>
      <c r="AW243" s="1476"/>
      <c r="AX243" s="1477" t="str">
        <f t="shared" si="74"/>
        <v/>
      </c>
      <c r="AY243" s="1478" t="str">
        <f>IF($R243&lt;&gt;"",VLOOKUP($R243,$AX$49:AY$58,AY$1,FALSE),"")</f>
        <v/>
      </c>
      <c r="AZ243" s="1479" t="str">
        <f>IF($R243&lt;&gt;"",VLOOKUP($R243,$AX$49:AZ$58,AZ$1,FALSE),"")</f>
        <v/>
      </c>
      <c r="BA243" s="841"/>
      <c r="BB243" s="1480" t="str">
        <f>IF($R243&lt;&gt;"",VLOOKUP($R243,$AX$49:BB$58,BB$1,FALSE),"")</f>
        <v/>
      </c>
      <c r="BC243" s="1481" t="str">
        <f>IF($R243&lt;&gt;"",VLOOKUP($R243,$AX$49:BC$58,BC$1,FALSE),"")</f>
        <v/>
      </c>
      <c r="BD243" s="1478" t="str">
        <f>IF($R243&lt;&gt;"",VLOOKUP($R243,$AX$49:BD$58,BD$1,FALSE),"")</f>
        <v/>
      </c>
      <c r="BE243" s="1482" t="str">
        <f>IF($R243&lt;&gt;"",VLOOKUP($R243,$AX$49:BE$58,BE$1,FALSE),"")</f>
        <v/>
      </c>
      <c r="BF243" s="1326"/>
      <c r="BG243" s="1480" t="str">
        <f>IF($R243&lt;&gt;"",VLOOKUP($R243,$AX$49:BG$58,BG$1,FALSE),"")</f>
        <v/>
      </c>
      <c r="BH243" s="1481" t="str">
        <f>IF($R243&lt;&gt;"",VLOOKUP($R243,$AX$49:BH$58,BH$1,FALSE),"")</f>
        <v/>
      </c>
      <c r="BI243" s="1478" t="str">
        <f>IF($R243&lt;&gt;"",VLOOKUP($R243,$AX$49:BI$58,BI$1,FALSE),"")</f>
        <v/>
      </c>
      <c r="BJ243" s="1482" t="str">
        <f>IF($R243&lt;&gt;"",VLOOKUP($R243,$AX$49:BJ$58,BJ$1,FALSE),"")</f>
        <v/>
      </c>
      <c r="BK243" s="1326"/>
      <c r="BL243" s="1483" t="str">
        <f>IF($R243&lt;&gt;"",VLOOKUP($R243,$AX$49:BL$58,BL$1,FALSE),"")</f>
        <v/>
      </c>
      <c r="BM243" s="1484" t="str">
        <f>IF($R243&lt;&gt;"",VLOOKUP($R243,$AX$49:BM$58,BM$1,FALSE),"")</f>
        <v/>
      </c>
      <c r="BN243" s="1485"/>
      <c r="BO243" s="1472"/>
      <c r="BP243" s="1473" t="str">
        <f t="shared" si="75"/>
        <v/>
      </c>
      <c r="BQ243" s="848" t="str">
        <f>IF($R243&lt;&gt;"",VLOOKUP($R243,$BP$49:$CD$58,$S$1,FALSE),"")</f>
        <v/>
      </c>
      <c r="BR243" s="848" t="str">
        <f>IF($R243&lt;&gt;"",VLOOKUP($R243,$BP$49:$CD$58,$T$1,FALSE),"")</f>
        <v/>
      </c>
      <c r="BS243" s="848" t="str">
        <f>IF($R243&lt;&gt;"",VLOOKUP($R243,$BP$49:$CD$58,$U$1,FALSE),"")</f>
        <v/>
      </c>
      <c r="BT243" s="848" t="str">
        <f>IF($R243&lt;&gt;"",VLOOKUP($R243,$BP$49:$CD$58,$V$1,FALSE),"")</f>
        <v/>
      </c>
      <c r="BU243" s="848" t="str">
        <f>IF($R243&lt;&gt;"",VLOOKUP($R243,$BP$49:$CD$58,$W$1,FALSE),"")</f>
        <v/>
      </c>
      <c r="BV243" s="848" t="str">
        <f>IF($R243&lt;&gt;"",VLOOKUP($R243,$BP$49:$CD$58,$X$1,FALSE),"")</f>
        <v/>
      </c>
      <c r="BW243" s="848" t="str">
        <f>IF($R243&lt;&gt;"",VLOOKUP($R243,$BP$49:$CD$58,$Y$1,FALSE),"")</f>
        <v/>
      </c>
      <c r="BX243" s="848" t="str">
        <f>IF($R243&lt;&gt;"",VLOOKUP($R243,$BP$49:$CD$58,$Z$1,FALSE),"")</f>
        <v/>
      </c>
      <c r="BY243" s="848" t="str">
        <f>IF($R243&lt;&gt;"",VLOOKUP($R243,$BP$49:$CD$58,$AA$1,FALSE),"")</f>
        <v/>
      </c>
      <c r="BZ243" s="848" t="str">
        <f>IF($R243&lt;&gt;"",VLOOKUP($R243,$BP$49:$CD$58,$AB$1,FALSE),"")</f>
        <v/>
      </c>
      <c r="CA243" s="848" t="str">
        <f>IF($R243&lt;&gt;"",VLOOKUP($R243,$BP$49:$CD$58,$AC$1,FALSE),"")</f>
        <v/>
      </c>
      <c r="CB243" s="1351" t="str">
        <f>IF($R243&lt;&gt;"",VLOOKUP($R243,$BP$49:$CD$58,$AD$1,FALSE),"")</f>
        <v/>
      </c>
      <c r="CC243" s="1352" t="str">
        <f>IF($R243&lt;&gt;"",VLOOKUP($R243,$BP$49:$CD$58,$AE$1,FALSE),"")</f>
        <v/>
      </c>
      <c r="CD243" s="1463" t="str">
        <f>IF($R243&lt;&gt;"",VLOOKUP($R243,$BP$49:$CD$58,$AF$1,FALSE),"")</f>
        <v/>
      </c>
    </row>
    <row r="244" spans="1:131" s="989" customFormat="1" ht="15.75" customHeight="1" thickTop="1">
      <c r="A244" s="1488"/>
      <c r="B244" s="1488" t="str">
        <f>IF(SETUP!H53&lt;&gt;"",SETUP!H53,"")</f>
        <v/>
      </c>
      <c r="C244" s="1488"/>
      <c r="D244" s="1488"/>
      <c r="E244" s="1488"/>
      <c r="F244" s="1488"/>
      <c r="G244" s="1488"/>
      <c r="H244" s="1488"/>
      <c r="I244" s="1488"/>
      <c r="J244" s="1488"/>
      <c r="K244" s="1488"/>
      <c r="L244" s="1488"/>
      <c r="M244" s="1488"/>
      <c r="N244" s="1488"/>
      <c r="O244" s="1488"/>
      <c r="P244" s="993"/>
      <c r="Q244" s="1488"/>
      <c r="R244" s="517"/>
      <c r="S244" s="1489"/>
      <c r="T244" s="1489"/>
      <c r="U244" s="1489"/>
      <c r="V244" s="1489"/>
      <c r="W244" s="1489"/>
      <c r="X244" s="1489"/>
      <c r="Y244" s="1489"/>
      <c r="Z244" s="1489"/>
      <c r="AA244" s="1489"/>
      <c r="AB244" s="1489"/>
      <c r="AC244" s="1489"/>
      <c r="AD244" s="1489"/>
      <c r="AE244" s="1489"/>
      <c r="AF244" s="1490"/>
      <c r="AG244" s="1488"/>
      <c r="AH244" s="517"/>
      <c r="AI244" s="1491"/>
      <c r="AJ244" s="1491"/>
      <c r="AK244" s="1491"/>
      <c r="AL244" s="1491"/>
      <c r="AM244" s="1491"/>
      <c r="AN244" s="1491"/>
      <c r="AO244" s="1491"/>
      <c r="AP244" s="1491"/>
      <c r="AQ244" s="1491"/>
      <c r="AR244" s="1491"/>
      <c r="AS244" s="1491"/>
      <c r="AT244" s="1491"/>
      <c r="AU244" s="1491"/>
      <c r="AV244" s="1490"/>
      <c r="AW244" s="1488"/>
      <c r="AX244" s="517"/>
      <c r="AY244" s="1489"/>
      <c r="AZ244" s="1489"/>
      <c r="BA244" s="1374"/>
      <c r="BB244" s="1489"/>
      <c r="BC244" s="1491"/>
      <c r="BD244" s="1489"/>
      <c r="BE244" s="1491"/>
      <c r="BF244" s="1375"/>
      <c r="BG244" s="1489"/>
      <c r="BH244" s="1491"/>
      <c r="BI244" s="1489"/>
      <c r="BJ244" s="1491"/>
      <c r="BK244" s="1375"/>
      <c r="BL244" s="1492"/>
      <c r="BM244" s="1491"/>
      <c r="BN244" s="1491"/>
      <c r="BO244" s="1488"/>
      <c r="BP244" s="517"/>
      <c r="BQ244" s="1489"/>
      <c r="BR244" s="1489"/>
      <c r="BS244" s="1489"/>
      <c r="BT244" s="1489"/>
      <c r="BU244" s="1489"/>
      <c r="BV244" s="1489"/>
      <c r="BW244" s="1489"/>
      <c r="BX244" s="1489"/>
      <c r="BY244" s="1489"/>
      <c r="BZ244" s="1489"/>
      <c r="CA244" s="1489"/>
      <c r="CB244" s="1489"/>
      <c r="CC244" s="1489"/>
      <c r="CD244" s="1490"/>
      <c r="CE244" s="757"/>
      <c r="CF244" s="757"/>
      <c r="CG244" s="757"/>
      <c r="CH244" s="757"/>
      <c r="CI244" s="757"/>
      <c r="CJ244" s="757"/>
      <c r="CK244" s="757"/>
      <c r="CL244" s="757"/>
      <c r="CM244" s="757"/>
      <c r="CN244" s="757"/>
      <c r="CO244" s="757"/>
      <c r="CP244" s="757"/>
      <c r="CQ244" s="757"/>
      <c r="CR244" s="757"/>
      <c r="CS244" s="757"/>
      <c r="CT244" s="757"/>
      <c r="CU244" s="757"/>
      <c r="CV244" s="757"/>
      <c r="CW244" s="757"/>
      <c r="CX244" s="757"/>
      <c r="CY244" s="757"/>
      <c r="CZ244" s="757"/>
      <c r="DA244" s="757"/>
      <c r="DB244" s="757"/>
      <c r="DC244" s="757"/>
      <c r="DD244" s="757"/>
      <c r="DE244" s="757"/>
      <c r="DF244" s="757"/>
      <c r="DG244" s="757"/>
      <c r="DH244" s="757"/>
      <c r="DI244" s="757"/>
      <c r="DJ244" s="757"/>
      <c r="DK244" s="757"/>
      <c r="DL244" s="757"/>
      <c r="DM244" s="757"/>
      <c r="DN244" s="757"/>
      <c r="DO244" s="757"/>
      <c r="DP244" s="757"/>
      <c r="DQ244" s="757"/>
      <c r="DR244" s="757"/>
      <c r="DS244" s="757"/>
      <c r="DT244" s="757"/>
      <c r="DU244" s="757"/>
      <c r="DV244" s="757"/>
      <c r="DW244" s="757"/>
      <c r="DX244" s="757"/>
      <c r="DY244" s="757"/>
      <c r="DZ244" s="757"/>
      <c r="EA244" s="757"/>
    </row>
    <row r="245" spans="1:131" s="810" customFormat="1" ht="15.75" customHeight="1">
      <c r="A245" s="1493"/>
      <c r="B245" s="1493"/>
      <c r="C245" s="1493"/>
      <c r="D245" s="1493"/>
      <c r="E245" s="1493"/>
      <c r="F245" s="1493"/>
      <c r="G245" s="1493"/>
      <c r="H245" s="1493"/>
      <c r="I245" s="1493"/>
      <c r="J245" s="1493"/>
      <c r="K245" s="1493"/>
      <c r="L245" s="1493"/>
      <c r="M245" s="1493"/>
      <c r="N245" s="1493"/>
      <c r="O245" s="1493"/>
      <c r="P245" s="1000"/>
      <c r="Q245" s="1493"/>
      <c r="R245" s="1493"/>
      <c r="S245" s="1374"/>
      <c r="T245" s="1374"/>
      <c r="U245" s="1374"/>
      <c r="V245" s="1374"/>
      <c r="W245" s="1374"/>
      <c r="X245" s="1374"/>
      <c r="Y245" s="1374"/>
      <c r="Z245" s="1374"/>
      <c r="AA245" s="1374"/>
      <c r="AB245" s="1374"/>
      <c r="AC245" s="1374"/>
      <c r="AD245" s="1374"/>
      <c r="AE245" s="1374"/>
      <c r="AF245" s="895"/>
      <c r="AG245" s="1493"/>
      <c r="AH245" s="1493"/>
      <c r="AI245" s="1375"/>
      <c r="AJ245" s="1375"/>
      <c r="AK245" s="1375"/>
      <c r="AL245" s="1375"/>
      <c r="AM245" s="1375"/>
      <c r="AN245" s="1375"/>
      <c r="AO245" s="1375"/>
      <c r="AP245" s="1375"/>
      <c r="AQ245" s="1375"/>
      <c r="AR245" s="1375"/>
      <c r="AS245" s="1375"/>
      <c r="AT245" s="1375"/>
      <c r="AU245" s="1375"/>
      <c r="AV245" s="895"/>
      <c r="AW245" s="1493"/>
      <c r="AX245" s="1493"/>
      <c r="AY245" s="1374"/>
      <c r="AZ245" s="1374"/>
      <c r="BA245" s="1374"/>
      <c r="BB245" s="1374"/>
      <c r="BC245" s="1375"/>
      <c r="BD245" s="1374"/>
      <c r="BE245" s="1375"/>
      <c r="BF245" s="1375"/>
      <c r="BG245" s="1374"/>
      <c r="BH245" s="1375"/>
      <c r="BI245" s="1374"/>
      <c r="BJ245" s="1375"/>
      <c r="BK245" s="1375"/>
      <c r="BL245" s="1494"/>
      <c r="BM245" s="1375"/>
      <c r="BN245" s="1375"/>
      <c r="BO245" s="1493"/>
      <c r="BP245" s="1493"/>
      <c r="BQ245" s="1374"/>
      <c r="BR245" s="1374"/>
      <c r="BS245" s="1374"/>
      <c r="BT245" s="1374"/>
      <c r="BU245" s="1374"/>
      <c r="BV245" s="1374"/>
      <c r="BW245" s="1374"/>
      <c r="BX245" s="1374"/>
      <c r="BY245" s="1374"/>
      <c r="BZ245" s="1374"/>
      <c r="CA245" s="1374"/>
      <c r="CB245" s="1374"/>
      <c r="CC245" s="1374"/>
      <c r="CD245" s="895"/>
      <c r="CE245" s="809"/>
      <c r="CF245" s="809"/>
      <c r="CG245" s="809"/>
      <c r="CH245" s="809"/>
      <c r="CI245" s="809"/>
      <c r="CJ245" s="809"/>
      <c r="CK245" s="809"/>
      <c r="CL245" s="809"/>
      <c r="CM245" s="809"/>
      <c r="CN245" s="809"/>
      <c r="CO245" s="809"/>
      <c r="CP245" s="809"/>
      <c r="CQ245" s="809"/>
      <c r="CR245" s="809"/>
      <c r="CS245" s="809"/>
      <c r="CT245" s="809"/>
      <c r="CU245" s="809"/>
      <c r="CV245" s="809"/>
      <c r="CW245" s="809"/>
      <c r="CX245" s="809"/>
      <c r="CY245" s="809"/>
      <c r="CZ245" s="809"/>
      <c r="DA245" s="809"/>
      <c r="DB245" s="809"/>
      <c r="DC245" s="809"/>
      <c r="DD245" s="809"/>
      <c r="DE245" s="809"/>
      <c r="DF245" s="809"/>
      <c r="DG245" s="809"/>
      <c r="DH245" s="809"/>
      <c r="DI245" s="809"/>
      <c r="DJ245" s="809"/>
      <c r="DK245" s="809"/>
      <c r="DL245" s="809"/>
      <c r="DM245" s="809"/>
      <c r="DN245" s="809"/>
      <c r="DO245" s="809"/>
      <c r="DP245" s="809"/>
      <c r="DQ245" s="809"/>
      <c r="DR245" s="809"/>
      <c r="DS245" s="809"/>
      <c r="DT245" s="809"/>
      <c r="DU245" s="809"/>
      <c r="DV245" s="809"/>
      <c r="DW245" s="809"/>
      <c r="DX245" s="809"/>
      <c r="DY245" s="809"/>
      <c r="DZ245" s="809"/>
      <c r="EA245" s="809"/>
    </row>
    <row r="246" spans="1:131" s="810" customFormat="1" ht="15.75" customHeight="1" thickBot="1">
      <c r="A246" s="1493"/>
      <c r="B246" s="1493"/>
      <c r="C246" s="1493"/>
      <c r="D246" s="1493"/>
      <c r="E246" s="1493"/>
      <c r="F246" s="1493"/>
      <c r="G246" s="1493"/>
      <c r="H246" s="1493"/>
      <c r="I246" s="1493"/>
      <c r="J246" s="1493"/>
      <c r="K246" s="1493"/>
      <c r="L246" s="1493"/>
      <c r="M246" s="1493"/>
      <c r="N246" s="1493"/>
      <c r="O246" s="1493"/>
      <c r="P246" s="1000"/>
      <c r="Q246" s="1493"/>
      <c r="R246" s="1493"/>
      <c r="S246" s="1374"/>
      <c r="T246" s="1374"/>
      <c r="U246" s="1374"/>
      <c r="V246" s="1374"/>
      <c r="W246" s="1374"/>
      <c r="X246" s="1374"/>
      <c r="Y246" s="1374"/>
      <c r="Z246" s="1374"/>
      <c r="AA246" s="1374"/>
      <c r="AB246" s="1374"/>
      <c r="AC246" s="1374"/>
      <c r="AD246" s="1374"/>
      <c r="AE246" s="1374"/>
      <c r="AF246" s="895"/>
      <c r="AG246" s="1493"/>
      <c r="AH246" s="1493"/>
      <c r="AI246" s="1375"/>
      <c r="AJ246" s="1375"/>
      <c r="AK246" s="1375"/>
      <c r="AL246" s="1375"/>
      <c r="AM246" s="1375"/>
      <c r="AN246" s="1375"/>
      <c r="AO246" s="1375"/>
      <c r="AP246" s="1375"/>
      <c r="AQ246" s="1375"/>
      <c r="AR246" s="1375"/>
      <c r="AS246" s="1375"/>
      <c r="AT246" s="1375"/>
      <c r="AU246" s="1375"/>
      <c r="AV246" s="895"/>
      <c r="AW246" s="1493"/>
      <c r="AX246" s="1493"/>
      <c r="AY246" s="1374"/>
      <c r="AZ246" s="1374"/>
      <c r="BA246" s="1374"/>
      <c r="BB246" s="1374"/>
      <c r="BC246" s="1375"/>
      <c r="BD246" s="1374"/>
      <c r="BE246" s="1375"/>
      <c r="BF246" s="1375"/>
      <c r="BG246" s="1374"/>
      <c r="BH246" s="1375"/>
      <c r="BI246" s="1374"/>
      <c r="BJ246" s="1375"/>
      <c r="BK246" s="1375"/>
      <c r="BL246" s="1494"/>
      <c r="BM246" s="1375"/>
      <c r="BN246" s="1375"/>
      <c r="BO246" s="1493"/>
      <c r="BP246" s="1493"/>
      <c r="BQ246" s="1374"/>
      <c r="BR246" s="1374"/>
      <c r="BS246" s="1374"/>
      <c r="BT246" s="1374"/>
      <c r="BU246" s="1374"/>
      <c r="BV246" s="1374"/>
      <c r="BW246" s="1374"/>
      <c r="BX246" s="1374"/>
      <c r="BY246" s="1374"/>
      <c r="BZ246" s="1374"/>
      <c r="CA246" s="1374"/>
      <c r="CB246" s="1374"/>
      <c r="CC246" s="1374"/>
      <c r="CD246" s="895"/>
      <c r="CE246" s="809"/>
      <c r="CF246" s="809"/>
      <c r="CG246" s="809"/>
      <c r="CH246" s="809"/>
      <c r="CI246" s="809"/>
      <c r="CJ246" s="809"/>
      <c r="CK246" s="809"/>
      <c r="CL246" s="809"/>
      <c r="CM246" s="809"/>
      <c r="CN246" s="809"/>
      <c r="CO246" s="809"/>
      <c r="CP246" s="809"/>
      <c r="CQ246" s="809"/>
      <c r="CR246" s="809"/>
      <c r="CS246" s="809"/>
      <c r="CT246" s="809"/>
      <c r="CU246" s="809"/>
      <c r="CV246" s="809"/>
      <c r="CW246" s="809"/>
      <c r="CX246" s="809"/>
      <c r="CY246" s="809"/>
      <c r="CZ246" s="809"/>
      <c r="DA246" s="809"/>
      <c r="DB246" s="809"/>
      <c r="DC246" s="809"/>
      <c r="DD246" s="809"/>
      <c r="DE246" s="809"/>
      <c r="DF246" s="809"/>
      <c r="DG246" s="809"/>
      <c r="DH246" s="809"/>
      <c r="DI246" s="809"/>
      <c r="DJ246" s="809"/>
      <c r="DK246" s="809"/>
      <c r="DL246" s="809"/>
      <c r="DM246" s="809"/>
      <c r="DN246" s="809"/>
      <c r="DO246" s="809"/>
      <c r="DP246" s="809"/>
      <c r="DQ246" s="809"/>
      <c r="DR246" s="809"/>
      <c r="DS246" s="809"/>
      <c r="DT246" s="809"/>
      <c r="DU246" s="809"/>
      <c r="DV246" s="809"/>
      <c r="DW246" s="809"/>
      <c r="DX246" s="809"/>
      <c r="DY246" s="809"/>
      <c r="DZ246" s="809"/>
      <c r="EA246" s="809"/>
    </row>
    <row r="247" spans="1:131" s="757" customFormat="1" ht="15.75" customHeight="1" thickTop="1" thickBot="1">
      <c r="A247" s="1495"/>
      <c r="B247" s="1496" t="str">
        <f>IF(SETUP!H54&lt;&gt;"",SETUP!H54,"")</f>
        <v/>
      </c>
      <c r="C247" s="1497"/>
      <c r="D247" s="1497"/>
      <c r="E247" s="1497"/>
      <c r="F247" s="1497"/>
      <c r="G247" s="1497"/>
      <c r="H247" s="1497"/>
      <c r="I247" s="1497"/>
      <c r="J247" s="1497"/>
      <c r="K247" s="1497"/>
      <c r="L247" s="1497"/>
      <c r="M247" s="1497"/>
      <c r="N247" s="1497"/>
      <c r="O247" s="1498"/>
      <c r="P247" s="1499"/>
      <c r="Q247" s="1500"/>
      <c r="R247" s="1448" t="str">
        <f>IF(SETUP!H54&lt;&gt;"",SETUP!H54,"")</f>
        <v/>
      </c>
      <c r="S247" s="1449" t="str">
        <f>IF($R247&lt;&gt;"",VLOOKUP($R247,$R$77:$AF$79,$S$1,FALSE),"")</f>
        <v/>
      </c>
      <c r="T247" s="1449" t="str">
        <f>IF($R247&lt;&gt;"",VLOOKUP($R247,$R$77:$AF$79,$T$1,FALSE),"")</f>
        <v/>
      </c>
      <c r="U247" s="1449" t="str">
        <f>IF($R247&lt;&gt;"",VLOOKUP($R247,$R$77:$AF$79,$U$1,FALSE),"")</f>
        <v/>
      </c>
      <c r="V247" s="1449" t="str">
        <f>IF($R247&lt;&gt;"",VLOOKUP($R247,$R$77:$AF$79,$V$1,FALSE),"")</f>
        <v/>
      </c>
      <c r="W247" s="1449" t="str">
        <f>IF($R247&lt;&gt;"",VLOOKUP($R247,$R$77:$AF$79,$W$1,FALSE),"")</f>
        <v/>
      </c>
      <c r="X247" s="1449" t="str">
        <f>IF($R247&lt;&gt;"",VLOOKUP($R247,$R$77:$AF$79,$X$1,FALSE),"")</f>
        <v/>
      </c>
      <c r="Y247" s="1449" t="str">
        <f>IF($R247&lt;&gt;"",VLOOKUP($R247,$R$77:$AF$79,$Y$1,FALSE),"")</f>
        <v/>
      </c>
      <c r="Z247" s="1449" t="str">
        <f>IF($R247&lt;&gt;"",VLOOKUP($R247,$R$77:$AF$79,$Z$1,FALSE),"")</f>
        <v/>
      </c>
      <c r="AA247" s="1449" t="str">
        <f>IF($R247&lt;&gt;"",VLOOKUP($R247,$R$77:$AF$79,$AA$1,FALSE),"")</f>
        <v/>
      </c>
      <c r="AB247" s="1449" t="str">
        <f>IF($R247&lt;&gt;"",VLOOKUP($R247,$R$77:$AF$79,$AB$1,FALSE),"")</f>
        <v/>
      </c>
      <c r="AC247" s="1449" t="str">
        <f>IF($R247&lt;&gt;"",VLOOKUP($R247,$R$77:$AF$79,$AC$1,FALSE),"")</f>
        <v/>
      </c>
      <c r="AD247" s="1501" t="str">
        <f>IF($R247&lt;&gt;"",VLOOKUP($R247,$R$77:$AF$79,$AD$1,FALSE),"")</f>
        <v/>
      </c>
      <c r="AE247" s="1502" t="str">
        <f>IF($R247&lt;&gt;"",VLOOKUP($R247,$R$77:$AF$79,$AE$1,FALSE),"")</f>
        <v/>
      </c>
      <c r="AF247" s="1503" t="str">
        <f>IF($R247&lt;&gt;"",VLOOKUP($R247,$R$77:$AF$79,$AF$1,FALSE),"")</f>
        <v/>
      </c>
      <c r="AG247" s="1500"/>
      <c r="AH247" s="1448" t="str">
        <f t="shared" ref="AH247:AH276" si="84">IF($R247&lt;&gt;"",$R247,"")</f>
        <v/>
      </c>
      <c r="AI247" s="1452" t="str">
        <f>IF($AH247&lt;&gt;"",VLOOKUP($AH247,$AH$77:$AV$79,$S$1,FALSE),"")</f>
        <v/>
      </c>
      <c r="AJ247" s="1452" t="str">
        <f>IF($AH247&lt;&gt;"",VLOOKUP($AH247,$AH$77:$AV$79,$T$1,FALSE),"")</f>
        <v/>
      </c>
      <c r="AK247" s="1452" t="str">
        <f>IF($AH247&lt;&gt;"",VLOOKUP($AH247,$AH$77:$AV$79,$U$1,FALSE),"")</f>
        <v/>
      </c>
      <c r="AL247" s="1452" t="str">
        <f>IF($AH247&lt;&gt;"",VLOOKUP($AH247,$AH$77:$AV$79,$V$1,FALSE),"")</f>
        <v/>
      </c>
      <c r="AM247" s="1452" t="str">
        <f>IF($AH247&lt;&gt;"",VLOOKUP($AH247,$AH$77:$AV$79,$W$1,FALSE),"")</f>
        <v/>
      </c>
      <c r="AN247" s="1452" t="str">
        <f>IF($AH247&lt;&gt;"",VLOOKUP($AH247,$AH$77:$AV$79,$X$1,FALSE),"")</f>
        <v/>
      </c>
      <c r="AO247" s="1452" t="str">
        <f>IF($AH247&lt;&gt;"",VLOOKUP($AH247,$AH$77:$AV$79,$Y$1,FALSE),"")</f>
        <v/>
      </c>
      <c r="AP247" s="1452" t="str">
        <f>IF($AH247&lt;&gt;"",VLOOKUP($AH247,$AH$77:$AV$79,$Z$1,FALSE),"")</f>
        <v/>
      </c>
      <c r="AQ247" s="1452" t="str">
        <f>IF($AH247&lt;&gt;"",VLOOKUP($AH247,$AH$77:$AV$79,$AA$1,FALSE),"")</f>
        <v/>
      </c>
      <c r="AR247" s="1452" t="str">
        <f>IF($AH247&lt;&gt;"",VLOOKUP($AH247,$AH$77:$AV$79,$AB$1,FALSE),"")</f>
        <v/>
      </c>
      <c r="AS247" s="1452" t="str">
        <f>IF($AH247&lt;&gt;"",VLOOKUP($AH247,$AH$77:$AV$79,$AC$1,FALSE),"")</f>
        <v/>
      </c>
      <c r="AT247" s="1455" t="str">
        <f>IF($AH247&lt;&gt;"",VLOOKUP($AH247,$AH$77:$AV$79,$AD$1,FALSE),"")</f>
        <v/>
      </c>
      <c r="AU247" s="1456" t="str">
        <f>IF($AH247&lt;&gt;"",VLOOKUP($AH247,$AH$77:$AV$79,$AE$1,FALSE),"")</f>
        <v/>
      </c>
      <c r="AV247" s="1503" t="str">
        <f>IF($AH247&lt;&gt;"",VLOOKUP($AH247,$AH$77:$AV$79,$AF$1,FALSE),"")</f>
        <v/>
      </c>
      <c r="AW247" s="1500"/>
      <c r="AX247" s="1448" t="str">
        <f t="shared" ref="AX247:AX276" si="85">IF($R247&lt;&gt;"",$R247,"")</f>
        <v/>
      </c>
      <c r="AY247" s="1449" t="str">
        <f>IF($R247&lt;&gt;"",VLOOKUP($R247,$AX$79:AY$79,AY$1,FALSE),"")</f>
        <v/>
      </c>
      <c r="AZ247" s="1450" t="str">
        <f>IF($R247&lt;&gt;"",VLOOKUP($R247,$AX$79:AZ$79,AZ$1,FALSE),"")</f>
        <v/>
      </c>
      <c r="BA247" s="841"/>
      <c r="BB247" s="1451" t="str">
        <f>IF($R247&lt;&gt;"",VLOOKUP($R247,$AX$79:BB$79,BB$1,FALSE),"")</f>
        <v/>
      </c>
      <c r="BC247" s="1452" t="str">
        <f>IF($R247&lt;&gt;"",VLOOKUP($R247,$AX$79:BC$79,BC$1,FALSE),"")</f>
        <v/>
      </c>
      <c r="BD247" s="1449" t="str">
        <f>IF($R247&lt;&gt;"",VLOOKUP($R247,$AX$79:BD$79,BD$1,FALSE),"")</f>
        <v/>
      </c>
      <c r="BE247" s="1453" t="str">
        <f>IF($R247&lt;&gt;"",VLOOKUP($R247,$AX$79:BE$79,BE$1,FALSE),"")</f>
        <v/>
      </c>
      <c r="BF247" s="1326"/>
      <c r="BG247" s="1451" t="str">
        <f>IF($R247&lt;&gt;"",VLOOKUP($R247,$AX$79:BG$79,BG$1,FALSE),"")</f>
        <v/>
      </c>
      <c r="BH247" s="1452" t="str">
        <f>IF($R247&lt;&gt;"",VLOOKUP($R247,$AX$79:BH$79,BH$1,FALSE),"")</f>
        <v/>
      </c>
      <c r="BI247" s="1449" t="str">
        <f>IF($R247&lt;&gt;"",VLOOKUP($R247,$AX$79:BI$79,BI$1,FALSE),"")</f>
        <v/>
      </c>
      <c r="BJ247" s="1453" t="str">
        <f>IF($R247&lt;&gt;"",VLOOKUP($R247,$AX$79:BJ$79,BJ$1,FALSE),"")</f>
        <v/>
      </c>
      <c r="BK247" s="1326"/>
      <c r="BL247" s="1454" t="str">
        <f>IF($R247&lt;&gt;"",VLOOKUP($R247,$AX$79:BL$79,BL$1,FALSE),"")</f>
        <v/>
      </c>
      <c r="BM247" s="1455" t="str">
        <f>IF($R247&lt;&gt;"",VLOOKUP($R247,$AX$79:BM$79,BM$1,FALSE),"")</f>
        <v/>
      </c>
      <c r="BN247" s="1456"/>
      <c r="BO247" s="1500"/>
      <c r="BP247" s="1448" t="str">
        <f t="shared" ref="BP247:BP276" si="86">IF($R247&lt;&gt;"",$R247,"")</f>
        <v/>
      </c>
      <c r="BQ247" s="1449" t="str">
        <f>IF($R247&lt;&gt;"",VLOOKUP($R247,$BP$77:$CD$79,$S$1,FALSE),"")</f>
        <v/>
      </c>
      <c r="BR247" s="1449" t="str">
        <f>IF($R247&lt;&gt;"",VLOOKUP($R247,$BP$77:$CD$79,$T$1,FALSE),"")</f>
        <v/>
      </c>
      <c r="BS247" s="1449" t="str">
        <f>IF($R247&lt;&gt;"",VLOOKUP($R247,$BP$77:$CD$79,$U$1,FALSE),"")</f>
        <v/>
      </c>
      <c r="BT247" s="1449" t="str">
        <f>IF($R247&lt;&gt;"",VLOOKUP($R247,$BP$77:$CD$79,$V$1,FALSE),"")</f>
        <v/>
      </c>
      <c r="BU247" s="1449" t="str">
        <f>IF($R247&lt;&gt;"",VLOOKUP($R247,$BP$77:$CD$79,$W$1,FALSE),"")</f>
        <v/>
      </c>
      <c r="BV247" s="1449" t="str">
        <f>IF($R247&lt;&gt;"",VLOOKUP($R247,$BP$77:$CD$79,$X$1,FALSE),"")</f>
        <v/>
      </c>
      <c r="BW247" s="1449" t="str">
        <f>IF($R247&lt;&gt;"",VLOOKUP($R247,$BP$77:$CD$79,$Y$1,FALSE),"")</f>
        <v/>
      </c>
      <c r="BX247" s="1449" t="str">
        <f>IF($R247&lt;&gt;"",VLOOKUP($R247,$BP$77:$CD$79,$Z$1,FALSE),"")</f>
        <v/>
      </c>
      <c r="BY247" s="1449" t="str">
        <f>IF($R247&lt;&gt;"",VLOOKUP($R247,$BP$77:$CD$79,$AA$1,FALSE),"")</f>
        <v/>
      </c>
      <c r="BZ247" s="1449" t="str">
        <f>IF($R247&lt;&gt;"",VLOOKUP($R247,$BP$77:$CD$79,$AB$1,FALSE),"")</f>
        <v/>
      </c>
      <c r="CA247" s="1449" t="str">
        <f>IF($R247&lt;&gt;"",VLOOKUP($R247,$BP$77:$CD$79,$AC$1,FALSE),"")</f>
        <v/>
      </c>
      <c r="CB247" s="1501" t="str">
        <f>IF($R247&lt;&gt;"",VLOOKUP($R247,$BP$77:$CD$79,$AD$1,FALSE),"")</f>
        <v/>
      </c>
      <c r="CC247" s="1502" t="str">
        <f>IF($R247&lt;&gt;"",VLOOKUP($R247,$BP$77:$CD$79,$AE$1,FALSE),"")</f>
        <v/>
      </c>
      <c r="CD247" s="1503" t="str">
        <f>IF($R247&lt;&gt;"",VLOOKUP($R247,$BP$77:$CD$79,$AF$1,FALSE),"")</f>
        <v/>
      </c>
    </row>
    <row r="248" spans="1:131" s="777" customFormat="1" ht="15.75" customHeight="1">
      <c r="A248" s="1457"/>
      <c r="B248" s="1329" t="str">
        <f>IF(SETUP!H55&lt;&gt;"",SETUP!H55,"")</f>
        <v/>
      </c>
      <c r="C248" s="1330"/>
      <c r="D248" s="1330"/>
      <c r="E248" s="1330"/>
      <c r="F248" s="1330"/>
      <c r="G248" s="1330"/>
      <c r="H248" s="1330"/>
      <c r="I248" s="1330"/>
      <c r="J248" s="1330"/>
      <c r="K248" s="1330"/>
      <c r="L248" s="1330"/>
      <c r="M248" s="1330"/>
      <c r="N248" s="1330"/>
      <c r="O248" s="1331"/>
      <c r="P248" s="976"/>
      <c r="Q248" s="1458"/>
      <c r="R248" s="1459" t="str">
        <f>IF(SETUP!H55&lt;&gt;"",SETUP!H55,"")</f>
        <v/>
      </c>
      <c r="S248" s="1460" t="str">
        <f>IF($R248&lt;&gt;"",VLOOKUP($R248,$R$49:$AF$58,$S$1,FALSE),"")</f>
        <v/>
      </c>
      <c r="T248" s="1460" t="str">
        <f>IF($R248&lt;&gt;"",VLOOKUP($R248,$R$49:$AF$58,$T$1,FALSE),"")</f>
        <v/>
      </c>
      <c r="U248" s="1460" t="str">
        <f>IF($R248&lt;&gt;"",VLOOKUP($R248,$R$49:$AF$58,$U$1,FALSE),"")</f>
        <v/>
      </c>
      <c r="V248" s="1460" t="str">
        <f>IF($R248&lt;&gt;"",VLOOKUP($R248,$R$49:$AF$58,$V$1,FALSE),"")</f>
        <v/>
      </c>
      <c r="W248" s="1460" t="str">
        <f>IF($R248&lt;&gt;"",VLOOKUP($R248,$R$49:$AF$58,$W$1,FALSE),"")</f>
        <v/>
      </c>
      <c r="X248" s="1460" t="str">
        <f>IF($R248&lt;&gt;"",VLOOKUP($R248,$R$49:$AF$58,$X$1,FALSE),"")</f>
        <v/>
      </c>
      <c r="Y248" s="1460" t="str">
        <f>IF($R248&lt;&gt;"",VLOOKUP($R248,$R$49:$AF$58,$Y$1,FALSE),"")</f>
        <v/>
      </c>
      <c r="Z248" s="1460" t="str">
        <f>IF($R248&lt;&gt;"",VLOOKUP($R248,$R$49:$AF$58,$Z$1,FALSE),"")</f>
        <v/>
      </c>
      <c r="AA248" s="1460" t="str">
        <f>IF($R248&lt;&gt;"",VLOOKUP($R248,$R$49:$AF$58,$AA$1,FALSE),"")</f>
        <v/>
      </c>
      <c r="AB248" s="1460" t="str">
        <f>IF($R248&lt;&gt;"",VLOOKUP($R248,$R$49:$AF$58,$AB$1,FALSE),"")</f>
        <v/>
      </c>
      <c r="AC248" s="1460" t="str">
        <f>IF($R248&lt;&gt;"",VLOOKUP($R248,$R$49:$AF$58,$AC$1,FALSE),"")</f>
        <v/>
      </c>
      <c r="AD248" s="1461" t="str">
        <f>IF($R248&lt;&gt;"",VLOOKUP($R248,$R$49:$AF$58,$AD$1,FALSE),"")</f>
        <v/>
      </c>
      <c r="AE248" s="1462" t="str">
        <f>IF($R248&lt;&gt;"",VLOOKUP($R248,$R$49:$AF$58,$AE$1,FALSE),"")</f>
        <v/>
      </c>
      <c r="AF248" s="1463" t="str">
        <f>IF($R248&lt;&gt;"",VLOOKUP($R248,$R$49:$AF$58,$AF$1,FALSE),"")</f>
        <v/>
      </c>
      <c r="AG248" s="1458"/>
      <c r="AH248" s="1459" t="str">
        <f t="shared" si="84"/>
        <v/>
      </c>
      <c r="AI248" s="1464" t="str">
        <f t="shared" ref="AI248:AU251" si="87">IF(S248&lt;&gt;"",S248/S$247,"")</f>
        <v/>
      </c>
      <c r="AJ248" s="1464" t="str">
        <f t="shared" si="87"/>
        <v/>
      </c>
      <c r="AK248" s="1464" t="str">
        <f t="shared" si="87"/>
        <v/>
      </c>
      <c r="AL248" s="1464" t="str">
        <f t="shared" si="87"/>
        <v/>
      </c>
      <c r="AM248" s="1464" t="str">
        <f t="shared" si="87"/>
        <v/>
      </c>
      <c r="AN248" s="1464" t="str">
        <f t="shared" si="87"/>
        <v/>
      </c>
      <c r="AO248" s="1464" t="str">
        <f t="shared" si="87"/>
        <v/>
      </c>
      <c r="AP248" s="1464" t="str">
        <f t="shared" si="87"/>
        <v/>
      </c>
      <c r="AQ248" s="1464" t="str">
        <f t="shared" si="87"/>
        <v/>
      </c>
      <c r="AR248" s="1464" t="str">
        <f t="shared" si="87"/>
        <v/>
      </c>
      <c r="AS248" s="1464" t="str">
        <f t="shared" si="87"/>
        <v/>
      </c>
      <c r="AT248" s="1465" t="str">
        <f t="shared" si="87"/>
        <v/>
      </c>
      <c r="AU248" s="1466" t="str">
        <f t="shared" si="87"/>
        <v/>
      </c>
      <c r="AV248" s="1463" t="str">
        <f>IF($AH248&lt;&gt;"",VLOOKUP($AH248,$AH$49:$AV$58,$AF$1,FALSE),"")</f>
        <v/>
      </c>
      <c r="AW248" s="1458"/>
      <c r="AX248" s="1459" t="str">
        <f t="shared" si="85"/>
        <v/>
      </c>
      <c r="AY248" s="1460" t="str">
        <f>IF($R248&lt;&gt;"",VLOOKUP($R248,$AX$49:AY$58,AY$1,FALSE),"")</f>
        <v/>
      </c>
      <c r="AZ248" s="1467" t="str">
        <f>IF($R248&lt;&gt;"",VLOOKUP($R248,$AX$49:AZ$58,AZ$1,FALSE),"")</f>
        <v/>
      </c>
      <c r="BA248" s="841"/>
      <c r="BB248" s="1468" t="str">
        <f>IF($R248&lt;&gt;"",VLOOKUP($R248,$AX$49:BB$58,BB$1,FALSE),"")</f>
        <v/>
      </c>
      <c r="BC248" s="1464" t="str">
        <f>IF($R248&lt;&gt;"",VLOOKUP($R248,$AX$49:BC$58,BC$1,FALSE),"")</f>
        <v/>
      </c>
      <c r="BD248" s="1460" t="str">
        <f>IF($R248&lt;&gt;"",VLOOKUP($R248,$AX$49:BD$58,BD$1,FALSE),"")</f>
        <v/>
      </c>
      <c r="BE248" s="1469" t="str">
        <f>IF($R248&lt;&gt;"",VLOOKUP($R248,$AX$49:BE$58,BE$1,FALSE),"")</f>
        <v/>
      </c>
      <c r="BF248" s="1326"/>
      <c r="BG248" s="1468" t="str">
        <f>IF($R248&lt;&gt;"",VLOOKUP($R248,$AX$49:BG$58,BG$1,FALSE),"")</f>
        <v/>
      </c>
      <c r="BH248" s="1464" t="str">
        <f>IF($R248&lt;&gt;"",VLOOKUP($R248,$AX$49:BH$58,BH$1,FALSE),"")</f>
        <v/>
      </c>
      <c r="BI248" s="1460" t="str">
        <f>IF($R248&lt;&gt;"",VLOOKUP($R248,$AX$49:BI$58,BI$1,FALSE),"")</f>
        <v/>
      </c>
      <c r="BJ248" s="1469" t="str">
        <f>IF($R248&lt;&gt;"",VLOOKUP($R248,$AX$49:BJ$58,BJ$1,FALSE),"")</f>
        <v/>
      </c>
      <c r="BK248" s="1326"/>
      <c r="BL248" s="1470" t="str">
        <f>IF($R248&lt;&gt;"",VLOOKUP($R248,$AX$49:BL$58,BL$1,FALSE),"")</f>
        <v/>
      </c>
      <c r="BM248" s="1465" t="str">
        <f>IF($R248&lt;&gt;"",VLOOKUP($R248,$AX$49:BM$58,BM$1,FALSE),"")</f>
        <v/>
      </c>
      <c r="BN248" s="1466"/>
      <c r="BO248" s="1458"/>
      <c r="BP248" s="1459" t="str">
        <f t="shared" si="86"/>
        <v/>
      </c>
      <c r="BQ248" s="1460" t="str">
        <f>IF($R248&lt;&gt;"",VLOOKUP($R248,$BP$49:$CD$58,$S$1,FALSE),"")</f>
        <v/>
      </c>
      <c r="BR248" s="1460" t="str">
        <f>IF($R248&lt;&gt;"",VLOOKUP($R248,$BP$49:$CD$58,$T$1,FALSE),"")</f>
        <v/>
      </c>
      <c r="BS248" s="1460" t="str">
        <f>IF($R248&lt;&gt;"",VLOOKUP($R248,$BP$49:$CD$58,$U$1,FALSE),"")</f>
        <v/>
      </c>
      <c r="BT248" s="1460" t="str">
        <f>IF($R248&lt;&gt;"",VLOOKUP($R248,$BP$49:$CD$58,$V$1,FALSE),"")</f>
        <v/>
      </c>
      <c r="BU248" s="1460" t="str">
        <f>IF($R248&lt;&gt;"",VLOOKUP($R248,$BP$49:$CD$58,$W$1,FALSE),"")</f>
        <v/>
      </c>
      <c r="BV248" s="1460" t="str">
        <f>IF($R248&lt;&gt;"",VLOOKUP($R248,$BP$49:$CD$58,$X$1,FALSE),"")</f>
        <v/>
      </c>
      <c r="BW248" s="1460" t="str">
        <f>IF($R248&lt;&gt;"",VLOOKUP($R248,$BP$49:$CD$58,$Y$1,FALSE),"")</f>
        <v/>
      </c>
      <c r="BX248" s="1460" t="str">
        <f>IF($R248&lt;&gt;"",VLOOKUP($R248,$BP$49:$CD$58,$Z$1,FALSE),"")</f>
        <v/>
      </c>
      <c r="BY248" s="1460" t="str">
        <f>IF($R248&lt;&gt;"",VLOOKUP($R248,$BP$49:$CD$58,$AA$1,FALSE),"")</f>
        <v/>
      </c>
      <c r="BZ248" s="1460" t="str">
        <f>IF($R248&lt;&gt;"",VLOOKUP($R248,$BP$49:$CD$58,$AB$1,FALSE),"")</f>
        <v/>
      </c>
      <c r="CA248" s="1460" t="str">
        <f>IF($R248&lt;&gt;"",VLOOKUP($R248,$BP$49:$CD$58,$AC$1,FALSE),"")</f>
        <v/>
      </c>
      <c r="CB248" s="1461" t="str">
        <f>IF($R248&lt;&gt;"",VLOOKUP($R248,$BP$49:$CD$58,$AD$1,FALSE),"")</f>
        <v/>
      </c>
      <c r="CC248" s="1462" t="str">
        <f>IF($R248&lt;&gt;"",VLOOKUP($R248,$BP$49:$CD$58,$AE$1,FALSE),"")</f>
        <v/>
      </c>
      <c r="CD248" s="1463" t="str">
        <f>IF($R248&lt;&gt;"",VLOOKUP($R248,$BP$49:$CD$58,$AF$1,FALSE),"")</f>
        <v/>
      </c>
    </row>
    <row r="249" spans="1:131" s="777" customFormat="1" ht="15.75" customHeight="1">
      <c r="A249" s="1471"/>
      <c r="B249" s="1346" t="str">
        <f>IF(SETUP!H56&lt;&gt;"",SETUP!H56,"")</f>
        <v/>
      </c>
      <c r="C249" s="1347"/>
      <c r="D249" s="1347"/>
      <c r="E249" s="1347"/>
      <c r="F249" s="1347"/>
      <c r="G249" s="1347"/>
      <c r="H249" s="1347"/>
      <c r="I249" s="1347"/>
      <c r="J249" s="1347"/>
      <c r="K249" s="1347"/>
      <c r="L249" s="1347"/>
      <c r="M249" s="1347"/>
      <c r="N249" s="1347"/>
      <c r="O249" s="1348"/>
      <c r="P249" s="976"/>
      <c r="Q249" s="1472"/>
      <c r="R249" s="1473" t="str">
        <f>IF(SETUP!H56&lt;&gt;"",SETUP!H56,"")</f>
        <v/>
      </c>
      <c r="S249" s="848" t="str">
        <f>IF($R249&lt;&gt;"",VLOOKUP($R249,$R$49:$AF$58,$S$1,FALSE),"")</f>
        <v/>
      </c>
      <c r="T249" s="848" t="str">
        <f>IF($R249&lt;&gt;"",VLOOKUP($R249,$R$49:$AF$58,$T$1,FALSE),"")</f>
        <v/>
      </c>
      <c r="U249" s="848" t="str">
        <f>IF($R249&lt;&gt;"",VLOOKUP($R249,$R$49:$AF$58,$U$1,FALSE),"")</f>
        <v/>
      </c>
      <c r="V249" s="848" t="str">
        <f>IF($R249&lt;&gt;"",VLOOKUP($R249,$R$49:$AF$58,$V$1,FALSE),"")</f>
        <v/>
      </c>
      <c r="W249" s="848" t="str">
        <f>IF($R249&lt;&gt;"",VLOOKUP($R249,$R$49:$AF$58,$W$1,FALSE),"")</f>
        <v/>
      </c>
      <c r="X249" s="848" t="str">
        <f>IF($R249&lt;&gt;"",VLOOKUP($R249,$R$49:$AF$58,$X$1,FALSE),"")</f>
        <v/>
      </c>
      <c r="Y249" s="848" t="str">
        <f>IF($R249&lt;&gt;"",VLOOKUP($R249,$R$49:$AF$58,$Y$1,FALSE),"")</f>
        <v/>
      </c>
      <c r="Z249" s="848" t="str">
        <f>IF($R249&lt;&gt;"",VLOOKUP($R249,$R$49:$AF$58,$Z$1,FALSE),"")</f>
        <v/>
      </c>
      <c r="AA249" s="848" t="str">
        <f>IF($R249&lt;&gt;"",VLOOKUP($R249,$R$49:$AF$58,$AA$1,FALSE),"")</f>
        <v/>
      </c>
      <c r="AB249" s="848" t="str">
        <f>IF($R249&lt;&gt;"",VLOOKUP($R249,$R$49:$AF$58,$AB$1,FALSE),"")</f>
        <v/>
      </c>
      <c r="AC249" s="848" t="str">
        <f>IF($R249&lt;&gt;"",VLOOKUP($R249,$R$49:$AF$58,$AC$1,FALSE),"")</f>
        <v/>
      </c>
      <c r="AD249" s="1351" t="str">
        <f>IF($R249&lt;&gt;"",VLOOKUP($R249,$R$49:$AF$58,$AD$1,FALSE),"")</f>
        <v/>
      </c>
      <c r="AE249" s="1352" t="str">
        <f>IF($R249&lt;&gt;"",VLOOKUP($R249,$R$49:$AF$58,$AE$1,FALSE),"")</f>
        <v/>
      </c>
      <c r="AF249" s="1463" t="str">
        <f>IF($R249&lt;&gt;"",VLOOKUP($R249,$R$49:$AF$58,$AF$1,FALSE),"")</f>
        <v/>
      </c>
      <c r="AG249" s="1472"/>
      <c r="AH249" s="1473" t="str">
        <f t="shared" si="84"/>
        <v/>
      </c>
      <c r="AI249" s="852" t="str">
        <f t="shared" si="87"/>
        <v/>
      </c>
      <c r="AJ249" s="852" t="str">
        <f t="shared" si="87"/>
        <v/>
      </c>
      <c r="AK249" s="852" t="str">
        <f t="shared" si="87"/>
        <v/>
      </c>
      <c r="AL249" s="852" t="str">
        <f t="shared" si="87"/>
        <v/>
      </c>
      <c r="AM249" s="852" t="str">
        <f t="shared" si="87"/>
        <v/>
      </c>
      <c r="AN249" s="852" t="str">
        <f t="shared" si="87"/>
        <v/>
      </c>
      <c r="AO249" s="852" t="str">
        <f t="shared" si="87"/>
        <v/>
      </c>
      <c r="AP249" s="852" t="str">
        <f t="shared" si="87"/>
        <v/>
      </c>
      <c r="AQ249" s="852" t="str">
        <f t="shared" si="87"/>
        <v/>
      </c>
      <c r="AR249" s="852" t="str">
        <f t="shared" si="87"/>
        <v/>
      </c>
      <c r="AS249" s="852" t="str">
        <f t="shared" si="87"/>
        <v/>
      </c>
      <c r="AT249" s="1353" t="str">
        <f t="shared" si="87"/>
        <v/>
      </c>
      <c r="AU249" s="1354" t="str">
        <f t="shared" si="87"/>
        <v/>
      </c>
      <c r="AV249" s="1463" t="str">
        <f>IF($AH249&lt;&gt;"",VLOOKUP($AH249,$AH$49:$AV$58,$AF$1,FALSE),"")</f>
        <v/>
      </c>
      <c r="AW249" s="1472"/>
      <c r="AX249" s="1473" t="str">
        <f t="shared" si="85"/>
        <v/>
      </c>
      <c r="AY249" s="848" t="str">
        <f>IF($R249&lt;&gt;"",VLOOKUP($R249,$AX$49:AY$58,AY$1,FALSE),"")</f>
        <v/>
      </c>
      <c r="AZ249" s="855" t="str">
        <f>IF($R249&lt;&gt;"",VLOOKUP($R249,$AX$49:AZ$58,AZ$1,FALSE),"")</f>
        <v/>
      </c>
      <c r="BA249" s="841"/>
      <c r="BB249" s="856" t="str">
        <f>IF($R249&lt;&gt;"",VLOOKUP($R249,$AX$49:BB$58,BB$1,FALSE),"")</f>
        <v/>
      </c>
      <c r="BC249" s="852" t="str">
        <f>IF($R249&lt;&gt;"",VLOOKUP($R249,$AX$49:BC$58,BC$1,FALSE),"")</f>
        <v/>
      </c>
      <c r="BD249" s="848" t="str">
        <f>IF($R249&lt;&gt;"",VLOOKUP($R249,$AX$49:BD$58,BD$1,FALSE),"")</f>
        <v/>
      </c>
      <c r="BE249" s="857" t="str">
        <f>IF($R249&lt;&gt;"",VLOOKUP($R249,$AX$49:BE$58,BE$1,FALSE),"")</f>
        <v/>
      </c>
      <c r="BF249" s="1326"/>
      <c r="BG249" s="856" t="str">
        <f>IF($R249&lt;&gt;"",VLOOKUP($R249,$AX$49:BG$58,BG$1,FALSE),"")</f>
        <v/>
      </c>
      <c r="BH249" s="852" t="str">
        <f>IF($R249&lt;&gt;"",VLOOKUP($R249,$AX$49:BH$58,BH$1,FALSE),"")</f>
        <v/>
      </c>
      <c r="BI249" s="848" t="str">
        <f>IF($R249&lt;&gt;"",VLOOKUP($R249,$AX$49:BI$58,BI$1,FALSE),"")</f>
        <v/>
      </c>
      <c r="BJ249" s="857" t="str">
        <f>IF($R249&lt;&gt;"",VLOOKUP($R249,$AX$49:BJ$58,BJ$1,FALSE),"")</f>
        <v/>
      </c>
      <c r="BK249" s="1326"/>
      <c r="BL249" s="1355" t="str">
        <f>IF($R249&lt;&gt;"",VLOOKUP($R249,$AX$49:BL$58,BL$1,FALSE),"")</f>
        <v/>
      </c>
      <c r="BM249" s="1353" t="str">
        <f>IF($R249&lt;&gt;"",VLOOKUP($R249,$AX$49:BM$58,BM$1,FALSE),"")</f>
        <v/>
      </c>
      <c r="BN249" s="1354"/>
      <c r="BO249" s="1472"/>
      <c r="BP249" s="1473" t="str">
        <f t="shared" si="86"/>
        <v/>
      </c>
      <c r="BQ249" s="848" t="str">
        <f>IF($R249&lt;&gt;"",VLOOKUP($R249,$BP$49:$CD$58,$S$1,FALSE),"")</f>
        <v/>
      </c>
      <c r="BR249" s="848" t="str">
        <f>IF($R249&lt;&gt;"",VLOOKUP($R249,$BP$49:$CD$58,$T$1,FALSE),"")</f>
        <v/>
      </c>
      <c r="BS249" s="848" t="str">
        <f>IF($R249&lt;&gt;"",VLOOKUP($R249,$BP$49:$CD$58,$U$1,FALSE),"")</f>
        <v/>
      </c>
      <c r="BT249" s="848" t="str">
        <f>IF($R249&lt;&gt;"",VLOOKUP($R249,$BP$49:$CD$58,$V$1,FALSE),"")</f>
        <v/>
      </c>
      <c r="BU249" s="848" t="str">
        <f>IF($R249&lt;&gt;"",VLOOKUP($R249,$BP$49:$CD$58,$W$1,FALSE),"")</f>
        <v/>
      </c>
      <c r="BV249" s="848" t="str">
        <f>IF($R249&lt;&gt;"",VLOOKUP($R249,$BP$49:$CD$58,$X$1,FALSE),"")</f>
        <v/>
      </c>
      <c r="BW249" s="848" t="str">
        <f>IF($R249&lt;&gt;"",VLOOKUP($R249,$BP$49:$CD$58,$Y$1,FALSE),"")</f>
        <v/>
      </c>
      <c r="BX249" s="848" t="str">
        <f>IF($R249&lt;&gt;"",VLOOKUP($R249,$BP$49:$CD$58,$Z$1,FALSE),"")</f>
        <v/>
      </c>
      <c r="BY249" s="848" t="str">
        <f>IF($R249&lt;&gt;"",VLOOKUP($R249,$BP$49:$CD$58,$AA$1,FALSE),"")</f>
        <v/>
      </c>
      <c r="BZ249" s="848" t="str">
        <f>IF($R249&lt;&gt;"",VLOOKUP($R249,$BP$49:$CD$58,$AB$1,FALSE),"")</f>
        <v/>
      </c>
      <c r="CA249" s="848" t="str">
        <f>IF($R249&lt;&gt;"",VLOOKUP($R249,$BP$49:$CD$58,$AC$1,FALSE),"")</f>
        <v/>
      </c>
      <c r="CB249" s="1351" t="str">
        <f>IF($R249&lt;&gt;"",VLOOKUP($R249,$BP$49:$CD$58,$AD$1,FALSE),"")</f>
        <v/>
      </c>
      <c r="CC249" s="1352" t="str">
        <f>IF($R249&lt;&gt;"",VLOOKUP($R249,$BP$49:$CD$58,$AE$1,FALSE),"")</f>
        <v/>
      </c>
      <c r="CD249" s="1463" t="str">
        <f>IF($R249&lt;&gt;"",VLOOKUP($R249,$BP$49:$CD$58,$AF$1,FALSE),"")</f>
        <v/>
      </c>
    </row>
    <row r="250" spans="1:131" s="777" customFormat="1" ht="15.75" customHeight="1">
      <c r="A250" s="1471"/>
      <c r="B250" s="1346" t="str">
        <f>IF(SETUP!H57&lt;&gt;"",SETUP!H57,"")</f>
        <v/>
      </c>
      <c r="C250" s="1347"/>
      <c r="D250" s="1347"/>
      <c r="E250" s="1347"/>
      <c r="F250" s="1347"/>
      <c r="G250" s="1347"/>
      <c r="H250" s="1347"/>
      <c r="I250" s="1347"/>
      <c r="J250" s="1347"/>
      <c r="K250" s="1347"/>
      <c r="L250" s="1347"/>
      <c r="M250" s="1347"/>
      <c r="N250" s="1347"/>
      <c r="O250" s="1348"/>
      <c r="P250" s="976"/>
      <c r="Q250" s="1472"/>
      <c r="R250" s="1474" t="str">
        <f>IF(SETUP!H57&lt;&gt;"",SETUP!H57,"")</f>
        <v/>
      </c>
      <c r="S250" s="1334" t="str">
        <f>IF($R250&lt;&gt;"",VLOOKUP($R250,$R$49:$AF$58,$S$1,FALSE),"")</f>
        <v/>
      </c>
      <c r="T250" s="1334" t="str">
        <f>IF($R250&lt;&gt;"",VLOOKUP($R250,$R$49:$AF$58,$T$1,FALSE),"")</f>
        <v/>
      </c>
      <c r="U250" s="1334" t="str">
        <f>IF($R250&lt;&gt;"",VLOOKUP($R250,$R$49:$AF$58,$U$1,FALSE),"")</f>
        <v/>
      </c>
      <c r="V250" s="1334" t="str">
        <f>IF($R250&lt;&gt;"",VLOOKUP($R250,$R$49:$AF$58,$V$1,FALSE),"")</f>
        <v/>
      </c>
      <c r="W250" s="1334" t="str">
        <f>IF($R250&lt;&gt;"",VLOOKUP($R250,$R$49:$AF$58,$W$1,FALSE),"")</f>
        <v/>
      </c>
      <c r="X250" s="1334" t="str">
        <f>IF($R250&lt;&gt;"",VLOOKUP($R250,$R$49:$AF$58,$X$1,FALSE),"")</f>
        <v/>
      </c>
      <c r="Y250" s="1334" t="str">
        <f>IF($R250&lt;&gt;"",VLOOKUP($R250,$R$49:$AF$58,$Y$1,FALSE),"")</f>
        <v/>
      </c>
      <c r="Z250" s="1334" t="str">
        <f>IF($R250&lt;&gt;"",VLOOKUP($R250,$R$49:$AF$58,$Z$1,FALSE),"")</f>
        <v/>
      </c>
      <c r="AA250" s="1334" t="str">
        <f>IF($R250&lt;&gt;"",VLOOKUP($R250,$R$49:$AF$58,$AA$1,FALSE),"")</f>
        <v/>
      </c>
      <c r="AB250" s="1334" t="str">
        <f>IF($R250&lt;&gt;"",VLOOKUP($R250,$R$49:$AF$58,$AB$1,FALSE),"")</f>
        <v/>
      </c>
      <c r="AC250" s="1334" t="str">
        <f>IF($R250&lt;&gt;"",VLOOKUP($R250,$R$49:$AF$58,$AC$1,FALSE),"")</f>
        <v/>
      </c>
      <c r="AD250" s="1335" t="str">
        <f>IF($R250&lt;&gt;"",VLOOKUP($R250,$R$49:$AF$58,$AD$1,FALSE),"")</f>
        <v/>
      </c>
      <c r="AE250" s="1336" t="str">
        <f>IF($R250&lt;&gt;"",VLOOKUP($R250,$R$49:$AF$58,$AE$1,FALSE),"")</f>
        <v/>
      </c>
      <c r="AF250" s="1463" t="str">
        <f>IF($R250&lt;&gt;"",VLOOKUP($R250,$R$49:$AF$58,$AF$1,FALSE),"")</f>
        <v/>
      </c>
      <c r="AG250" s="1472"/>
      <c r="AH250" s="1474" t="str">
        <f t="shared" si="84"/>
        <v/>
      </c>
      <c r="AI250" s="1338" t="str">
        <f t="shared" si="87"/>
        <v/>
      </c>
      <c r="AJ250" s="1338" t="str">
        <f t="shared" si="87"/>
        <v/>
      </c>
      <c r="AK250" s="1338" t="str">
        <f t="shared" si="87"/>
        <v/>
      </c>
      <c r="AL250" s="1338" t="str">
        <f t="shared" si="87"/>
        <v/>
      </c>
      <c r="AM250" s="1338" t="str">
        <f t="shared" si="87"/>
        <v/>
      </c>
      <c r="AN250" s="1338" t="str">
        <f t="shared" si="87"/>
        <v/>
      </c>
      <c r="AO250" s="1338" t="str">
        <f t="shared" si="87"/>
        <v/>
      </c>
      <c r="AP250" s="1338" t="str">
        <f t="shared" si="87"/>
        <v/>
      </c>
      <c r="AQ250" s="1338" t="str">
        <f t="shared" si="87"/>
        <v/>
      </c>
      <c r="AR250" s="1338" t="str">
        <f t="shared" si="87"/>
        <v/>
      </c>
      <c r="AS250" s="1338" t="str">
        <f t="shared" si="87"/>
        <v/>
      </c>
      <c r="AT250" s="1339" t="str">
        <f t="shared" si="87"/>
        <v/>
      </c>
      <c r="AU250" s="1340" t="str">
        <f t="shared" si="87"/>
        <v/>
      </c>
      <c r="AV250" s="1463" t="str">
        <f>IF($AH250&lt;&gt;"",VLOOKUP($AH250,$AH$49:$AV$58,$AF$1,FALSE),"")</f>
        <v/>
      </c>
      <c r="AW250" s="1472"/>
      <c r="AX250" s="1474" t="str">
        <f t="shared" si="85"/>
        <v/>
      </c>
      <c r="AY250" s="1334" t="str">
        <f>IF($R250&lt;&gt;"",VLOOKUP($R250,$AX$49:AY$58,AY$1,FALSE),"")</f>
        <v/>
      </c>
      <c r="AZ250" s="1341" t="str">
        <f>IF($R250&lt;&gt;"",VLOOKUP($R250,$AX$49:AZ$58,AZ$1,FALSE),"")</f>
        <v/>
      </c>
      <c r="BA250" s="841"/>
      <c r="BB250" s="1342" t="str">
        <f>IF($R250&lt;&gt;"",VLOOKUP($R250,$AX$49:BB$58,BB$1,FALSE),"")</f>
        <v/>
      </c>
      <c r="BC250" s="1338" t="str">
        <f>IF($R250&lt;&gt;"",VLOOKUP($R250,$AX$49:BC$58,BC$1,FALSE),"")</f>
        <v/>
      </c>
      <c r="BD250" s="1334" t="str">
        <f>IF($R250&lt;&gt;"",VLOOKUP($R250,$AX$49:BD$58,BD$1,FALSE),"")</f>
        <v/>
      </c>
      <c r="BE250" s="1343" t="str">
        <f>IF($R250&lt;&gt;"",VLOOKUP($R250,$AX$49:BE$58,BE$1,FALSE),"")</f>
        <v/>
      </c>
      <c r="BF250" s="1326"/>
      <c r="BG250" s="1342" t="str">
        <f>IF($R250&lt;&gt;"",VLOOKUP($R250,$AX$49:BG$58,BG$1,FALSE),"")</f>
        <v/>
      </c>
      <c r="BH250" s="1338" t="str">
        <f>IF($R250&lt;&gt;"",VLOOKUP($R250,$AX$49:BH$58,BH$1,FALSE),"")</f>
        <v/>
      </c>
      <c r="BI250" s="1334" t="str">
        <f>IF($R250&lt;&gt;"",VLOOKUP($R250,$AX$49:BI$58,BI$1,FALSE),"")</f>
        <v/>
      </c>
      <c r="BJ250" s="1343" t="str">
        <f>IF($R250&lt;&gt;"",VLOOKUP($R250,$AX$49:BJ$58,BJ$1,FALSE),"")</f>
        <v/>
      </c>
      <c r="BK250" s="1326"/>
      <c r="BL250" s="1344" t="str">
        <f>IF($R250&lt;&gt;"",VLOOKUP($R250,$AX$49:BL$58,BL$1,FALSE),"")</f>
        <v/>
      </c>
      <c r="BM250" s="1339" t="str">
        <f>IF($R250&lt;&gt;"",VLOOKUP($R250,$AX$49:BM$58,BM$1,FALSE),"")</f>
        <v/>
      </c>
      <c r="BN250" s="1340"/>
      <c r="BO250" s="1472"/>
      <c r="BP250" s="1474" t="str">
        <f t="shared" si="86"/>
        <v/>
      </c>
      <c r="BQ250" s="1334" t="str">
        <f>IF($R250&lt;&gt;"",VLOOKUP($R250,$BP$49:$CD$58,$S$1,FALSE),"")</f>
        <v/>
      </c>
      <c r="BR250" s="1334" t="str">
        <f>IF($R250&lt;&gt;"",VLOOKUP($R250,$BP$49:$CD$58,$T$1,FALSE),"")</f>
        <v/>
      </c>
      <c r="BS250" s="1334" t="str">
        <f>IF($R250&lt;&gt;"",VLOOKUP($R250,$BP$49:$CD$58,$U$1,FALSE),"")</f>
        <v/>
      </c>
      <c r="BT250" s="1334" t="str">
        <f>IF($R250&lt;&gt;"",VLOOKUP($R250,$BP$49:$CD$58,$V$1,FALSE),"")</f>
        <v/>
      </c>
      <c r="BU250" s="1334" t="str">
        <f>IF($R250&lt;&gt;"",VLOOKUP($R250,$BP$49:$CD$58,$W$1,FALSE),"")</f>
        <v/>
      </c>
      <c r="BV250" s="1334" t="str">
        <f>IF($R250&lt;&gt;"",VLOOKUP($R250,$BP$49:$CD$58,$X$1,FALSE),"")</f>
        <v/>
      </c>
      <c r="BW250" s="1334" t="str">
        <f>IF($R250&lt;&gt;"",VLOOKUP($R250,$BP$49:$CD$58,$Y$1,FALSE),"")</f>
        <v/>
      </c>
      <c r="BX250" s="1334" t="str">
        <f>IF($R250&lt;&gt;"",VLOOKUP($R250,$BP$49:$CD$58,$Z$1,FALSE),"")</f>
        <v/>
      </c>
      <c r="BY250" s="1334" t="str">
        <f>IF($R250&lt;&gt;"",VLOOKUP($R250,$BP$49:$CD$58,$AA$1,FALSE),"")</f>
        <v/>
      </c>
      <c r="BZ250" s="1334" t="str">
        <f>IF($R250&lt;&gt;"",VLOOKUP($R250,$BP$49:$CD$58,$AB$1,FALSE),"")</f>
        <v/>
      </c>
      <c r="CA250" s="1334" t="str">
        <f>IF($R250&lt;&gt;"",VLOOKUP($R250,$BP$49:$CD$58,$AC$1,FALSE),"")</f>
        <v/>
      </c>
      <c r="CB250" s="1335" t="str">
        <f>IF($R250&lt;&gt;"",VLOOKUP($R250,$BP$49:$CD$58,$AD$1,FALSE),"")</f>
        <v/>
      </c>
      <c r="CC250" s="1336" t="str">
        <f>IF($R250&lt;&gt;"",VLOOKUP($R250,$BP$49:$CD$58,$AE$1,FALSE),"")</f>
        <v/>
      </c>
      <c r="CD250" s="1463" t="str">
        <f>IF($R250&lt;&gt;"",VLOOKUP($R250,$BP$49:$CD$58,$AF$1,FALSE),"")</f>
        <v/>
      </c>
    </row>
    <row r="251" spans="1:131" s="777" customFormat="1" ht="15.75" customHeight="1" thickBot="1">
      <c r="A251" s="1504"/>
      <c r="B251" s="1505" t="str">
        <f>IF(SETUP!H58&lt;&gt;"",SETUP!H58,"")</f>
        <v/>
      </c>
      <c r="C251" s="1506"/>
      <c r="D251" s="1506"/>
      <c r="E251" s="1506"/>
      <c r="F251" s="1506"/>
      <c r="G251" s="1506"/>
      <c r="H251" s="1506"/>
      <c r="I251" s="1506"/>
      <c r="J251" s="1506"/>
      <c r="K251" s="1506"/>
      <c r="L251" s="1506"/>
      <c r="M251" s="1506"/>
      <c r="N251" s="1506"/>
      <c r="O251" s="1507"/>
      <c r="P251" s="976"/>
      <c r="Q251" s="1476"/>
      <c r="R251" s="1477" t="str">
        <f>IF(SETUP!H58&lt;&gt;"",SETUP!H58,"")</f>
        <v/>
      </c>
      <c r="S251" s="1478" t="str">
        <f>IF($R251&lt;&gt;"",VLOOKUP($R251,$R$49:$AF$58,$S$1,FALSE),"")</f>
        <v/>
      </c>
      <c r="T251" s="1478" t="str">
        <f>IF($R251&lt;&gt;"",VLOOKUP($R251,$R$49:$AF$58,$T$1,FALSE),"")</f>
        <v/>
      </c>
      <c r="U251" s="1478" t="str">
        <f>IF($R251&lt;&gt;"",VLOOKUP($R251,$R$49:$AF$58,$U$1,FALSE),"")</f>
        <v/>
      </c>
      <c r="V251" s="1478" t="str">
        <f>IF($R251&lt;&gt;"",VLOOKUP($R251,$R$49:$AF$58,$V$1,FALSE),"")</f>
        <v/>
      </c>
      <c r="W251" s="1478" t="str">
        <f>IF($R251&lt;&gt;"",VLOOKUP($R251,$R$49:$AF$58,$W$1,FALSE),"")</f>
        <v/>
      </c>
      <c r="X251" s="1478" t="str">
        <f>IF($R251&lt;&gt;"",VLOOKUP($R251,$R$49:$AF$58,$X$1,FALSE),"")</f>
        <v/>
      </c>
      <c r="Y251" s="1478" t="str">
        <f>IF($R251&lt;&gt;"",VLOOKUP($R251,$R$49:$AF$58,$Y$1,FALSE),"")</f>
        <v/>
      </c>
      <c r="Z251" s="1478" t="str">
        <f>IF($R251&lt;&gt;"",VLOOKUP($R251,$R$49:$AF$58,$Z$1,FALSE),"")</f>
        <v/>
      </c>
      <c r="AA251" s="1478" t="str">
        <f>IF($R251&lt;&gt;"",VLOOKUP($R251,$R$49:$AF$58,$AA$1,FALSE),"")</f>
        <v/>
      </c>
      <c r="AB251" s="1478" t="str">
        <f>IF($R251&lt;&gt;"",VLOOKUP($R251,$R$49:$AF$58,$AB$1,FALSE),"")</f>
        <v/>
      </c>
      <c r="AC251" s="1478" t="str">
        <f>IF($R251&lt;&gt;"",VLOOKUP($R251,$R$49:$AF$58,$AC$1,FALSE),"")</f>
        <v/>
      </c>
      <c r="AD251" s="1508" t="str">
        <f>IF($R251&lt;&gt;"",VLOOKUP($R251,$R$49:$AF$58,$AD$1,FALSE),"")</f>
        <v/>
      </c>
      <c r="AE251" s="1509" t="str">
        <f>IF($R251&lt;&gt;"",VLOOKUP($R251,$R$49:$AF$58,$AE$1,FALSE),"")</f>
        <v/>
      </c>
      <c r="AF251" s="1510" t="str">
        <f>IF($R251&lt;&gt;"",VLOOKUP($R251,$R$49:$AF$58,$AF$1,FALSE),"")</f>
        <v/>
      </c>
      <c r="AG251" s="1476"/>
      <c r="AH251" s="1477" t="str">
        <f t="shared" si="84"/>
        <v/>
      </c>
      <c r="AI251" s="1481" t="str">
        <f t="shared" si="87"/>
        <v/>
      </c>
      <c r="AJ251" s="1481" t="str">
        <f t="shared" si="87"/>
        <v/>
      </c>
      <c r="AK251" s="1481" t="str">
        <f t="shared" si="87"/>
        <v/>
      </c>
      <c r="AL251" s="1481" t="str">
        <f t="shared" si="87"/>
        <v/>
      </c>
      <c r="AM251" s="1481" t="str">
        <f t="shared" si="87"/>
        <v/>
      </c>
      <c r="AN251" s="1481" t="str">
        <f t="shared" si="87"/>
        <v/>
      </c>
      <c r="AO251" s="1481" t="str">
        <f t="shared" si="87"/>
        <v/>
      </c>
      <c r="AP251" s="1481" t="str">
        <f t="shared" si="87"/>
        <v/>
      </c>
      <c r="AQ251" s="1481" t="str">
        <f t="shared" si="87"/>
        <v/>
      </c>
      <c r="AR251" s="1481" t="str">
        <f t="shared" si="87"/>
        <v/>
      </c>
      <c r="AS251" s="1481" t="str">
        <f t="shared" si="87"/>
        <v/>
      </c>
      <c r="AT251" s="1484" t="str">
        <f t="shared" si="87"/>
        <v/>
      </c>
      <c r="AU251" s="1485" t="str">
        <f t="shared" si="87"/>
        <v/>
      </c>
      <c r="AV251" s="1510" t="str">
        <f>IF($AH251&lt;&gt;"",VLOOKUP($AH251,$AH$49:$AV$58,$AF$1,FALSE),"")</f>
        <v/>
      </c>
      <c r="AW251" s="1476"/>
      <c r="AX251" s="1477" t="str">
        <f t="shared" si="85"/>
        <v/>
      </c>
      <c r="AY251" s="1478" t="str">
        <f>IF($R251&lt;&gt;"",VLOOKUP($R251,$AX$49:AY$58,AY$1,FALSE),"")</f>
        <v/>
      </c>
      <c r="AZ251" s="1479" t="str">
        <f>IF($R251&lt;&gt;"",VLOOKUP($R251,$AX$49:AZ$58,AZ$1,FALSE),"")</f>
        <v/>
      </c>
      <c r="BA251" s="841"/>
      <c r="BB251" s="1480" t="str">
        <f>IF($R251&lt;&gt;"",VLOOKUP($R251,$AX$49:BB$58,BB$1,FALSE),"")</f>
        <v/>
      </c>
      <c r="BC251" s="1481" t="str">
        <f>IF($R251&lt;&gt;"",VLOOKUP($R251,$AX$49:BC$58,BC$1,FALSE),"")</f>
        <v/>
      </c>
      <c r="BD251" s="1478" t="str">
        <f>IF($R251&lt;&gt;"",VLOOKUP($R251,$AX$49:BD$58,BD$1,FALSE),"")</f>
        <v/>
      </c>
      <c r="BE251" s="1482" t="str">
        <f>IF($R251&lt;&gt;"",VLOOKUP($R251,$AX$49:BE$58,BE$1,FALSE),"")</f>
        <v/>
      </c>
      <c r="BF251" s="1326"/>
      <c r="BG251" s="1480" t="str">
        <f>IF($R251&lt;&gt;"",VLOOKUP($R251,$AX$49:BG$58,BG$1,FALSE),"")</f>
        <v/>
      </c>
      <c r="BH251" s="1481" t="str">
        <f>IF($R251&lt;&gt;"",VLOOKUP($R251,$AX$49:BH$58,BH$1,FALSE),"")</f>
        <v/>
      </c>
      <c r="BI251" s="1478" t="str">
        <f>IF($R251&lt;&gt;"",VLOOKUP($R251,$AX$49:BI$58,BI$1,FALSE),"")</f>
        <v/>
      </c>
      <c r="BJ251" s="1482" t="str">
        <f>IF($R251&lt;&gt;"",VLOOKUP($R251,$AX$49:BJ$58,BJ$1,FALSE),"")</f>
        <v/>
      </c>
      <c r="BK251" s="1326"/>
      <c r="BL251" s="1483" t="str">
        <f>IF($R251&lt;&gt;"",VLOOKUP($R251,$AX$49:BL$58,BL$1,FALSE),"")</f>
        <v/>
      </c>
      <c r="BM251" s="1484" t="str">
        <f>IF($R251&lt;&gt;"",VLOOKUP($R251,$AX$49:BM$58,BM$1,FALSE),"")</f>
        <v/>
      </c>
      <c r="BN251" s="1485"/>
      <c r="BO251" s="1476"/>
      <c r="BP251" s="1477" t="str">
        <f t="shared" si="86"/>
        <v/>
      </c>
      <c r="BQ251" s="1478" t="str">
        <f>IF($R251&lt;&gt;"",VLOOKUP($R251,$BP$49:$CD$58,$S$1,FALSE),"")</f>
        <v/>
      </c>
      <c r="BR251" s="1478" t="str">
        <f>IF($R251&lt;&gt;"",VLOOKUP($R251,$BP$49:$CD$58,$T$1,FALSE),"")</f>
        <v/>
      </c>
      <c r="BS251" s="1478" t="str">
        <f>IF($R251&lt;&gt;"",VLOOKUP($R251,$BP$49:$CD$58,$U$1,FALSE),"")</f>
        <v/>
      </c>
      <c r="BT251" s="1478" t="str">
        <f>IF($R251&lt;&gt;"",VLOOKUP($R251,$BP$49:$CD$58,$V$1,FALSE),"")</f>
        <v/>
      </c>
      <c r="BU251" s="1478" t="str">
        <f>IF($R251&lt;&gt;"",VLOOKUP($R251,$BP$49:$CD$58,$W$1,FALSE),"")</f>
        <v/>
      </c>
      <c r="BV251" s="1478" t="str">
        <f>IF($R251&lt;&gt;"",VLOOKUP($R251,$BP$49:$CD$58,$X$1,FALSE),"")</f>
        <v/>
      </c>
      <c r="BW251" s="1478" t="str">
        <f>IF($R251&lt;&gt;"",VLOOKUP($R251,$BP$49:$CD$58,$Y$1,FALSE),"")</f>
        <v/>
      </c>
      <c r="BX251" s="1478" t="str">
        <f>IF($R251&lt;&gt;"",VLOOKUP($R251,$BP$49:$CD$58,$Z$1,FALSE),"")</f>
        <v/>
      </c>
      <c r="BY251" s="1478" t="str">
        <f>IF($R251&lt;&gt;"",VLOOKUP($R251,$BP$49:$CD$58,$AA$1,FALSE),"")</f>
        <v/>
      </c>
      <c r="BZ251" s="1478" t="str">
        <f>IF($R251&lt;&gt;"",VLOOKUP($R251,$BP$49:$CD$58,$AB$1,FALSE),"")</f>
        <v/>
      </c>
      <c r="CA251" s="1478" t="str">
        <f>IF($R251&lt;&gt;"",VLOOKUP($R251,$BP$49:$CD$58,$AC$1,FALSE),"")</f>
        <v/>
      </c>
      <c r="CB251" s="1508" t="str">
        <f>IF($R251&lt;&gt;"",VLOOKUP($R251,$BP$49:$CD$58,$AD$1,FALSE),"")</f>
        <v/>
      </c>
      <c r="CC251" s="1509" t="str">
        <f>IF($R251&lt;&gt;"",VLOOKUP($R251,$BP$49:$CD$58,$AE$1,FALSE),"")</f>
        <v/>
      </c>
      <c r="CD251" s="1510" t="str">
        <f>IF($R251&lt;&gt;"",VLOOKUP($R251,$BP$49:$CD$58,$AF$1,FALSE),"")</f>
        <v/>
      </c>
    </row>
    <row r="252" spans="1:131" s="808" customFormat="1" ht="19.5" hidden="1" customHeight="1" thickBot="1">
      <c r="A252" s="1493"/>
      <c r="B252" s="1409" t="str">
        <f>IF(SETUP!H59&lt;&gt;"",SETUP!H59,"")</f>
        <v/>
      </c>
      <c r="C252" s="1410"/>
      <c r="D252" s="1410"/>
      <c r="E252" s="1410"/>
      <c r="F252" s="1410"/>
      <c r="G252" s="1410"/>
      <c r="H252" s="1410"/>
      <c r="I252" s="1410"/>
      <c r="J252" s="1410"/>
      <c r="K252" s="1410"/>
      <c r="L252" s="1410"/>
      <c r="M252" s="1410"/>
      <c r="N252" s="1410"/>
      <c r="O252" s="1411"/>
      <c r="P252" s="1253"/>
      <c r="Q252" s="1511"/>
      <c r="R252" s="1512" t="s">
        <v>15</v>
      </c>
      <c r="S252" s="1513" t="str">
        <f>S$2</f>
        <v>CATEGORY</v>
      </c>
      <c r="T252" s="1514" t="str">
        <f t="shared" ref="T252:AE252" si="88">T$2</f>
        <v>JAN</v>
      </c>
      <c r="U252" s="1514" t="str">
        <f t="shared" si="88"/>
        <v>FEB</v>
      </c>
      <c r="V252" s="1514" t="str">
        <f t="shared" si="88"/>
        <v>MAR</v>
      </c>
      <c r="W252" s="1514" t="str">
        <f t="shared" si="88"/>
        <v>APR</v>
      </c>
      <c r="X252" s="1514" t="str">
        <f t="shared" si="88"/>
        <v>MAY</v>
      </c>
      <c r="Y252" s="1514" t="str">
        <f t="shared" si="88"/>
        <v>JUN</v>
      </c>
      <c r="Z252" s="1514" t="str">
        <f t="shared" si="88"/>
        <v>JUL</v>
      </c>
      <c r="AA252" s="1514" t="str">
        <f t="shared" si="88"/>
        <v>AUG</v>
      </c>
      <c r="AB252" s="1514" t="str">
        <f t="shared" si="88"/>
        <v>SEP</v>
      </c>
      <c r="AC252" s="1514" t="str">
        <f t="shared" si="88"/>
        <v>OCT</v>
      </c>
      <c r="AD252" s="1515" t="str">
        <f t="shared" si="88"/>
        <v>NOV</v>
      </c>
      <c r="AE252" s="1516" t="str">
        <f t="shared" si="88"/>
        <v>YEAR</v>
      </c>
      <c r="AF252" s="1517" t="s">
        <v>71</v>
      </c>
      <c r="AG252" s="1511"/>
      <c r="AH252" s="1512" t="str">
        <f t="shared" si="84"/>
        <v>CATEGORY</v>
      </c>
      <c r="AI252" s="1518" t="str">
        <f>AI$2</f>
        <v>CATEGORY</v>
      </c>
      <c r="AJ252" s="1519" t="str">
        <f t="shared" ref="AJ252:AU252" si="89">AJ$2</f>
        <v>JAN</v>
      </c>
      <c r="AK252" s="1519" t="str">
        <f t="shared" si="89"/>
        <v>FEB</v>
      </c>
      <c r="AL252" s="1519" t="str">
        <f t="shared" si="89"/>
        <v>MAR</v>
      </c>
      <c r="AM252" s="1519" t="str">
        <f t="shared" si="89"/>
        <v>APR</v>
      </c>
      <c r="AN252" s="1519" t="str">
        <f t="shared" si="89"/>
        <v>MAY</v>
      </c>
      <c r="AO252" s="1519" t="str">
        <f t="shared" si="89"/>
        <v>JUN</v>
      </c>
      <c r="AP252" s="1519" t="str">
        <f t="shared" si="89"/>
        <v>JUL</v>
      </c>
      <c r="AQ252" s="1519" t="str">
        <f t="shared" si="89"/>
        <v>AUG</v>
      </c>
      <c r="AR252" s="1519" t="str">
        <f t="shared" si="89"/>
        <v>SEP</v>
      </c>
      <c r="AS252" s="1519" t="str">
        <f t="shared" si="89"/>
        <v>OCT</v>
      </c>
      <c r="AT252" s="1520" t="str">
        <f t="shared" si="89"/>
        <v>NOV</v>
      </c>
      <c r="AU252" s="1521" t="str">
        <f t="shared" si="89"/>
        <v>YEAR</v>
      </c>
      <c r="AV252" s="1517" t="s">
        <v>71</v>
      </c>
      <c r="AW252" s="1511"/>
      <c r="AX252" s="1512" t="str">
        <f t="shared" si="85"/>
        <v>CATEGORY</v>
      </c>
      <c r="AY252" s="1513"/>
      <c r="AZ252" s="1514"/>
      <c r="BA252" s="1522"/>
      <c r="BB252" s="1514"/>
      <c r="BC252" s="1519"/>
      <c r="BD252" s="1514"/>
      <c r="BE252" s="1519"/>
      <c r="BF252" s="1523"/>
      <c r="BG252" s="1514"/>
      <c r="BH252" s="1519"/>
      <c r="BI252" s="1514"/>
      <c r="BJ252" s="1519"/>
      <c r="BK252" s="1523"/>
      <c r="BL252" s="1524"/>
      <c r="BM252" s="1520"/>
      <c r="BN252" s="1521"/>
      <c r="BO252" s="1511"/>
      <c r="BP252" s="1512" t="str">
        <f t="shared" si="86"/>
        <v>CATEGORY</v>
      </c>
      <c r="BQ252" s="1513" t="str">
        <f>BP$2</f>
        <v>CATEGORY</v>
      </c>
      <c r="BR252" s="1514" t="str">
        <f t="shared" ref="BR252:CC252" si="90">BR$2</f>
        <v>JAN</v>
      </c>
      <c r="BS252" s="1514" t="str">
        <f t="shared" si="90"/>
        <v>FEB</v>
      </c>
      <c r="BT252" s="1514" t="str">
        <f t="shared" si="90"/>
        <v>MAR</v>
      </c>
      <c r="BU252" s="1514" t="str">
        <f t="shared" si="90"/>
        <v>APR</v>
      </c>
      <c r="BV252" s="1514" t="str">
        <f t="shared" si="90"/>
        <v>MAY</v>
      </c>
      <c r="BW252" s="1514" t="str">
        <f t="shared" si="90"/>
        <v>JUN</v>
      </c>
      <c r="BX252" s="1514" t="str">
        <f t="shared" si="90"/>
        <v>JUL</v>
      </c>
      <c r="BY252" s="1514" t="str">
        <f t="shared" si="90"/>
        <v>AUG</v>
      </c>
      <c r="BZ252" s="1514" t="str">
        <f t="shared" si="90"/>
        <v>SEP</v>
      </c>
      <c r="CA252" s="1514" t="str">
        <f t="shared" si="90"/>
        <v>OCT</v>
      </c>
      <c r="CB252" s="1515" t="str">
        <f t="shared" si="90"/>
        <v>NOV</v>
      </c>
      <c r="CC252" s="1516" t="str">
        <f t="shared" si="90"/>
        <v>YEAR</v>
      </c>
      <c r="CD252" s="1517" t="s">
        <v>71</v>
      </c>
      <c r="CE252" s="777"/>
      <c r="CF252" s="777"/>
      <c r="CG252" s="777"/>
      <c r="CH252" s="777"/>
      <c r="CI252" s="777"/>
      <c r="CJ252" s="777"/>
      <c r="CK252" s="777"/>
      <c r="CL252" s="777"/>
      <c r="CM252" s="777"/>
      <c r="CN252" s="777"/>
      <c r="CO252" s="777"/>
      <c r="CP252" s="777"/>
      <c r="CQ252" s="777"/>
      <c r="CR252" s="777"/>
      <c r="CS252" s="777"/>
      <c r="CT252" s="777"/>
      <c r="CU252" s="777"/>
      <c r="CV252" s="777"/>
      <c r="CW252" s="777"/>
      <c r="CX252" s="777"/>
      <c r="CY252" s="777"/>
      <c r="CZ252" s="777"/>
      <c r="DA252" s="777"/>
      <c r="DB252" s="777"/>
      <c r="DC252" s="777"/>
      <c r="DD252" s="777"/>
      <c r="DE252" s="777"/>
      <c r="DF252" s="777"/>
      <c r="DG252" s="777"/>
      <c r="DH252" s="777"/>
      <c r="DI252" s="777"/>
      <c r="DJ252" s="777"/>
      <c r="DK252" s="777"/>
      <c r="DL252" s="777"/>
      <c r="DM252" s="777"/>
      <c r="DN252" s="777"/>
      <c r="DO252" s="777"/>
      <c r="DP252" s="777"/>
      <c r="DQ252" s="777"/>
      <c r="DR252" s="777"/>
      <c r="DS252" s="777"/>
      <c r="DT252" s="777"/>
      <c r="DU252" s="777"/>
      <c r="DV252" s="777"/>
      <c r="DW252" s="777"/>
      <c r="DX252" s="777"/>
      <c r="DY252" s="777"/>
      <c r="DZ252" s="777"/>
      <c r="EA252" s="777"/>
    </row>
    <row r="253" spans="1:131" s="1070" customFormat="1" ht="15.75" customHeight="1" thickTop="1" thickBot="1">
      <c r="A253" s="1370"/>
      <c r="B253" s="1370"/>
      <c r="C253" s="1370"/>
      <c r="D253" s="1370"/>
      <c r="E253" s="1370"/>
      <c r="F253" s="1370"/>
      <c r="G253" s="1370"/>
      <c r="H253" s="1370"/>
      <c r="I253" s="1370"/>
      <c r="J253" s="1370"/>
      <c r="K253" s="1370"/>
      <c r="L253" s="1370"/>
      <c r="M253" s="1370"/>
      <c r="N253" s="1370"/>
      <c r="O253" s="1370"/>
      <c r="P253" s="1073"/>
      <c r="Q253" s="1370"/>
      <c r="R253" s="1370"/>
      <c r="S253" s="1371"/>
      <c r="T253" s="1371"/>
      <c r="U253" s="1371"/>
      <c r="V253" s="1371"/>
      <c r="W253" s="1371"/>
      <c r="X253" s="1371"/>
      <c r="Y253" s="1371"/>
      <c r="Z253" s="1371"/>
      <c r="AA253" s="1371"/>
      <c r="AB253" s="1371"/>
      <c r="AC253" s="1371"/>
      <c r="AD253" s="1371"/>
      <c r="AE253" s="1371"/>
      <c r="AF253" s="1372"/>
      <c r="AG253" s="1370"/>
      <c r="AH253" s="1370" t="str">
        <f t="shared" si="84"/>
        <v/>
      </c>
      <c r="AI253" s="1373"/>
      <c r="AJ253" s="1373"/>
      <c r="AK253" s="1373"/>
      <c r="AL253" s="1373"/>
      <c r="AM253" s="1373"/>
      <c r="AN253" s="1373"/>
      <c r="AO253" s="1373"/>
      <c r="AP253" s="1373"/>
      <c r="AQ253" s="1373"/>
      <c r="AR253" s="1373"/>
      <c r="AS253" s="1373"/>
      <c r="AT253" s="1373"/>
      <c r="AU253" s="1373"/>
      <c r="AV253" s="1372"/>
      <c r="AW253" s="1370"/>
      <c r="AX253" s="1370" t="str">
        <f t="shared" si="85"/>
        <v/>
      </c>
      <c r="AY253" s="1371"/>
      <c r="AZ253" s="1371"/>
      <c r="BA253" s="1374"/>
      <c r="BB253" s="1371"/>
      <c r="BC253" s="1373"/>
      <c r="BD253" s="1371"/>
      <c r="BE253" s="1373"/>
      <c r="BF253" s="1375"/>
      <c r="BG253" s="1371"/>
      <c r="BH253" s="1373"/>
      <c r="BI253" s="1371"/>
      <c r="BJ253" s="1373"/>
      <c r="BK253" s="1375"/>
      <c r="BL253" s="1376"/>
      <c r="BM253" s="1373"/>
      <c r="BN253" s="1373"/>
      <c r="BO253" s="1370"/>
      <c r="BP253" s="1370" t="str">
        <f t="shared" si="86"/>
        <v/>
      </c>
      <c r="BQ253" s="1371"/>
      <c r="BR253" s="1371"/>
      <c r="BS253" s="1371"/>
      <c r="BT253" s="1371"/>
      <c r="BU253" s="1371"/>
      <c r="BV253" s="1371"/>
      <c r="BW253" s="1371"/>
      <c r="BX253" s="1371"/>
      <c r="BY253" s="1371"/>
      <c r="BZ253" s="1371"/>
      <c r="CA253" s="1371"/>
      <c r="CB253" s="1371"/>
      <c r="CC253" s="1371"/>
      <c r="CD253" s="1372"/>
      <c r="CE253" s="1080"/>
      <c r="CF253" s="1080"/>
      <c r="CG253" s="1080"/>
      <c r="CH253" s="1080"/>
      <c r="CI253" s="1080"/>
      <c r="CJ253" s="1080"/>
      <c r="CK253" s="1080"/>
      <c r="CL253" s="1080"/>
      <c r="CM253" s="1080"/>
      <c r="CN253" s="1080"/>
      <c r="CO253" s="1080"/>
      <c r="CP253" s="1080"/>
      <c r="CQ253" s="1080"/>
      <c r="CR253" s="1080"/>
      <c r="CS253" s="1080"/>
      <c r="CT253" s="1080"/>
      <c r="CU253" s="1080"/>
      <c r="CV253" s="1080"/>
      <c r="CW253" s="1080"/>
      <c r="CX253" s="1080"/>
      <c r="CY253" s="1080"/>
      <c r="CZ253" s="1080"/>
      <c r="DA253" s="1080"/>
      <c r="DB253" s="1080"/>
      <c r="DC253" s="1080"/>
      <c r="DD253" s="1080"/>
      <c r="DE253" s="1080"/>
      <c r="DF253" s="1080"/>
      <c r="DG253" s="1080"/>
      <c r="DH253" s="1080"/>
      <c r="DI253" s="1080"/>
      <c r="DJ253" s="1080"/>
      <c r="DK253" s="1080"/>
      <c r="DL253" s="1080"/>
      <c r="DM253" s="1080"/>
      <c r="DN253" s="1080"/>
      <c r="DO253" s="1080"/>
      <c r="DP253" s="1080"/>
      <c r="DQ253" s="1080"/>
      <c r="DR253" s="1080"/>
      <c r="DS253" s="1080"/>
      <c r="DT253" s="1080"/>
      <c r="DU253" s="1080"/>
      <c r="DV253" s="1080"/>
      <c r="DW253" s="1080"/>
      <c r="DX253" s="1080"/>
      <c r="DY253" s="1080"/>
      <c r="DZ253" s="1080"/>
      <c r="EA253" s="1080"/>
    </row>
    <row r="254" spans="1:131" s="808" customFormat="1" ht="15.75" hidden="1" customHeight="1" thickBot="1">
      <c r="A254" s="1493"/>
      <c r="B254" s="1409"/>
      <c r="C254" s="1410"/>
      <c r="D254" s="1410"/>
      <c r="E254" s="1410"/>
      <c r="F254" s="1410"/>
      <c r="G254" s="1410"/>
      <c r="H254" s="1410"/>
      <c r="I254" s="1410"/>
      <c r="J254" s="1410"/>
      <c r="K254" s="1410"/>
      <c r="L254" s="1410"/>
      <c r="M254" s="1410"/>
      <c r="N254" s="1410"/>
      <c r="O254" s="1411"/>
      <c r="P254" s="1253"/>
      <c r="Q254" s="1525"/>
      <c r="R254" s="1493"/>
      <c r="S254" s="1374"/>
      <c r="T254" s="1374"/>
      <c r="U254" s="1374"/>
      <c r="V254" s="1374"/>
      <c r="W254" s="1374"/>
      <c r="X254" s="1374"/>
      <c r="Y254" s="1374"/>
      <c r="Z254" s="1374"/>
      <c r="AA254" s="1374"/>
      <c r="AB254" s="1374"/>
      <c r="AC254" s="1374"/>
      <c r="AD254" s="1374"/>
      <c r="AE254" s="1374"/>
      <c r="AF254" s="895"/>
      <c r="AG254" s="1525"/>
      <c r="AH254" s="1493" t="str">
        <f t="shared" si="84"/>
        <v/>
      </c>
      <c r="AI254" s="1375"/>
      <c r="AJ254" s="1375"/>
      <c r="AK254" s="1375"/>
      <c r="AL254" s="1375"/>
      <c r="AM254" s="1375"/>
      <c r="AN254" s="1375"/>
      <c r="AO254" s="1375"/>
      <c r="AP254" s="1375"/>
      <c r="AQ254" s="1375"/>
      <c r="AR254" s="1375"/>
      <c r="AS254" s="1375"/>
      <c r="AT254" s="1375"/>
      <c r="AU254" s="1375"/>
      <c r="AV254" s="895"/>
      <c r="AW254" s="1525"/>
      <c r="AX254" s="1493" t="str">
        <f t="shared" si="85"/>
        <v/>
      </c>
      <c r="AY254" s="1374"/>
      <c r="AZ254" s="1374"/>
      <c r="BA254" s="1374"/>
      <c r="BB254" s="1374"/>
      <c r="BC254" s="1375"/>
      <c r="BD254" s="1374"/>
      <c r="BE254" s="1375"/>
      <c r="BF254" s="1375"/>
      <c r="BG254" s="1374"/>
      <c r="BH254" s="1375"/>
      <c r="BI254" s="1374"/>
      <c r="BJ254" s="1375"/>
      <c r="BK254" s="1375"/>
      <c r="BL254" s="1494"/>
      <c r="BM254" s="1375"/>
      <c r="BN254" s="1375"/>
      <c r="BO254" s="1525"/>
      <c r="BP254" s="1493" t="str">
        <f t="shared" si="86"/>
        <v/>
      </c>
      <c r="BQ254" s="1374"/>
      <c r="BR254" s="1374"/>
      <c r="BS254" s="1374"/>
      <c r="BT254" s="1374"/>
      <c r="BU254" s="1374"/>
      <c r="BV254" s="1374"/>
      <c r="BW254" s="1374"/>
      <c r="BX254" s="1374"/>
      <c r="BY254" s="1374"/>
      <c r="BZ254" s="1374"/>
      <c r="CA254" s="1374"/>
      <c r="CB254" s="1374"/>
      <c r="CC254" s="1374"/>
      <c r="CD254" s="895"/>
      <c r="CE254" s="777"/>
      <c r="CF254" s="777"/>
      <c r="CG254" s="777"/>
      <c r="CH254" s="777"/>
      <c r="CI254" s="777"/>
      <c r="CJ254" s="777"/>
      <c r="CK254" s="777"/>
      <c r="CL254" s="777"/>
      <c r="CM254" s="777"/>
      <c r="CN254" s="777"/>
      <c r="CO254" s="777"/>
      <c r="CP254" s="777"/>
      <c r="CQ254" s="777"/>
      <c r="CR254" s="777"/>
      <c r="CS254" s="777"/>
      <c r="CT254" s="777"/>
      <c r="CU254" s="777"/>
      <c r="CV254" s="777"/>
      <c r="CW254" s="777"/>
      <c r="CX254" s="777"/>
      <c r="CY254" s="777"/>
      <c r="CZ254" s="777"/>
      <c r="DA254" s="777"/>
      <c r="DB254" s="777"/>
      <c r="DC254" s="777"/>
      <c r="DD254" s="777"/>
      <c r="DE254" s="777"/>
      <c r="DF254" s="777"/>
      <c r="DG254" s="777"/>
      <c r="DH254" s="777"/>
      <c r="DI254" s="777"/>
      <c r="DJ254" s="777"/>
      <c r="DK254" s="777"/>
      <c r="DL254" s="777"/>
      <c r="DM254" s="777"/>
      <c r="DN254" s="777"/>
      <c r="DO254" s="777"/>
      <c r="DP254" s="777"/>
      <c r="DQ254" s="777"/>
      <c r="DR254" s="777"/>
      <c r="DS254" s="777"/>
      <c r="DT254" s="777"/>
      <c r="DU254" s="777"/>
      <c r="DV254" s="777"/>
      <c r="DW254" s="777"/>
      <c r="DX254" s="777"/>
      <c r="DY254" s="777"/>
      <c r="DZ254" s="777"/>
      <c r="EA254" s="777"/>
    </row>
    <row r="255" spans="1:131" s="808" customFormat="1" ht="15.75" hidden="1" customHeight="1" thickBot="1">
      <c r="A255" s="1493"/>
      <c r="B255" s="1409"/>
      <c r="C255" s="1410"/>
      <c r="D255" s="1410"/>
      <c r="E255" s="1410"/>
      <c r="F255" s="1410"/>
      <c r="G255" s="1410"/>
      <c r="H255" s="1410"/>
      <c r="I255" s="1410"/>
      <c r="J255" s="1410"/>
      <c r="K255" s="1410"/>
      <c r="L255" s="1410"/>
      <c r="M255" s="1410"/>
      <c r="N255" s="1410"/>
      <c r="O255" s="1411"/>
      <c r="P255" s="1253"/>
      <c r="Q255" s="1525"/>
      <c r="R255" s="1493"/>
      <c r="S255" s="1374"/>
      <c r="T255" s="1374"/>
      <c r="U255" s="1374"/>
      <c r="V255" s="1374"/>
      <c r="W255" s="1374"/>
      <c r="X255" s="1374"/>
      <c r="Y255" s="1374"/>
      <c r="Z255" s="1374"/>
      <c r="AA255" s="1374"/>
      <c r="AB255" s="1374"/>
      <c r="AC255" s="1374"/>
      <c r="AD255" s="1374"/>
      <c r="AE255" s="1374"/>
      <c r="AF255" s="895"/>
      <c r="AG255" s="1525"/>
      <c r="AH255" s="1493" t="str">
        <f t="shared" si="84"/>
        <v/>
      </c>
      <c r="AI255" s="1375"/>
      <c r="AJ255" s="1375"/>
      <c r="AK255" s="1375"/>
      <c r="AL255" s="1375"/>
      <c r="AM255" s="1375"/>
      <c r="AN255" s="1375"/>
      <c r="AO255" s="1375"/>
      <c r="AP255" s="1375"/>
      <c r="AQ255" s="1375"/>
      <c r="AR255" s="1375"/>
      <c r="AS255" s="1375"/>
      <c r="AT255" s="1375"/>
      <c r="AU255" s="1375"/>
      <c r="AV255" s="895"/>
      <c r="AW255" s="1525"/>
      <c r="AX255" s="1493" t="str">
        <f t="shared" si="85"/>
        <v/>
      </c>
      <c r="AY255" s="1374"/>
      <c r="AZ255" s="1374"/>
      <c r="BA255" s="1374"/>
      <c r="BB255" s="1374"/>
      <c r="BC255" s="1375"/>
      <c r="BD255" s="1374"/>
      <c r="BE255" s="1375"/>
      <c r="BF255" s="1375"/>
      <c r="BG255" s="1374"/>
      <c r="BH255" s="1375"/>
      <c r="BI255" s="1374"/>
      <c r="BJ255" s="1375"/>
      <c r="BK255" s="1375"/>
      <c r="BL255" s="1494"/>
      <c r="BM255" s="1375"/>
      <c r="BN255" s="1375"/>
      <c r="BO255" s="1525"/>
      <c r="BP255" s="1493" t="str">
        <f t="shared" si="86"/>
        <v/>
      </c>
      <c r="BQ255" s="1374"/>
      <c r="BR255" s="1374"/>
      <c r="BS255" s="1374"/>
      <c r="BT255" s="1374"/>
      <c r="BU255" s="1374"/>
      <c r="BV255" s="1374"/>
      <c r="BW255" s="1374"/>
      <c r="BX255" s="1374"/>
      <c r="BY255" s="1374"/>
      <c r="BZ255" s="1374"/>
      <c r="CA255" s="1374"/>
      <c r="CB255" s="1374"/>
      <c r="CC255" s="1374"/>
      <c r="CD255" s="895"/>
      <c r="CE255" s="777"/>
      <c r="CF255" s="777"/>
      <c r="CG255" s="777"/>
      <c r="CH255" s="777"/>
      <c r="CI255" s="777"/>
      <c r="CJ255" s="777"/>
      <c r="CK255" s="777"/>
      <c r="CL255" s="777"/>
      <c r="CM255" s="777"/>
      <c r="CN255" s="777"/>
      <c r="CO255" s="777"/>
      <c r="CP255" s="777"/>
      <c r="CQ255" s="777"/>
      <c r="CR255" s="777"/>
      <c r="CS255" s="777"/>
      <c r="CT255" s="777"/>
      <c r="CU255" s="777"/>
      <c r="CV255" s="777"/>
      <c r="CW255" s="777"/>
      <c r="CX255" s="777"/>
      <c r="CY255" s="777"/>
      <c r="CZ255" s="777"/>
      <c r="DA255" s="777"/>
      <c r="DB255" s="777"/>
      <c r="DC255" s="777"/>
      <c r="DD255" s="777"/>
      <c r="DE255" s="777"/>
      <c r="DF255" s="777"/>
      <c r="DG255" s="777"/>
      <c r="DH255" s="777"/>
      <c r="DI255" s="777"/>
      <c r="DJ255" s="777"/>
      <c r="DK255" s="777"/>
      <c r="DL255" s="777"/>
      <c r="DM255" s="777"/>
      <c r="DN255" s="777"/>
      <c r="DO255" s="777"/>
      <c r="DP255" s="777"/>
      <c r="DQ255" s="777"/>
      <c r="DR255" s="777"/>
      <c r="DS255" s="777"/>
      <c r="DT255" s="777"/>
      <c r="DU255" s="777"/>
      <c r="DV255" s="777"/>
      <c r="DW255" s="777"/>
      <c r="DX255" s="777"/>
      <c r="DY255" s="777"/>
      <c r="DZ255" s="777"/>
      <c r="EA255" s="777"/>
    </row>
    <row r="256" spans="1:131" s="808" customFormat="1" ht="19.5" hidden="1" customHeight="1" thickTop="1" thickBot="1">
      <c r="A256" s="1493"/>
      <c r="B256" s="1409"/>
      <c r="C256" s="1410"/>
      <c r="D256" s="1410"/>
      <c r="E256" s="1410"/>
      <c r="F256" s="1410"/>
      <c r="G256" s="1410"/>
      <c r="H256" s="1410"/>
      <c r="I256" s="1410"/>
      <c r="J256" s="1410"/>
      <c r="K256" s="1410"/>
      <c r="L256" s="1410"/>
      <c r="M256" s="1410"/>
      <c r="N256" s="1410"/>
      <c r="O256" s="1411"/>
      <c r="P256" s="1253"/>
      <c r="Q256" s="741"/>
      <c r="R256" s="1285" t="s">
        <v>15</v>
      </c>
      <c r="S256" s="1526" t="str">
        <f>S$2</f>
        <v>CATEGORY</v>
      </c>
      <c r="T256" s="1527" t="str">
        <f t="shared" ref="T256:AE256" si="91">T$2</f>
        <v>JAN</v>
      </c>
      <c r="U256" s="1527" t="str">
        <f t="shared" si="91"/>
        <v>FEB</v>
      </c>
      <c r="V256" s="1527" t="str">
        <f t="shared" si="91"/>
        <v>MAR</v>
      </c>
      <c r="W256" s="1527" t="str">
        <f t="shared" si="91"/>
        <v>APR</v>
      </c>
      <c r="X256" s="1527" t="str">
        <f t="shared" si="91"/>
        <v>MAY</v>
      </c>
      <c r="Y256" s="1527" t="str">
        <f t="shared" si="91"/>
        <v>JUN</v>
      </c>
      <c r="Z256" s="1527" t="str">
        <f t="shared" si="91"/>
        <v>JUL</v>
      </c>
      <c r="AA256" s="1527" t="str">
        <f t="shared" si="91"/>
        <v>AUG</v>
      </c>
      <c r="AB256" s="1527" t="str">
        <f t="shared" si="91"/>
        <v>SEP</v>
      </c>
      <c r="AC256" s="1527" t="str">
        <f t="shared" si="91"/>
        <v>OCT</v>
      </c>
      <c r="AD256" s="1528" t="str">
        <f t="shared" si="91"/>
        <v>NOV</v>
      </c>
      <c r="AE256" s="1529" t="str">
        <f t="shared" si="91"/>
        <v>YEAR</v>
      </c>
      <c r="AF256" s="1290" t="s">
        <v>71</v>
      </c>
      <c r="AG256" s="741"/>
      <c r="AH256" s="1285" t="str">
        <f t="shared" si="84"/>
        <v>CATEGORY</v>
      </c>
      <c r="AI256" s="1530" t="str">
        <f>AI$2</f>
        <v>CATEGORY</v>
      </c>
      <c r="AJ256" s="1531" t="str">
        <f t="shared" ref="AJ256:AU256" si="92">AJ$2</f>
        <v>JAN</v>
      </c>
      <c r="AK256" s="1531" t="str">
        <f t="shared" si="92"/>
        <v>FEB</v>
      </c>
      <c r="AL256" s="1531" t="str">
        <f t="shared" si="92"/>
        <v>MAR</v>
      </c>
      <c r="AM256" s="1531" t="str">
        <f t="shared" si="92"/>
        <v>APR</v>
      </c>
      <c r="AN256" s="1531" t="str">
        <f t="shared" si="92"/>
        <v>MAY</v>
      </c>
      <c r="AO256" s="1531" t="str">
        <f t="shared" si="92"/>
        <v>JUN</v>
      </c>
      <c r="AP256" s="1531" t="str">
        <f t="shared" si="92"/>
        <v>JUL</v>
      </c>
      <c r="AQ256" s="1531" t="str">
        <f t="shared" si="92"/>
        <v>AUG</v>
      </c>
      <c r="AR256" s="1531" t="str">
        <f t="shared" si="92"/>
        <v>SEP</v>
      </c>
      <c r="AS256" s="1531" t="str">
        <f t="shared" si="92"/>
        <v>OCT</v>
      </c>
      <c r="AT256" s="1532" t="str">
        <f t="shared" si="92"/>
        <v>NOV</v>
      </c>
      <c r="AU256" s="1533" t="str">
        <f t="shared" si="92"/>
        <v>YEAR</v>
      </c>
      <c r="AV256" s="1290" t="s">
        <v>71</v>
      </c>
      <c r="AW256" s="741"/>
      <c r="AX256" s="1285" t="str">
        <f t="shared" si="85"/>
        <v>CATEGORY</v>
      </c>
      <c r="AY256" s="1526"/>
      <c r="AZ256" s="1527"/>
      <c r="BA256" s="1425"/>
      <c r="BB256" s="1527"/>
      <c r="BC256" s="1531"/>
      <c r="BD256" s="1527"/>
      <c r="BE256" s="1531"/>
      <c r="BF256" s="1426"/>
      <c r="BG256" s="1527"/>
      <c r="BH256" s="1531"/>
      <c r="BI256" s="1527"/>
      <c r="BJ256" s="1531"/>
      <c r="BK256" s="1426"/>
      <c r="BL256" s="1534"/>
      <c r="BM256" s="1532"/>
      <c r="BN256" s="1533"/>
      <c r="BO256" s="741"/>
      <c r="BP256" s="1285" t="str">
        <f t="shared" si="86"/>
        <v>CATEGORY</v>
      </c>
      <c r="BQ256" s="1526" t="str">
        <f>BP$2</f>
        <v>CATEGORY</v>
      </c>
      <c r="BR256" s="1527" t="str">
        <f t="shared" ref="BR256:CC256" si="93">BR$2</f>
        <v>JAN</v>
      </c>
      <c r="BS256" s="1527" t="str">
        <f t="shared" si="93"/>
        <v>FEB</v>
      </c>
      <c r="BT256" s="1527" t="str">
        <f t="shared" si="93"/>
        <v>MAR</v>
      </c>
      <c r="BU256" s="1527" t="str">
        <f t="shared" si="93"/>
        <v>APR</v>
      </c>
      <c r="BV256" s="1527" t="str">
        <f t="shared" si="93"/>
        <v>MAY</v>
      </c>
      <c r="BW256" s="1527" t="str">
        <f t="shared" si="93"/>
        <v>JUN</v>
      </c>
      <c r="BX256" s="1527" t="str">
        <f t="shared" si="93"/>
        <v>JUL</v>
      </c>
      <c r="BY256" s="1527" t="str">
        <f t="shared" si="93"/>
        <v>AUG</v>
      </c>
      <c r="BZ256" s="1527" t="str">
        <f t="shared" si="93"/>
        <v>SEP</v>
      </c>
      <c r="CA256" s="1527" t="str">
        <f t="shared" si="93"/>
        <v>OCT</v>
      </c>
      <c r="CB256" s="1528" t="str">
        <f t="shared" si="93"/>
        <v>NOV</v>
      </c>
      <c r="CC256" s="1529" t="str">
        <f t="shared" si="93"/>
        <v>YEAR</v>
      </c>
      <c r="CD256" s="1290" t="s">
        <v>71</v>
      </c>
      <c r="CE256" s="777"/>
      <c r="CF256" s="777"/>
      <c r="CG256" s="777"/>
      <c r="CH256" s="777"/>
      <c r="CI256" s="777"/>
      <c r="CJ256" s="777"/>
      <c r="CK256" s="777"/>
      <c r="CL256" s="777"/>
      <c r="CM256" s="777"/>
      <c r="CN256" s="777"/>
      <c r="CO256" s="777"/>
      <c r="CP256" s="777"/>
      <c r="CQ256" s="777"/>
      <c r="CR256" s="777"/>
      <c r="CS256" s="777"/>
      <c r="CT256" s="777"/>
      <c r="CU256" s="777"/>
      <c r="CV256" s="777"/>
      <c r="CW256" s="777"/>
      <c r="CX256" s="777"/>
      <c r="CY256" s="777"/>
      <c r="CZ256" s="777"/>
      <c r="DA256" s="777"/>
      <c r="DB256" s="777"/>
      <c r="DC256" s="777"/>
      <c r="DD256" s="777"/>
      <c r="DE256" s="777"/>
      <c r="DF256" s="777"/>
      <c r="DG256" s="777"/>
      <c r="DH256" s="777"/>
      <c r="DI256" s="777"/>
      <c r="DJ256" s="777"/>
      <c r="DK256" s="777"/>
      <c r="DL256" s="777"/>
      <c r="DM256" s="777"/>
      <c r="DN256" s="777"/>
      <c r="DO256" s="777"/>
      <c r="DP256" s="777"/>
      <c r="DQ256" s="777"/>
      <c r="DR256" s="777"/>
      <c r="DS256" s="777"/>
      <c r="DT256" s="777"/>
      <c r="DU256" s="777"/>
      <c r="DV256" s="777"/>
      <c r="DW256" s="777"/>
      <c r="DX256" s="777"/>
      <c r="DY256" s="777"/>
      <c r="DZ256" s="777"/>
      <c r="EA256" s="777"/>
    </row>
    <row r="257" spans="1:131" s="777" customFormat="1" ht="15.75" customHeight="1" thickTop="1" thickBot="1">
      <c r="A257" s="1535"/>
      <c r="B257" s="1536" t="str">
        <f>IF(SETUP!H60&lt;&gt;"",SETUP!H60,"")</f>
        <v/>
      </c>
      <c r="C257" s="1537"/>
      <c r="D257" s="1537"/>
      <c r="E257" s="1537"/>
      <c r="F257" s="1537"/>
      <c r="G257" s="1537"/>
      <c r="H257" s="1537"/>
      <c r="I257" s="1537"/>
      <c r="J257" s="1537"/>
      <c r="K257" s="1537"/>
      <c r="L257" s="1537"/>
      <c r="M257" s="1537"/>
      <c r="N257" s="1537"/>
      <c r="O257" s="1538"/>
      <c r="P257" s="976"/>
      <c r="Q257" s="1539"/>
      <c r="R257" s="1540" t="str">
        <f>IF(SETUP!H60&lt;&gt;"",SETUP!H60,"")</f>
        <v/>
      </c>
      <c r="S257" s="1541" t="str">
        <f>IF($R257&lt;&gt;"",VLOOKUP($R257,$R$90:$AF$92,$S$1,FALSE),"")</f>
        <v/>
      </c>
      <c r="T257" s="1541" t="str">
        <f>IF($R257&lt;&gt;"",VLOOKUP($R257,$R$90:$AF$92,$T$1,FALSE),"")</f>
        <v/>
      </c>
      <c r="U257" s="1541" t="str">
        <f>IF($R257&lt;&gt;"",VLOOKUP($R257,$R$90:$AF$92,$U$1,FALSE),"")</f>
        <v/>
      </c>
      <c r="V257" s="1541" t="str">
        <f>IF($R257&lt;&gt;"",VLOOKUP($R257,$R$90:$AF$92,$V$1,FALSE),"")</f>
        <v/>
      </c>
      <c r="W257" s="1541" t="str">
        <f>IF($R257&lt;&gt;"",VLOOKUP($R257,$R$90:$AF$92,$W$1,FALSE),"")</f>
        <v/>
      </c>
      <c r="X257" s="1541" t="str">
        <f>IF($R257&lt;&gt;"",VLOOKUP($R257,$R$90:$AF$92,$X$1,FALSE),"")</f>
        <v/>
      </c>
      <c r="Y257" s="1541" t="str">
        <f>IF($R257&lt;&gt;"",VLOOKUP($R257,$R$90:$AF$92,$Y$1,FALSE),"")</f>
        <v/>
      </c>
      <c r="Z257" s="1541" t="str">
        <f>IF($R257&lt;&gt;"",VLOOKUP($R257,$R$90:$AF$92,$Z$1,FALSE),"")</f>
        <v/>
      </c>
      <c r="AA257" s="1541" t="str">
        <f>IF($R257&lt;&gt;"",VLOOKUP($R257,$R$90:$AF$92,$AA$1,FALSE),"")</f>
        <v/>
      </c>
      <c r="AB257" s="1541" t="str">
        <f>IF($R257&lt;&gt;"",VLOOKUP($R257,$R$90:$AF$92,$AB$1,FALSE),"")</f>
        <v/>
      </c>
      <c r="AC257" s="1541" t="str">
        <f>IF($R257&lt;&gt;"",VLOOKUP($R257,$R$90:$AF$92,$AC$1,FALSE),"")</f>
        <v/>
      </c>
      <c r="AD257" s="1542" t="str">
        <f>IF($R257&lt;&gt;"",VLOOKUP($R257,$R$90:$AF$92,$AD$1,FALSE),"")</f>
        <v/>
      </c>
      <c r="AE257" s="1543" t="str">
        <f>IF($R257&lt;&gt;"",VLOOKUP($R257,$R$90:$AF$92,$AE$1,FALSE),"")</f>
        <v/>
      </c>
      <c r="AF257" s="1544" t="str">
        <f>IF($R257&lt;&gt;"",VLOOKUP($R257,$R$90:$AF$92,$AF$1,FALSE),"")</f>
        <v/>
      </c>
      <c r="AG257" s="1539"/>
      <c r="AH257" s="1540" t="str">
        <f t="shared" si="84"/>
        <v/>
      </c>
      <c r="AI257" s="1545" t="str">
        <f>IF($AH257&lt;&gt;"",VLOOKUP($AH257,$AH$90:$AV$92,$S$1,FALSE),"")</f>
        <v/>
      </c>
      <c r="AJ257" s="1545" t="str">
        <f>IF($AH257&lt;&gt;"",VLOOKUP($AH257,$AH$90:$AV$92,$T$1,FALSE),"")</f>
        <v/>
      </c>
      <c r="AK257" s="1545" t="str">
        <f>IF($AH257&lt;&gt;"",VLOOKUP($AH257,$AH$90:$AV$92,$U$1,FALSE),"")</f>
        <v/>
      </c>
      <c r="AL257" s="1545" t="str">
        <f>IF($AH257&lt;&gt;"",VLOOKUP($AH257,$AH$90:$AV$92,$V$1,FALSE),"")</f>
        <v/>
      </c>
      <c r="AM257" s="1545" t="str">
        <f>IF($AH257&lt;&gt;"",VLOOKUP($AH257,$AH$90:$AV$92,$W$1,FALSE),"")</f>
        <v/>
      </c>
      <c r="AN257" s="1545" t="str">
        <f>IF($AH257&lt;&gt;"",VLOOKUP($AH257,$AH$90:$AV$92,$X$1,FALSE),"")</f>
        <v/>
      </c>
      <c r="AO257" s="1545" t="str">
        <f>IF($AH257&lt;&gt;"",VLOOKUP($AH257,$AH$90:$AV$92,$Y$1,FALSE),"")</f>
        <v/>
      </c>
      <c r="AP257" s="1545" t="str">
        <f>IF($AH257&lt;&gt;"",VLOOKUP($AH257,$AH$90:$AV$92,$Z$1,FALSE),"")</f>
        <v/>
      </c>
      <c r="AQ257" s="1545" t="str">
        <f>IF($AH257&lt;&gt;"",VLOOKUP($AH257,$AH$90:$AV$92,$AA$1,FALSE),"")</f>
        <v/>
      </c>
      <c r="AR257" s="1545" t="str">
        <f>IF($AH257&lt;&gt;"",VLOOKUP($AH257,$AH$90:$AV$92,$AB$1,FALSE),"")</f>
        <v/>
      </c>
      <c r="AS257" s="1545" t="str">
        <f>IF($AH257&lt;&gt;"",VLOOKUP($AH257,$AH$90:$AV$92,$AC$1,FALSE),"")</f>
        <v/>
      </c>
      <c r="AT257" s="1546" t="str">
        <f>IF($AH257&lt;&gt;"",VLOOKUP($AH257,$AH$90:$AV$92,$AD$1,FALSE),"")</f>
        <v/>
      </c>
      <c r="AU257" s="1547" t="str">
        <f>IF($AH257&lt;&gt;"",VLOOKUP($AH257,$AH$90:$AV$92,$AE$1,FALSE),"")</f>
        <v/>
      </c>
      <c r="AV257" s="1544" t="str">
        <f>IF($AH257&lt;&gt;"",VLOOKUP($AH257,$AH$90:$AV$92,$AF$1,FALSE),"")</f>
        <v/>
      </c>
      <c r="AW257" s="1539"/>
      <c r="AX257" s="1540" t="str">
        <f t="shared" si="85"/>
        <v/>
      </c>
      <c r="AY257" s="1541" t="str">
        <f>IF($R257&lt;&gt;"",VLOOKUP($R257,$AX$90:AY$90,AY$1,FALSE),"")</f>
        <v/>
      </c>
      <c r="AZ257" s="1548" t="str">
        <f>IF($R257&lt;&gt;"",VLOOKUP($R257,$AX$90:AZ$90,AZ$1,FALSE),"")</f>
        <v/>
      </c>
      <c r="BA257" s="841"/>
      <c r="BB257" s="1549" t="str">
        <f>IF($R257&lt;&gt;"",VLOOKUP($R257,$AX$90:BB$90,BB$1,FALSE),"")</f>
        <v/>
      </c>
      <c r="BC257" s="1545" t="str">
        <f>IF($R257&lt;&gt;"",VLOOKUP($R257,$AX$90:BC$90,BC$1,FALSE),"")</f>
        <v/>
      </c>
      <c r="BD257" s="1541" t="str">
        <f>IF($R257&lt;&gt;"",VLOOKUP($R257,$AX$90:BD$90,BD$1,FALSE),"")</f>
        <v/>
      </c>
      <c r="BE257" s="1550" t="str">
        <f>IF($R257&lt;&gt;"",VLOOKUP($R257,$AX$90:BE$90,BE$1,FALSE),"")</f>
        <v/>
      </c>
      <c r="BF257" s="1326"/>
      <c r="BG257" s="1549" t="str">
        <f>IF($R257&lt;&gt;"",VLOOKUP($R257,$AX$90:BG$90,BG$1,FALSE),"")</f>
        <v/>
      </c>
      <c r="BH257" s="1545" t="str">
        <f>IF($R257&lt;&gt;"",VLOOKUP($R257,$AX$90:BH$90,BH$1,FALSE),"")</f>
        <v/>
      </c>
      <c r="BI257" s="1541" t="str">
        <f>IF($R257&lt;&gt;"",VLOOKUP($R257,$AX$90:BI$90,BI$1,FALSE),"")</f>
        <v/>
      </c>
      <c r="BJ257" s="1550" t="str">
        <f>IF($R257&lt;&gt;"",VLOOKUP($R257,$AX$90:BJ$90,BJ$1,FALSE),"")</f>
        <v/>
      </c>
      <c r="BK257" s="1326"/>
      <c r="BL257" s="1551" t="str">
        <f>IF($R257&lt;&gt;"",VLOOKUP($R257,$AX$90:BL$90,BL$1,FALSE),"")</f>
        <v/>
      </c>
      <c r="BM257" s="1546" t="str">
        <f>IF($R257&lt;&gt;"",VLOOKUP($R257,$AX$90:BM$90,BM$1,FALSE),"")</f>
        <v/>
      </c>
      <c r="BN257" s="1547"/>
      <c r="BO257" s="1539"/>
      <c r="BP257" s="1540" t="str">
        <f t="shared" si="86"/>
        <v/>
      </c>
      <c r="BQ257" s="1541" t="str">
        <f>IF($R257&lt;&gt;"",VLOOKUP($R257,$BP$90:$CD$92,$S$1,FALSE),"")</f>
        <v/>
      </c>
      <c r="BR257" s="1541" t="str">
        <f>IF($R257&lt;&gt;"",VLOOKUP($R257,$BP$90:$CD$92,$T$1,FALSE),"")</f>
        <v/>
      </c>
      <c r="BS257" s="1541" t="str">
        <f>IF($R257&lt;&gt;"",VLOOKUP($R257,$BP$90:$CD$92,$U$1,FALSE),"")</f>
        <v/>
      </c>
      <c r="BT257" s="1541" t="str">
        <f>IF($R257&lt;&gt;"",VLOOKUP($R257,$BP$90:$CD$92,$V$1,FALSE),"")</f>
        <v/>
      </c>
      <c r="BU257" s="1541" t="str">
        <f>IF($R257&lt;&gt;"",VLOOKUP($R257,$BP$90:$CD$92,$W$1,FALSE),"")</f>
        <v/>
      </c>
      <c r="BV257" s="1541" t="str">
        <f>IF($R257&lt;&gt;"",VLOOKUP($R257,$BP$90:$CD$92,$X$1,FALSE),"")</f>
        <v/>
      </c>
      <c r="BW257" s="1541" t="str">
        <f>IF($R257&lt;&gt;"",VLOOKUP($R257,$BP$90:$CD$92,$Y$1,FALSE),"")</f>
        <v/>
      </c>
      <c r="BX257" s="1541" t="str">
        <f>IF($R257&lt;&gt;"",VLOOKUP($R257,$BP$90:$CD$92,$Z$1,FALSE),"")</f>
        <v/>
      </c>
      <c r="BY257" s="1541" t="str">
        <f>IF($R257&lt;&gt;"",VLOOKUP($R257,$BP$90:$CD$92,$AA$1,FALSE),"")</f>
        <v/>
      </c>
      <c r="BZ257" s="1541" t="str">
        <f>IF($R257&lt;&gt;"",VLOOKUP($R257,$BP$90:$CD$92,$AB$1,FALSE),"")</f>
        <v/>
      </c>
      <c r="CA257" s="1541" t="str">
        <f>IF($R257&lt;&gt;"",VLOOKUP($R257,$BP$90:$CD$92,$AC$1,FALSE),"")</f>
        <v/>
      </c>
      <c r="CB257" s="1542" t="str">
        <f>IF($R257&lt;&gt;"",VLOOKUP($R257,$BP$90:$CD$92,$AD$1,FALSE),"")</f>
        <v/>
      </c>
      <c r="CC257" s="1543" t="str">
        <f>IF($R257&lt;&gt;"",VLOOKUP($R257,$BP$90:$CD$92,$AE$1,FALSE),"")</f>
        <v/>
      </c>
      <c r="CD257" s="1544" t="str">
        <f>IF($R257&lt;&gt;"",VLOOKUP($R257,$BP$90:$CD$92,$AF$1,FALSE),"")</f>
        <v/>
      </c>
    </row>
    <row r="258" spans="1:131" s="777" customFormat="1" ht="15.75" customHeight="1">
      <c r="A258" s="1552"/>
      <c r="B258" s="1329" t="str">
        <f>IF(SETUP!H61&lt;&gt;"",SETUP!H61,"")</f>
        <v/>
      </c>
      <c r="C258" s="1330"/>
      <c r="D258" s="1330"/>
      <c r="E258" s="1330"/>
      <c r="F258" s="1330"/>
      <c r="G258" s="1330"/>
      <c r="H258" s="1330"/>
      <c r="I258" s="1330"/>
      <c r="J258" s="1330"/>
      <c r="K258" s="1330"/>
      <c r="L258" s="1330"/>
      <c r="M258" s="1330"/>
      <c r="N258" s="1330"/>
      <c r="O258" s="1331"/>
      <c r="P258" s="976"/>
      <c r="Q258" s="1553"/>
      <c r="R258" s="1554" t="str">
        <f>IF(SETUP!H61&lt;&gt;"",SETUP!H61,"")</f>
        <v/>
      </c>
      <c r="S258" s="1460" t="str">
        <f>IF($R258&lt;&gt;"",VLOOKUP($R258,$R$81:$AF$89,$S$1,FALSE),"")</f>
        <v/>
      </c>
      <c r="T258" s="1460" t="str">
        <f>IF($R258&lt;&gt;"",VLOOKUP($R258,$R$81:$AF$89,$T$1,FALSE),"")</f>
        <v/>
      </c>
      <c r="U258" s="1460" t="str">
        <f>IF($R258&lt;&gt;"",VLOOKUP($R258,$R$81:$AF$89,$U$1,FALSE),"")</f>
        <v/>
      </c>
      <c r="V258" s="1460" t="str">
        <f>IF($R258&lt;&gt;"",VLOOKUP($R258,$R$81:$AF$89,$V$1,FALSE),"")</f>
        <v/>
      </c>
      <c r="W258" s="1460" t="str">
        <f>IF($R258&lt;&gt;"",VLOOKUP($R258,$R$81:$AF$89,$W$1,FALSE),"")</f>
        <v/>
      </c>
      <c r="X258" s="1460" t="str">
        <f>IF($R258&lt;&gt;"",VLOOKUP($R258,$R$81:$AF$89,$X$1,FALSE),"")</f>
        <v/>
      </c>
      <c r="Y258" s="1460" t="str">
        <f>IF($R258&lt;&gt;"",VLOOKUP($R258,$R$81:$AF$89,$Y$1,FALSE),"")</f>
        <v/>
      </c>
      <c r="Z258" s="1460" t="str">
        <f>IF($R258&lt;&gt;"",VLOOKUP($R258,$R$81:$AF$89,$Z$1,FALSE),"")</f>
        <v/>
      </c>
      <c r="AA258" s="1460" t="str">
        <f>IF($R258&lt;&gt;"",VLOOKUP($R258,$R$81:$AF$89,$AA$1,FALSE),"")</f>
        <v/>
      </c>
      <c r="AB258" s="1460" t="str">
        <f>IF($R258&lt;&gt;"",VLOOKUP($R258,$R$81:$AF$89,$AB$1,FALSE),"")</f>
        <v/>
      </c>
      <c r="AC258" s="1460" t="str">
        <f>IF($R258&lt;&gt;"",VLOOKUP($R258,$R$81:$AF$89,$AC$1,FALSE),"")</f>
        <v/>
      </c>
      <c r="AD258" s="1461" t="str">
        <f>IF($R258&lt;&gt;"",VLOOKUP($R258,$R$81:$AF$89,$AD$1,FALSE),"")</f>
        <v/>
      </c>
      <c r="AE258" s="1462" t="str">
        <f>IF($R258&lt;&gt;"",VLOOKUP($R258,$R$81:$AF$89,$AE$1,FALSE),"")</f>
        <v/>
      </c>
      <c r="AF258" s="1555" t="str">
        <f>IF($R258&lt;&gt;"",VLOOKUP($R258,$R$81:$AF$89,$AF$1,FALSE),"")</f>
        <v/>
      </c>
      <c r="AG258" s="1553"/>
      <c r="AH258" s="1554" t="str">
        <f t="shared" si="84"/>
        <v/>
      </c>
      <c r="AI258" s="1464" t="str">
        <f t="shared" ref="AI258:AU262" si="94">IF(S258&lt;&gt;"",S258/S$257,"")</f>
        <v/>
      </c>
      <c r="AJ258" s="1464" t="str">
        <f t="shared" si="94"/>
        <v/>
      </c>
      <c r="AK258" s="1464" t="str">
        <f t="shared" si="94"/>
        <v/>
      </c>
      <c r="AL258" s="1464" t="str">
        <f t="shared" si="94"/>
        <v/>
      </c>
      <c r="AM258" s="1464" t="str">
        <f t="shared" si="94"/>
        <v/>
      </c>
      <c r="AN258" s="1464" t="str">
        <f t="shared" si="94"/>
        <v/>
      </c>
      <c r="AO258" s="1464" t="str">
        <f t="shared" si="94"/>
        <v/>
      </c>
      <c r="AP258" s="1464" t="str">
        <f t="shared" si="94"/>
        <v/>
      </c>
      <c r="AQ258" s="1464" t="str">
        <f t="shared" si="94"/>
        <v/>
      </c>
      <c r="AR258" s="1464" t="str">
        <f t="shared" si="94"/>
        <v/>
      </c>
      <c r="AS258" s="1464" t="str">
        <f t="shared" si="94"/>
        <v/>
      </c>
      <c r="AT258" s="1465" t="str">
        <f t="shared" si="94"/>
        <v/>
      </c>
      <c r="AU258" s="1466" t="str">
        <f t="shared" si="94"/>
        <v/>
      </c>
      <c r="AV258" s="1555" t="str">
        <f>IF($AH258&lt;&gt;"",VLOOKUP($AH258,$AH$81:$AV$89,$AF$1,FALSE),"")</f>
        <v/>
      </c>
      <c r="AW258" s="1553"/>
      <c r="AX258" s="1554" t="str">
        <f t="shared" si="85"/>
        <v/>
      </c>
      <c r="AY258" s="1460" t="str">
        <f>IF($R258&lt;&gt;"",VLOOKUP($R258,$AX$81:AY$89,AY$1,FALSE),"")</f>
        <v/>
      </c>
      <c r="AZ258" s="1467" t="str">
        <f>IF($R258&lt;&gt;"",VLOOKUP($R258,$AX$81:AZ$89,AZ$1,FALSE),"")</f>
        <v/>
      </c>
      <c r="BA258" s="841"/>
      <c r="BB258" s="1468" t="str">
        <f>IF($R258&lt;&gt;"",VLOOKUP($R258,$AX$81:BB$89,BB$1,FALSE),"")</f>
        <v/>
      </c>
      <c r="BC258" s="1464" t="str">
        <f>IF($R258&lt;&gt;"",VLOOKUP($R258,$AX$81:BC$89,BC$1,FALSE),"")</f>
        <v/>
      </c>
      <c r="BD258" s="1460" t="str">
        <f>IF($R258&lt;&gt;"",VLOOKUP($R258,$AX$81:BD$89,BD$1,FALSE),"")</f>
        <v/>
      </c>
      <c r="BE258" s="1469" t="str">
        <f>IF($R258&lt;&gt;"",VLOOKUP($R258,$AX$81:BE$89,BE$1,FALSE),"")</f>
        <v/>
      </c>
      <c r="BF258" s="1326"/>
      <c r="BG258" s="1468" t="str">
        <f>IF($R258&lt;&gt;"",VLOOKUP($R258,$AX$81:BG$89,BG$1,FALSE),"")</f>
        <v/>
      </c>
      <c r="BH258" s="1464" t="str">
        <f>IF($R258&lt;&gt;"",VLOOKUP($R258,$AX$81:BH$89,BH$1,FALSE),"")</f>
        <v/>
      </c>
      <c r="BI258" s="1460" t="str">
        <f>IF($R258&lt;&gt;"",VLOOKUP($R258,$AX$81:BI$89,BI$1,FALSE),"")</f>
        <v/>
      </c>
      <c r="BJ258" s="1469" t="str">
        <f>IF($R258&lt;&gt;"",VLOOKUP($R258,$AX$81:BJ$89,BJ$1,FALSE),"")</f>
        <v/>
      </c>
      <c r="BK258" s="1326"/>
      <c r="BL258" s="1470" t="str">
        <f>IF($R258&lt;&gt;"",VLOOKUP($R258,$AX$81:BL$89,BL$1,FALSE),"")</f>
        <v/>
      </c>
      <c r="BM258" s="1465" t="str">
        <f>IF($R258&lt;&gt;"",VLOOKUP($R258,$AX$81:BM$89,BM$1,FALSE),"")</f>
        <v/>
      </c>
      <c r="BN258" s="1466"/>
      <c r="BO258" s="1553"/>
      <c r="BP258" s="1554" t="str">
        <f t="shared" si="86"/>
        <v/>
      </c>
      <c r="BQ258" s="1460" t="str">
        <f>IF($R258&lt;&gt;"",VLOOKUP($R258,$BP$81:$CD$89,$S$1,FALSE),"")</f>
        <v/>
      </c>
      <c r="BR258" s="1460" t="str">
        <f>IF($R258&lt;&gt;"",VLOOKUP($R258,$BP$81:$CD$89,$T$1,FALSE),"")</f>
        <v/>
      </c>
      <c r="BS258" s="1460" t="str">
        <f>IF($R258&lt;&gt;"",VLOOKUP($R258,$BP$81:$CD$89,$U$1,FALSE),"")</f>
        <v/>
      </c>
      <c r="BT258" s="1460" t="str">
        <f>IF($R258&lt;&gt;"",VLOOKUP($R258,$BP$81:$CD$89,$V$1,FALSE),"")</f>
        <v/>
      </c>
      <c r="BU258" s="1460" t="str">
        <f>IF($R258&lt;&gt;"",VLOOKUP($R258,$BP$81:$CD$89,$W$1,FALSE),"")</f>
        <v/>
      </c>
      <c r="BV258" s="1460" t="str">
        <f>IF($R258&lt;&gt;"",VLOOKUP($R258,$BP$81:$CD$89,$X$1,FALSE),"")</f>
        <v/>
      </c>
      <c r="BW258" s="1460" t="str">
        <f>IF($R258&lt;&gt;"",VLOOKUP($R258,$BP$81:$CD$89,$Y$1,FALSE),"")</f>
        <v/>
      </c>
      <c r="BX258" s="1460" t="str">
        <f>IF($R258&lt;&gt;"",VLOOKUP($R258,$BP$81:$CD$89,$Z$1,FALSE),"")</f>
        <v/>
      </c>
      <c r="BY258" s="1460" t="str">
        <f>IF($R258&lt;&gt;"",VLOOKUP($R258,$BP$81:$CD$89,$AA$1,FALSE),"")</f>
        <v/>
      </c>
      <c r="BZ258" s="1460" t="str">
        <f>IF($R258&lt;&gt;"",VLOOKUP($R258,$BP$81:$CD$89,$AB$1,FALSE),"")</f>
        <v/>
      </c>
      <c r="CA258" s="1460" t="str">
        <f>IF($R258&lt;&gt;"",VLOOKUP($R258,$BP$81:$CD$89,$AC$1,FALSE),"")</f>
        <v/>
      </c>
      <c r="CB258" s="1461" t="str">
        <f>IF($R258&lt;&gt;"",VLOOKUP($R258,$BP$81:$CD$89,$AD$1,FALSE),"")</f>
        <v/>
      </c>
      <c r="CC258" s="1462" t="str">
        <f>IF($R258&lt;&gt;"",VLOOKUP($R258,$BP$81:$CD$89,$AE$1,FALSE),"")</f>
        <v/>
      </c>
      <c r="CD258" s="1555" t="str">
        <f>IF($R258&lt;&gt;"",VLOOKUP($R258,$BP$81:$CD$89,$AF$1,FALSE),"")</f>
        <v/>
      </c>
    </row>
    <row r="259" spans="1:131" s="777" customFormat="1" ht="15.75" customHeight="1">
      <c r="A259" s="1556"/>
      <c r="B259" s="1346" t="str">
        <f>IF(SETUP!H62&lt;&gt;"",SETUP!H62,"")</f>
        <v/>
      </c>
      <c r="C259" s="1347"/>
      <c r="D259" s="1347"/>
      <c r="E259" s="1347"/>
      <c r="F259" s="1347"/>
      <c r="G259" s="1347"/>
      <c r="H259" s="1347"/>
      <c r="I259" s="1347"/>
      <c r="J259" s="1347"/>
      <c r="K259" s="1347"/>
      <c r="L259" s="1347"/>
      <c r="M259" s="1347"/>
      <c r="N259" s="1347"/>
      <c r="O259" s="1348"/>
      <c r="P259" s="976"/>
      <c r="Q259" s="1557"/>
      <c r="R259" s="1350" t="str">
        <f>IF(SETUP!H62&lt;&gt;"",SETUP!H62,"")</f>
        <v/>
      </c>
      <c r="S259" s="848" t="str">
        <f>IF($R259&lt;&gt;"",VLOOKUP($R259,$R$81:$AF$89,$S$1,FALSE),"")</f>
        <v/>
      </c>
      <c r="T259" s="848" t="str">
        <f>IF($R259&lt;&gt;"",VLOOKUP($R259,$R$81:$AF$89,$T$1,FALSE),"")</f>
        <v/>
      </c>
      <c r="U259" s="848" t="str">
        <f>IF($R259&lt;&gt;"",VLOOKUP($R259,$R$81:$AF$89,$U$1,FALSE),"")</f>
        <v/>
      </c>
      <c r="V259" s="848" t="str">
        <f>IF($R259&lt;&gt;"",VLOOKUP($R259,$R$81:$AF$89,$V$1,FALSE),"")</f>
        <v/>
      </c>
      <c r="W259" s="848" t="str">
        <f>IF($R259&lt;&gt;"",VLOOKUP($R259,$R$81:$AF$89,$W$1,FALSE),"")</f>
        <v/>
      </c>
      <c r="X259" s="848" t="str">
        <f>IF($R259&lt;&gt;"",VLOOKUP($R259,$R$81:$AF$89,$X$1,FALSE),"")</f>
        <v/>
      </c>
      <c r="Y259" s="848" t="str">
        <f>IF($R259&lt;&gt;"",VLOOKUP($R259,$R$81:$AF$89,$Y$1,FALSE),"")</f>
        <v/>
      </c>
      <c r="Z259" s="848" t="str">
        <f>IF($R259&lt;&gt;"",VLOOKUP($R259,$R$81:$AF$89,$Z$1,FALSE),"")</f>
        <v/>
      </c>
      <c r="AA259" s="848" t="str">
        <f>IF($R259&lt;&gt;"",VLOOKUP($R259,$R$81:$AF$89,$AA$1,FALSE),"")</f>
        <v/>
      </c>
      <c r="AB259" s="848" t="str">
        <f>IF($R259&lt;&gt;"",VLOOKUP($R259,$R$81:$AF$89,$AB$1,FALSE),"")</f>
        <v/>
      </c>
      <c r="AC259" s="848" t="str">
        <f>IF($R259&lt;&gt;"",VLOOKUP($R259,$R$81:$AF$89,$AC$1,FALSE),"")</f>
        <v/>
      </c>
      <c r="AD259" s="1351" t="str">
        <f>IF($R259&lt;&gt;"",VLOOKUP($R259,$R$81:$AF$89,$AD$1,FALSE),"")</f>
        <v/>
      </c>
      <c r="AE259" s="1352" t="str">
        <f>IF($R259&lt;&gt;"",VLOOKUP($R259,$R$81:$AF$89,$AE$1,FALSE),"")</f>
        <v/>
      </c>
      <c r="AF259" s="1555" t="str">
        <f>IF($R259&lt;&gt;"",VLOOKUP($R259,$R$81:$AF$89,$AF$1,FALSE),"")</f>
        <v/>
      </c>
      <c r="AG259" s="1557"/>
      <c r="AH259" s="1350" t="str">
        <f t="shared" si="84"/>
        <v/>
      </c>
      <c r="AI259" s="852" t="str">
        <f t="shared" si="94"/>
        <v/>
      </c>
      <c r="AJ259" s="852" t="str">
        <f t="shared" si="94"/>
        <v/>
      </c>
      <c r="AK259" s="852" t="str">
        <f t="shared" si="94"/>
        <v/>
      </c>
      <c r="AL259" s="852" t="str">
        <f t="shared" si="94"/>
        <v/>
      </c>
      <c r="AM259" s="852" t="str">
        <f t="shared" si="94"/>
        <v/>
      </c>
      <c r="AN259" s="852" t="str">
        <f t="shared" si="94"/>
        <v/>
      </c>
      <c r="AO259" s="852" t="str">
        <f t="shared" si="94"/>
        <v/>
      </c>
      <c r="AP259" s="852" t="str">
        <f t="shared" si="94"/>
        <v/>
      </c>
      <c r="AQ259" s="852" t="str">
        <f t="shared" si="94"/>
        <v/>
      </c>
      <c r="AR259" s="852" t="str">
        <f t="shared" si="94"/>
        <v/>
      </c>
      <c r="AS259" s="852" t="str">
        <f t="shared" si="94"/>
        <v/>
      </c>
      <c r="AT259" s="1353" t="str">
        <f t="shared" si="94"/>
        <v/>
      </c>
      <c r="AU259" s="1354" t="str">
        <f t="shared" si="94"/>
        <v/>
      </c>
      <c r="AV259" s="1555" t="str">
        <f>IF($AH259&lt;&gt;"",VLOOKUP($AH259,$AH$81:$AV$89,$AF$1,FALSE),"")</f>
        <v/>
      </c>
      <c r="AW259" s="1557"/>
      <c r="AX259" s="1350" t="str">
        <f t="shared" si="85"/>
        <v/>
      </c>
      <c r="AY259" s="848" t="str">
        <f>IF($R259&lt;&gt;"",VLOOKUP($R259,$AX$81:AY$89,AY$1,FALSE),"")</f>
        <v/>
      </c>
      <c r="AZ259" s="855" t="str">
        <f>IF($R259&lt;&gt;"",VLOOKUP($R259,$AX$81:AZ$89,AZ$1,FALSE),"")</f>
        <v/>
      </c>
      <c r="BA259" s="841"/>
      <c r="BB259" s="856" t="str">
        <f>IF($R259&lt;&gt;"",VLOOKUP($R259,$AX$81:BB$89,BB$1,FALSE),"")</f>
        <v/>
      </c>
      <c r="BC259" s="852" t="str">
        <f>IF($R259&lt;&gt;"",VLOOKUP($R259,$AX$81:BC$89,BC$1,FALSE),"")</f>
        <v/>
      </c>
      <c r="BD259" s="848" t="str">
        <f>IF($R259&lt;&gt;"",VLOOKUP($R259,$AX$81:BD$89,BD$1,FALSE),"")</f>
        <v/>
      </c>
      <c r="BE259" s="857" t="str">
        <f>IF($R259&lt;&gt;"",VLOOKUP($R259,$AX$81:BE$89,BE$1,FALSE),"")</f>
        <v/>
      </c>
      <c r="BF259" s="1326"/>
      <c r="BG259" s="856" t="str">
        <f>IF($R259&lt;&gt;"",VLOOKUP($R259,$AX$81:BG$89,BG$1,FALSE),"")</f>
        <v/>
      </c>
      <c r="BH259" s="852" t="str">
        <f>IF($R259&lt;&gt;"",VLOOKUP($R259,$AX$81:BH$89,BH$1,FALSE),"")</f>
        <v/>
      </c>
      <c r="BI259" s="848" t="str">
        <f>IF($R259&lt;&gt;"",VLOOKUP($R259,$AX$81:BI$89,BI$1,FALSE),"")</f>
        <v/>
      </c>
      <c r="BJ259" s="857" t="str">
        <f>IF($R259&lt;&gt;"",VLOOKUP($R259,$AX$81:BJ$89,BJ$1,FALSE),"")</f>
        <v/>
      </c>
      <c r="BK259" s="1326"/>
      <c r="BL259" s="1355" t="str">
        <f>IF($R259&lt;&gt;"",VLOOKUP($R259,$AX$81:BL$89,BL$1,FALSE),"")</f>
        <v/>
      </c>
      <c r="BM259" s="1353" t="str">
        <f>IF($R259&lt;&gt;"",VLOOKUP($R259,$AX$81:BM$89,BM$1,FALSE),"")</f>
        <v/>
      </c>
      <c r="BN259" s="1354"/>
      <c r="BO259" s="1557"/>
      <c r="BP259" s="1350" t="str">
        <f t="shared" si="86"/>
        <v/>
      </c>
      <c r="BQ259" s="848" t="str">
        <f>IF($R259&lt;&gt;"",VLOOKUP($R259,$BP$81:$CD$89,$S$1,FALSE),"")</f>
        <v/>
      </c>
      <c r="BR259" s="848" t="str">
        <f>IF($R259&lt;&gt;"",VLOOKUP($R259,$BP$81:$CD$89,$T$1,FALSE),"")</f>
        <v/>
      </c>
      <c r="BS259" s="848" t="str">
        <f>IF($R259&lt;&gt;"",VLOOKUP($R259,$BP$81:$CD$89,$U$1,FALSE),"")</f>
        <v/>
      </c>
      <c r="BT259" s="848" t="str">
        <f>IF($R259&lt;&gt;"",VLOOKUP($R259,$BP$81:$CD$89,$V$1,FALSE),"")</f>
        <v/>
      </c>
      <c r="BU259" s="848" t="str">
        <f>IF($R259&lt;&gt;"",VLOOKUP($R259,$BP$81:$CD$89,$W$1,FALSE),"")</f>
        <v/>
      </c>
      <c r="BV259" s="848" t="str">
        <f>IF($R259&lt;&gt;"",VLOOKUP($R259,$BP$81:$CD$89,$X$1,FALSE),"")</f>
        <v/>
      </c>
      <c r="BW259" s="848" t="str">
        <f>IF($R259&lt;&gt;"",VLOOKUP($R259,$BP$81:$CD$89,$Y$1,FALSE),"")</f>
        <v/>
      </c>
      <c r="BX259" s="848" t="str">
        <f>IF($R259&lt;&gt;"",VLOOKUP($R259,$BP$81:$CD$89,$Z$1,FALSE),"")</f>
        <v/>
      </c>
      <c r="BY259" s="848" t="str">
        <f>IF($R259&lt;&gt;"",VLOOKUP($R259,$BP$81:$CD$89,$AA$1,FALSE),"")</f>
        <v/>
      </c>
      <c r="BZ259" s="848" t="str">
        <f>IF($R259&lt;&gt;"",VLOOKUP($R259,$BP$81:$CD$89,$AB$1,FALSE),"")</f>
        <v/>
      </c>
      <c r="CA259" s="848" t="str">
        <f>IF($R259&lt;&gt;"",VLOOKUP($R259,$BP$81:$CD$89,$AC$1,FALSE),"")</f>
        <v/>
      </c>
      <c r="CB259" s="1351" t="str">
        <f>IF($R259&lt;&gt;"",VLOOKUP($R259,$BP$81:$CD$89,$AD$1,FALSE),"")</f>
        <v/>
      </c>
      <c r="CC259" s="1352" t="str">
        <f>IF($R259&lt;&gt;"",VLOOKUP($R259,$BP$81:$CD$89,$AE$1,FALSE),"")</f>
        <v/>
      </c>
      <c r="CD259" s="1555" t="str">
        <f>IF($R259&lt;&gt;"",VLOOKUP($R259,$BP$81:$CD$89,$AF$1,FALSE),"")</f>
        <v/>
      </c>
    </row>
    <row r="260" spans="1:131" s="777" customFormat="1" ht="15.75" customHeight="1">
      <c r="A260" s="1556"/>
      <c r="B260" s="1346" t="str">
        <f>IF(SETUP!H63&lt;&gt;"",SETUP!H63,"")</f>
        <v/>
      </c>
      <c r="C260" s="1347"/>
      <c r="D260" s="1347"/>
      <c r="E260" s="1347"/>
      <c r="F260" s="1347"/>
      <c r="G260" s="1347"/>
      <c r="H260" s="1347"/>
      <c r="I260" s="1347"/>
      <c r="J260" s="1347"/>
      <c r="K260" s="1347"/>
      <c r="L260" s="1347"/>
      <c r="M260" s="1347"/>
      <c r="N260" s="1347"/>
      <c r="O260" s="1348"/>
      <c r="P260" s="976"/>
      <c r="Q260" s="1557"/>
      <c r="R260" s="1333" t="str">
        <f>IF(SETUP!H63&lt;&gt;"",SETUP!H63,"")</f>
        <v/>
      </c>
      <c r="S260" s="1334" t="str">
        <f>IF($R260&lt;&gt;"",VLOOKUP($R260,$R$81:$AF$89,$S$1,FALSE),"")</f>
        <v/>
      </c>
      <c r="T260" s="1334" t="str">
        <f>IF($R260&lt;&gt;"",VLOOKUP($R260,$R$81:$AF$89,$T$1,FALSE),"")</f>
        <v/>
      </c>
      <c r="U260" s="1334" t="str">
        <f>IF($R260&lt;&gt;"",VLOOKUP($R260,$R$81:$AF$89,$U$1,FALSE),"")</f>
        <v/>
      </c>
      <c r="V260" s="1334" t="str">
        <f>IF($R260&lt;&gt;"",VLOOKUP($R260,$R$81:$AF$89,$V$1,FALSE),"")</f>
        <v/>
      </c>
      <c r="W260" s="1334" t="str">
        <f>IF($R260&lt;&gt;"",VLOOKUP($R260,$R$81:$AF$89,$W$1,FALSE),"")</f>
        <v/>
      </c>
      <c r="X260" s="1334" t="str">
        <f>IF($R260&lt;&gt;"",VLOOKUP($R260,$R$81:$AF$89,$X$1,FALSE),"")</f>
        <v/>
      </c>
      <c r="Y260" s="1334" t="str">
        <f>IF($R260&lt;&gt;"",VLOOKUP($R260,$R$81:$AF$89,$Y$1,FALSE),"")</f>
        <v/>
      </c>
      <c r="Z260" s="1334" t="str">
        <f>IF($R260&lt;&gt;"",VLOOKUP($R260,$R$81:$AF$89,$Z$1,FALSE),"")</f>
        <v/>
      </c>
      <c r="AA260" s="1334" t="str">
        <f>IF($R260&lt;&gt;"",VLOOKUP($R260,$R$81:$AF$89,$AA$1,FALSE),"")</f>
        <v/>
      </c>
      <c r="AB260" s="1334" t="str">
        <f>IF($R260&lt;&gt;"",VLOOKUP($R260,$R$81:$AF$89,$AB$1,FALSE),"")</f>
        <v/>
      </c>
      <c r="AC260" s="1334" t="str">
        <f>IF($R260&lt;&gt;"",VLOOKUP($R260,$R$81:$AF$89,$AC$1,FALSE),"")</f>
        <v/>
      </c>
      <c r="AD260" s="1335" t="str">
        <f>IF($R260&lt;&gt;"",VLOOKUP($R260,$R$81:$AF$89,$AD$1,FALSE),"")</f>
        <v/>
      </c>
      <c r="AE260" s="1336" t="str">
        <f>IF($R260&lt;&gt;"",VLOOKUP($R260,$R$81:$AF$89,$AE$1,FALSE),"")</f>
        <v/>
      </c>
      <c r="AF260" s="1555" t="str">
        <f>IF($R260&lt;&gt;"",VLOOKUP($R260,$R$81:$AF$89,$AF$1,FALSE),"")</f>
        <v/>
      </c>
      <c r="AG260" s="1557"/>
      <c r="AH260" s="1333" t="str">
        <f t="shared" si="84"/>
        <v/>
      </c>
      <c r="AI260" s="1338" t="str">
        <f t="shared" si="94"/>
        <v/>
      </c>
      <c r="AJ260" s="1338" t="str">
        <f t="shared" si="94"/>
        <v/>
      </c>
      <c r="AK260" s="1338" t="str">
        <f t="shared" si="94"/>
        <v/>
      </c>
      <c r="AL260" s="1338" t="str">
        <f t="shared" si="94"/>
        <v/>
      </c>
      <c r="AM260" s="1338" t="str">
        <f t="shared" si="94"/>
        <v/>
      </c>
      <c r="AN260" s="1338" t="str">
        <f t="shared" si="94"/>
        <v/>
      </c>
      <c r="AO260" s="1338" t="str">
        <f t="shared" si="94"/>
        <v/>
      </c>
      <c r="AP260" s="1338" t="str">
        <f t="shared" si="94"/>
        <v/>
      </c>
      <c r="AQ260" s="1338" t="str">
        <f t="shared" si="94"/>
        <v/>
      </c>
      <c r="AR260" s="1338" t="str">
        <f t="shared" si="94"/>
        <v/>
      </c>
      <c r="AS260" s="1338" t="str">
        <f t="shared" si="94"/>
        <v/>
      </c>
      <c r="AT260" s="1339" t="str">
        <f t="shared" si="94"/>
        <v/>
      </c>
      <c r="AU260" s="1340" t="str">
        <f t="shared" si="94"/>
        <v/>
      </c>
      <c r="AV260" s="1555" t="str">
        <f>IF($AH260&lt;&gt;"",VLOOKUP($AH260,$AH$81:$AV$89,$AF$1,FALSE),"")</f>
        <v/>
      </c>
      <c r="AW260" s="1557"/>
      <c r="AX260" s="1333" t="str">
        <f t="shared" si="85"/>
        <v/>
      </c>
      <c r="AY260" s="1334" t="str">
        <f>IF($R260&lt;&gt;"",VLOOKUP($R260,$AX$81:AY$89,AY$1,FALSE),"")</f>
        <v/>
      </c>
      <c r="AZ260" s="1341" t="str">
        <f>IF($R260&lt;&gt;"",VLOOKUP($R260,$AX$81:AZ$89,AZ$1,FALSE),"")</f>
        <v/>
      </c>
      <c r="BA260" s="841"/>
      <c r="BB260" s="1342" t="str">
        <f>IF($R260&lt;&gt;"",VLOOKUP($R260,$AX$81:BB$89,BB$1,FALSE),"")</f>
        <v/>
      </c>
      <c r="BC260" s="1338" t="str">
        <f>IF($R260&lt;&gt;"",VLOOKUP($R260,$AX$81:BC$89,BC$1,FALSE),"")</f>
        <v/>
      </c>
      <c r="BD260" s="1334" t="str">
        <f>IF($R260&lt;&gt;"",VLOOKUP($R260,$AX$81:BD$89,BD$1,FALSE),"")</f>
        <v/>
      </c>
      <c r="BE260" s="1343" t="str">
        <f>IF($R260&lt;&gt;"",VLOOKUP($R260,$AX$81:BE$89,BE$1,FALSE),"")</f>
        <v/>
      </c>
      <c r="BF260" s="1326"/>
      <c r="BG260" s="1342" t="str">
        <f>IF($R260&lt;&gt;"",VLOOKUP($R260,$AX$81:BG$89,BG$1,FALSE),"")</f>
        <v/>
      </c>
      <c r="BH260" s="1338" t="str">
        <f>IF($R260&lt;&gt;"",VLOOKUP($R260,$AX$81:BH$89,BH$1,FALSE),"")</f>
        <v/>
      </c>
      <c r="BI260" s="1334" t="str">
        <f>IF($R260&lt;&gt;"",VLOOKUP($R260,$AX$81:BI$89,BI$1,FALSE),"")</f>
        <v/>
      </c>
      <c r="BJ260" s="1343" t="str">
        <f>IF($R260&lt;&gt;"",VLOOKUP($R260,$AX$81:BJ$89,BJ$1,FALSE),"")</f>
        <v/>
      </c>
      <c r="BK260" s="1326"/>
      <c r="BL260" s="1344" t="str">
        <f>IF($R260&lt;&gt;"",VLOOKUP($R260,$AX$81:BL$89,BL$1,FALSE),"")</f>
        <v/>
      </c>
      <c r="BM260" s="1339" t="str">
        <f>IF($R260&lt;&gt;"",VLOOKUP($R260,$AX$81:BM$89,BM$1,FALSE),"")</f>
        <v/>
      </c>
      <c r="BN260" s="1340"/>
      <c r="BO260" s="1557"/>
      <c r="BP260" s="1333" t="str">
        <f t="shared" si="86"/>
        <v/>
      </c>
      <c r="BQ260" s="1334" t="str">
        <f>IF($R260&lt;&gt;"",VLOOKUP($R260,$BP$81:$CD$89,$S$1,FALSE),"")</f>
        <v/>
      </c>
      <c r="BR260" s="1334" t="str">
        <f>IF($R260&lt;&gt;"",VLOOKUP($R260,$BP$81:$CD$89,$T$1,FALSE),"")</f>
        <v/>
      </c>
      <c r="BS260" s="1334" t="str">
        <f>IF($R260&lt;&gt;"",VLOOKUP($R260,$BP$81:$CD$89,$U$1,FALSE),"")</f>
        <v/>
      </c>
      <c r="BT260" s="1334" t="str">
        <f>IF($R260&lt;&gt;"",VLOOKUP($R260,$BP$81:$CD$89,$V$1,FALSE),"")</f>
        <v/>
      </c>
      <c r="BU260" s="1334" t="str">
        <f>IF($R260&lt;&gt;"",VLOOKUP($R260,$BP$81:$CD$89,$W$1,FALSE),"")</f>
        <v/>
      </c>
      <c r="BV260" s="1334" t="str">
        <f>IF($R260&lt;&gt;"",VLOOKUP($R260,$BP$81:$CD$89,$X$1,FALSE),"")</f>
        <v/>
      </c>
      <c r="BW260" s="1334" t="str">
        <f>IF($R260&lt;&gt;"",VLOOKUP($R260,$BP$81:$CD$89,$Y$1,FALSE),"")</f>
        <v/>
      </c>
      <c r="BX260" s="1334" t="str">
        <f>IF($R260&lt;&gt;"",VLOOKUP($R260,$BP$81:$CD$89,$Z$1,FALSE),"")</f>
        <v/>
      </c>
      <c r="BY260" s="1334" t="str">
        <f>IF($R260&lt;&gt;"",VLOOKUP($R260,$BP$81:$CD$89,$AA$1,FALSE),"")</f>
        <v/>
      </c>
      <c r="BZ260" s="1334" t="str">
        <f>IF($R260&lt;&gt;"",VLOOKUP($R260,$BP$81:$CD$89,$AB$1,FALSE),"")</f>
        <v/>
      </c>
      <c r="CA260" s="1334" t="str">
        <f>IF($R260&lt;&gt;"",VLOOKUP($R260,$BP$81:$CD$89,$AC$1,FALSE),"")</f>
        <v/>
      </c>
      <c r="CB260" s="1335" t="str">
        <f>IF($R260&lt;&gt;"",VLOOKUP($R260,$BP$81:$CD$89,$AD$1,FALSE),"")</f>
        <v/>
      </c>
      <c r="CC260" s="1336" t="str">
        <f>IF($R260&lt;&gt;"",VLOOKUP($R260,$BP$81:$CD$89,$AE$1,FALSE),"")</f>
        <v/>
      </c>
      <c r="CD260" s="1555" t="str">
        <f>IF($R260&lt;&gt;"",VLOOKUP($R260,$BP$81:$CD$89,$AF$1,FALSE),"")</f>
        <v/>
      </c>
    </row>
    <row r="261" spans="1:131" s="777" customFormat="1" ht="15.75" customHeight="1">
      <c r="A261" s="1556"/>
      <c r="B261" s="1346" t="str">
        <f>IF(SETUP!H64&lt;&gt;"",SETUP!H64,"")</f>
        <v/>
      </c>
      <c r="C261" s="1347"/>
      <c r="D261" s="1347"/>
      <c r="E261" s="1347"/>
      <c r="F261" s="1347"/>
      <c r="G261" s="1347"/>
      <c r="H261" s="1347"/>
      <c r="I261" s="1347"/>
      <c r="J261" s="1347"/>
      <c r="K261" s="1347"/>
      <c r="L261" s="1347"/>
      <c r="M261" s="1347"/>
      <c r="N261" s="1347"/>
      <c r="O261" s="1348"/>
      <c r="P261" s="976"/>
      <c r="Q261" s="1557"/>
      <c r="R261" s="1350" t="str">
        <f>IF(SETUP!H64&lt;&gt;"",SETUP!H64,"")</f>
        <v/>
      </c>
      <c r="S261" s="848" t="str">
        <f>IF($R261&lt;&gt;"",VLOOKUP($R261,$R$81:$AF$89,$S$1,FALSE),"")</f>
        <v/>
      </c>
      <c r="T261" s="848" t="str">
        <f>IF($R261&lt;&gt;"",VLOOKUP($R261,$R$81:$AF$89,$T$1,FALSE),"")</f>
        <v/>
      </c>
      <c r="U261" s="848" t="str">
        <f>IF($R261&lt;&gt;"",VLOOKUP($R261,$R$81:$AF$89,$U$1,FALSE),"")</f>
        <v/>
      </c>
      <c r="V261" s="848" t="str">
        <f>IF($R261&lt;&gt;"",VLOOKUP($R261,$R$81:$AF$89,$V$1,FALSE),"")</f>
        <v/>
      </c>
      <c r="W261" s="848" t="str">
        <f>IF($R261&lt;&gt;"",VLOOKUP($R261,$R$81:$AF$89,$W$1,FALSE),"")</f>
        <v/>
      </c>
      <c r="X261" s="848" t="str">
        <f>IF($R261&lt;&gt;"",VLOOKUP($R261,$R$81:$AF$89,$X$1,FALSE),"")</f>
        <v/>
      </c>
      <c r="Y261" s="848" t="str">
        <f>IF($R261&lt;&gt;"",VLOOKUP($R261,$R$81:$AF$89,$Y$1,FALSE),"")</f>
        <v/>
      </c>
      <c r="Z261" s="848" t="str">
        <f>IF($R261&lt;&gt;"",VLOOKUP($R261,$R$81:$AF$89,$Z$1,FALSE),"")</f>
        <v/>
      </c>
      <c r="AA261" s="848" t="str">
        <f>IF($R261&lt;&gt;"",VLOOKUP($R261,$R$81:$AF$89,$AA$1,FALSE),"")</f>
        <v/>
      </c>
      <c r="AB261" s="848" t="str">
        <f>IF($R261&lt;&gt;"",VLOOKUP($R261,$R$81:$AF$89,$AB$1,FALSE),"")</f>
        <v/>
      </c>
      <c r="AC261" s="848" t="str">
        <f>IF($R261&lt;&gt;"",VLOOKUP($R261,$R$81:$AF$89,$AC$1,FALSE),"")</f>
        <v/>
      </c>
      <c r="AD261" s="1351" t="str">
        <f>IF($R261&lt;&gt;"",VLOOKUP($R261,$R$81:$AF$89,$AD$1,FALSE),"")</f>
        <v/>
      </c>
      <c r="AE261" s="1352" t="str">
        <f>IF($R261&lt;&gt;"",VLOOKUP($R261,$R$81:$AF$89,$AE$1,FALSE),"")</f>
        <v/>
      </c>
      <c r="AF261" s="1555" t="str">
        <f>IF($R261&lt;&gt;"",VLOOKUP($R261,$R$81:$AF$89,$AF$1,FALSE),"")</f>
        <v/>
      </c>
      <c r="AG261" s="1557"/>
      <c r="AH261" s="1350" t="str">
        <f t="shared" si="84"/>
        <v/>
      </c>
      <c r="AI261" s="852" t="str">
        <f t="shared" si="94"/>
        <v/>
      </c>
      <c r="AJ261" s="852" t="str">
        <f t="shared" si="94"/>
        <v/>
      </c>
      <c r="AK261" s="852" t="str">
        <f t="shared" si="94"/>
        <v/>
      </c>
      <c r="AL261" s="852" t="str">
        <f t="shared" si="94"/>
        <v/>
      </c>
      <c r="AM261" s="852" t="str">
        <f t="shared" si="94"/>
        <v/>
      </c>
      <c r="AN261" s="852" t="str">
        <f t="shared" si="94"/>
        <v/>
      </c>
      <c r="AO261" s="852" t="str">
        <f t="shared" si="94"/>
        <v/>
      </c>
      <c r="AP261" s="852" t="str">
        <f t="shared" si="94"/>
        <v/>
      </c>
      <c r="AQ261" s="852" t="str">
        <f t="shared" si="94"/>
        <v/>
      </c>
      <c r="AR261" s="852" t="str">
        <f t="shared" si="94"/>
        <v/>
      </c>
      <c r="AS261" s="852" t="str">
        <f t="shared" si="94"/>
        <v/>
      </c>
      <c r="AT261" s="1353" t="str">
        <f t="shared" si="94"/>
        <v/>
      </c>
      <c r="AU261" s="1354" t="str">
        <f t="shared" si="94"/>
        <v/>
      </c>
      <c r="AV261" s="1555" t="str">
        <f>IF($AH261&lt;&gt;"",VLOOKUP($AH261,$AH$81:$AV$89,$AF$1,FALSE),"")</f>
        <v/>
      </c>
      <c r="AW261" s="1557"/>
      <c r="AX261" s="1350" t="str">
        <f t="shared" si="85"/>
        <v/>
      </c>
      <c r="AY261" s="848" t="str">
        <f>IF($R261&lt;&gt;"",VLOOKUP($R261,$AX$81:AY$89,AY$1,FALSE),"")</f>
        <v/>
      </c>
      <c r="AZ261" s="855" t="str">
        <f>IF($R261&lt;&gt;"",VLOOKUP($R261,$AX$81:AZ$89,AZ$1,FALSE),"")</f>
        <v/>
      </c>
      <c r="BA261" s="841"/>
      <c r="BB261" s="856" t="str">
        <f>IF($R261&lt;&gt;"",VLOOKUP($R261,$AX$81:BB$89,BB$1,FALSE),"")</f>
        <v/>
      </c>
      <c r="BC261" s="852" t="str">
        <f>IF($R261&lt;&gt;"",VLOOKUP($R261,$AX$81:BC$89,BC$1,FALSE),"")</f>
        <v/>
      </c>
      <c r="BD261" s="848" t="str">
        <f>IF($R261&lt;&gt;"",VLOOKUP($R261,$AX$81:BD$89,BD$1,FALSE),"")</f>
        <v/>
      </c>
      <c r="BE261" s="857" t="str">
        <f>IF($R261&lt;&gt;"",VLOOKUP($R261,$AX$81:BE$89,BE$1,FALSE),"")</f>
        <v/>
      </c>
      <c r="BF261" s="1326"/>
      <c r="BG261" s="856" t="str">
        <f>IF($R261&lt;&gt;"",VLOOKUP($R261,$AX$81:BG$89,BG$1,FALSE),"")</f>
        <v/>
      </c>
      <c r="BH261" s="852" t="str">
        <f>IF($R261&lt;&gt;"",VLOOKUP($R261,$AX$81:BH$89,BH$1,FALSE),"")</f>
        <v/>
      </c>
      <c r="BI261" s="848" t="str">
        <f>IF($R261&lt;&gt;"",VLOOKUP($R261,$AX$81:BI$89,BI$1,FALSE),"")</f>
        <v/>
      </c>
      <c r="BJ261" s="857" t="str">
        <f>IF($R261&lt;&gt;"",VLOOKUP($R261,$AX$81:BJ$89,BJ$1,FALSE),"")</f>
        <v/>
      </c>
      <c r="BK261" s="1326"/>
      <c r="BL261" s="1355" t="str">
        <f>IF($R261&lt;&gt;"",VLOOKUP($R261,$AX$81:BL$89,BL$1,FALSE),"")</f>
        <v/>
      </c>
      <c r="BM261" s="1353" t="str">
        <f>IF($R261&lt;&gt;"",VLOOKUP($R261,$AX$81:BM$89,BM$1,FALSE),"")</f>
        <v/>
      </c>
      <c r="BN261" s="1354"/>
      <c r="BO261" s="1557"/>
      <c r="BP261" s="1350" t="str">
        <f t="shared" si="86"/>
        <v/>
      </c>
      <c r="BQ261" s="848" t="str">
        <f>IF($R261&lt;&gt;"",VLOOKUP($R261,$BP$81:$CD$89,$S$1,FALSE),"")</f>
        <v/>
      </c>
      <c r="BR261" s="848" t="str">
        <f>IF($R261&lt;&gt;"",VLOOKUP($R261,$BP$81:$CD$89,$T$1,FALSE),"")</f>
        <v/>
      </c>
      <c r="BS261" s="848" t="str">
        <f>IF($R261&lt;&gt;"",VLOOKUP($R261,$BP$81:$CD$89,$U$1,FALSE),"")</f>
        <v/>
      </c>
      <c r="BT261" s="848" t="str">
        <f>IF($R261&lt;&gt;"",VLOOKUP($R261,$BP$81:$CD$89,$V$1,FALSE),"")</f>
        <v/>
      </c>
      <c r="BU261" s="848" t="str">
        <f>IF($R261&lt;&gt;"",VLOOKUP($R261,$BP$81:$CD$89,$W$1,FALSE),"")</f>
        <v/>
      </c>
      <c r="BV261" s="848" t="str">
        <f>IF($R261&lt;&gt;"",VLOOKUP($R261,$BP$81:$CD$89,$X$1,FALSE),"")</f>
        <v/>
      </c>
      <c r="BW261" s="848" t="str">
        <f>IF($R261&lt;&gt;"",VLOOKUP($R261,$BP$81:$CD$89,$Y$1,FALSE),"")</f>
        <v/>
      </c>
      <c r="BX261" s="848" t="str">
        <f>IF($R261&lt;&gt;"",VLOOKUP($R261,$BP$81:$CD$89,$Z$1,FALSE),"")</f>
        <v/>
      </c>
      <c r="BY261" s="848" t="str">
        <f>IF($R261&lt;&gt;"",VLOOKUP($R261,$BP$81:$CD$89,$AA$1,FALSE),"")</f>
        <v/>
      </c>
      <c r="BZ261" s="848" t="str">
        <f>IF($R261&lt;&gt;"",VLOOKUP($R261,$BP$81:$CD$89,$AB$1,FALSE),"")</f>
        <v/>
      </c>
      <c r="CA261" s="848" t="str">
        <f>IF($R261&lt;&gt;"",VLOOKUP($R261,$BP$81:$CD$89,$AC$1,FALSE),"")</f>
        <v/>
      </c>
      <c r="CB261" s="1351" t="str">
        <f>IF($R261&lt;&gt;"",VLOOKUP($R261,$BP$81:$CD$89,$AD$1,FALSE),"")</f>
        <v/>
      </c>
      <c r="CC261" s="1352" t="str">
        <f>IF($R261&lt;&gt;"",VLOOKUP($R261,$BP$81:$CD$89,$AE$1,FALSE),"")</f>
        <v/>
      </c>
      <c r="CD261" s="1555" t="str">
        <f>IF($R261&lt;&gt;"",VLOOKUP($R261,$BP$81:$CD$89,$AF$1,FALSE),"")</f>
        <v/>
      </c>
    </row>
    <row r="262" spans="1:131" s="777" customFormat="1" ht="15.75" customHeight="1" thickBot="1">
      <c r="A262" s="1558"/>
      <c r="B262" s="1357" t="str">
        <f>IF(SETUP!H65&lt;&gt;"",SETUP!H65,"")</f>
        <v/>
      </c>
      <c r="C262" s="1358"/>
      <c r="D262" s="1358"/>
      <c r="E262" s="1358"/>
      <c r="F262" s="1358"/>
      <c r="G262" s="1358"/>
      <c r="H262" s="1358"/>
      <c r="I262" s="1358"/>
      <c r="J262" s="1358"/>
      <c r="K262" s="1358"/>
      <c r="L262" s="1358"/>
      <c r="M262" s="1358"/>
      <c r="N262" s="1358"/>
      <c r="O262" s="1359"/>
      <c r="P262" s="976"/>
      <c r="Q262" s="1557"/>
      <c r="R262" s="1333" t="str">
        <f>IF(SETUP!H65&lt;&gt;"",SETUP!H65,"")</f>
        <v/>
      </c>
      <c r="S262" s="1334" t="str">
        <f>IF($R262&lt;&gt;"",VLOOKUP($R262,$R$81:$AF$89,$S$1,FALSE),"")</f>
        <v/>
      </c>
      <c r="T262" s="1334" t="str">
        <f>IF($R262&lt;&gt;"",VLOOKUP($R262,$R$81:$AF$89,$T$1,FALSE),"")</f>
        <v/>
      </c>
      <c r="U262" s="1334" t="str">
        <f>IF($R262&lt;&gt;"",VLOOKUP($R262,$R$81:$AF$89,$U$1,FALSE),"")</f>
        <v/>
      </c>
      <c r="V262" s="1334" t="str">
        <f>IF($R262&lt;&gt;"",VLOOKUP($R262,$R$81:$AF$89,$V$1,FALSE),"")</f>
        <v/>
      </c>
      <c r="W262" s="1334" t="str">
        <f>IF($R262&lt;&gt;"",VLOOKUP($R262,$R$81:$AF$89,$W$1,FALSE),"")</f>
        <v/>
      </c>
      <c r="X262" s="1334" t="str">
        <f>IF($R262&lt;&gt;"",VLOOKUP($R262,$R$81:$AF$89,$X$1,FALSE),"")</f>
        <v/>
      </c>
      <c r="Y262" s="1334" t="str">
        <f>IF($R262&lt;&gt;"",VLOOKUP($R262,$R$81:$AF$89,$Y$1,FALSE),"")</f>
        <v/>
      </c>
      <c r="Z262" s="1334" t="str">
        <f>IF($R262&lt;&gt;"",VLOOKUP($R262,$R$81:$AF$89,$Z$1,FALSE),"")</f>
        <v/>
      </c>
      <c r="AA262" s="1334" t="str">
        <f>IF($R262&lt;&gt;"",VLOOKUP($R262,$R$81:$AF$89,$AA$1,FALSE),"")</f>
        <v/>
      </c>
      <c r="AB262" s="1334" t="str">
        <f>IF($R262&lt;&gt;"",VLOOKUP($R262,$R$81:$AF$89,$AB$1,FALSE),"")</f>
        <v/>
      </c>
      <c r="AC262" s="1334" t="str">
        <f>IF($R262&lt;&gt;"",VLOOKUP($R262,$R$81:$AF$89,$AC$1,FALSE),"")</f>
        <v/>
      </c>
      <c r="AD262" s="1335" t="str">
        <f>IF($R262&lt;&gt;"",VLOOKUP($R262,$R$81:$AF$89,$AD$1,FALSE),"")</f>
        <v/>
      </c>
      <c r="AE262" s="1336" t="str">
        <f>IF($R262&lt;&gt;"",VLOOKUP($R262,$R$81:$AF$89,$AE$1,FALSE),"")</f>
        <v/>
      </c>
      <c r="AF262" s="1555" t="str">
        <f>IF($R262&lt;&gt;"",VLOOKUP($R262,$R$81:$AF$89,$AF$1,FALSE),"")</f>
        <v/>
      </c>
      <c r="AG262" s="1557"/>
      <c r="AH262" s="1333" t="str">
        <f t="shared" si="84"/>
        <v/>
      </c>
      <c r="AI262" s="1338" t="str">
        <f t="shared" si="94"/>
        <v/>
      </c>
      <c r="AJ262" s="1338" t="str">
        <f t="shared" si="94"/>
        <v/>
      </c>
      <c r="AK262" s="1338" t="str">
        <f t="shared" si="94"/>
        <v/>
      </c>
      <c r="AL262" s="1338" t="str">
        <f t="shared" si="94"/>
        <v/>
      </c>
      <c r="AM262" s="1338" t="str">
        <f t="shared" si="94"/>
        <v/>
      </c>
      <c r="AN262" s="1338" t="str">
        <f t="shared" si="94"/>
        <v/>
      </c>
      <c r="AO262" s="1338" t="str">
        <f t="shared" si="94"/>
        <v/>
      </c>
      <c r="AP262" s="1338" t="str">
        <f t="shared" si="94"/>
        <v/>
      </c>
      <c r="AQ262" s="1338" t="str">
        <f t="shared" si="94"/>
        <v/>
      </c>
      <c r="AR262" s="1338" t="str">
        <f t="shared" si="94"/>
        <v/>
      </c>
      <c r="AS262" s="1338" t="str">
        <f t="shared" si="94"/>
        <v/>
      </c>
      <c r="AT262" s="1339" t="str">
        <f t="shared" si="94"/>
        <v/>
      </c>
      <c r="AU262" s="1340" t="str">
        <f t="shared" si="94"/>
        <v/>
      </c>
      <c r="AV262" s="1555" t="str">
        <f>IF($AH262&lt;&gt;"",VLOOKUP($AH262,$AH$81:$AV$89,$AF$1,FALSE),"")</f>
        <v/>
      </c>
      <c r="AW262" s="1559"/>
      <c r="AX262" s="1361" t="str">
        <f t="shared" si="85"/>
        <v/>
      </c>
      <c r="AY262" s="1362" t="str">
        <f>IF($R262&lt;&gt;"",VLOOKUP($R262,$AX$81:AY$89,AY$1,FALSE),"")</f>
        <v/>
      </c>
      <c r="AZ262" s="1363" t="str">
        <f>IF($R262&lt;&gt;"",VLOOKUP($R262,$AX$81:AZ$89,AZ$1,FALSE),"")</f>
        <v/>
      </c>
      <c r="BA262" s="841"/>
      <c r="BB262" s="1364" t="str">
        <f>IF($R262&lt;&gt;"",VLOOKUP($R262,$AX$81:BB$89,BB$1,FALSE),"")</f>
        <v/>
      </c>
      <c r="BC262" s="1365" t="str">
        <f>IF($R262&lt;&gt;"",VLOOKUP($R262,$AX$81:BC$89,BC$1,FALSE),"")</f>
        <v/>
      </c>
      <c r="BD262" s="1362" t="str">
        <f>IF($R262&lt;&gt;"",VLOOKUP($R262,$AX$81:BD$89,BD$1,FALSE),"")</f>
        <v/>
      </c>
      <c r="BE262" s="1366" t="str">
        <f>IF($R262&lt;&gt;"",VLOOKUP($R262,$AX$81:BE$89,BE$1,FALSE),"")</f>
        <v/>
      </c>
      <c r="BF262" s="1326"/>
      <c r="BG262" s="1364" t="str">
        <f>IF($R262&lt;&gt;"",VLOOKUP($R262,$AX$81:BG$89,BG$1,FALSE),"")</f>
        <v/>
      </c>
      <c r="BH262" s="1365" t="str">
        <f>IF($R262&lt;&gt;"",VLOOKUP($R262,$AX$81:BH$89,BH$1,FALSE),"")</f>
        <v/>
      </c>
      <c r="BI262" s="1362" t="str">
        <f>IF($R262&lt;&gt;"",VLOOKUP($R262,$AX$81:BI$89,BI$1,FALSE),"")</f>
        <v/>
      </c>
      <c r="BJ262" s="1366" t="str">
        <f>IF($R262&lt;&gt;"",VLOOKUP($R262,$AX$81:BJ$89,BJ$1,FALSE),"")</f>
        <v/>
      </c>
      <c r="BK262" s="1326"/>
      <c r="BL262" s="1367" t="str">
        <f>IF($R262&lt;&gt;"",VLOOKUP($R262,$AX$81:BL$89,BL$1,FALSE),"")</f>
        <v/>
      </c>
      <c r="BM262" s="1368" t="str">
        <f>IF($R262&lt;&gt;"",VLOOKUP($R262,$AX$81:BM$89,BM$1,FALSE),"")</f>
        <v/>
      </c>
      <c r="BN262" s="1369"/>
      <c r="BO262" s="1557"/>
      <c r="BP262" s="1333" t="str">
        <f t="shared" si="86"/>
        <v/>
      </c>
      <c r="BQ262" s="1334" t="str">
        <f>IF($R262&lt;&gt;"",VLOOKUP($R262,$BP$81:$CD$89,$S$1,FALSE),"")</f>
        <v/>
      </c>
      <c r="BR262" s="1334" t="str">
        <f>IF($R262&lt;&gt;"",VLOOKUP($R262,$BP$81:$CD$89,$T$1,FALSE),"")</f>
        <v/>
      </c>
      <c r="BS262" s="1334" t="str">
        <f>IF($R262&lt;&gt;"",VLOOKUP($R262,$BP$81:$CD$89,$U$1,FALSE),"")</f>
        <v/>
      </c>
      <c r="BT262" s="1334" t="str">
        <f>IF($R262&lt;&gt;"",VLOOKUP($R262,$BP$81:$CD$89,$V$1,FALSE),"")</f>
        <v/>
      </c>
      <c r="BU262" s="1334" t="str">
        <f>IF($R262&lt;&gt;"",VLOOKUP($R262,$BP$81:$CD$89,$W$1,FALSE),"")</f>
        <v/>
      </c>
      <c r="BV262" s="1334" t="str">
        <f>IF($R262&lt;&gt;"",VLOOKUP($R262,$BP$81:$CD$89,$X$1,FALSE),"")</f>
        <v/>
      </c>
      <c r="BW262" s="1334" t="str">
        <f>IF($R262&lt;&gt;"",VLOOKUP($R262,$BP$81:$CD$89,$Y$1,FALSE),"")</f>
        <v/>
      </c>
      <c r="BX262" s="1334" t="str">
        <f>IF($R262&lt;&gt;"",VLOOKUP($R262,$BP$81:$CD$89,$Z$1,FALSE),"")</f>
        <v/>
      </c>
      <c r="BY262" s="1334" t="str">
        <f>IF($R262&lt;&gt;"",VLOOKUP($R262,$BP$81:$CD$89,$AA$1,FALSE),"")</f>
        <v/>
      </c>
      <c r="BZ262" s="1334" t="str">
        <f>IF($R262&lt;&gt;"",VLOOKUP($R262,$BP$81:$CD$89,$AB$1,FALSE),"")</f>
        <v/>
      </c>
      <c r="CA262" s="1334" t="str">
        <f>IF($R262&lt;&gt;"",VLOOKUP($R262,$BP$81:$CD$89,$AC$1,FALSE),"")</f>
        <v/>
      </c>
      <c r="CB262" s="1335" t="str">
        <f>IF($R262&lt;&gt;"",VLOOKUP($R262,$BP$81:$CD$89,$AD$1,FALSE),"")</f>
        <v/>
      </c>
      <c r="CC262" s="1336" t="str">
        <f>IF($R262&lt;&gt;"",VLOOKUP($R262,$BP$81:$CD$89,$AE$1,FALSE),"")</f>
        <v/>
      </c>
      <c r="CD262" s="1555" t="str">
        <f>IF($R262&lt;&gt;"",VLOOKUP($R262,$BP$81:$CD$89,$AF$1,FALSE),"")</f>
        <v/>
      </c>
    </row>
    <row r="263" spans="1:131" s="1070" customFormat="1" ht="15.75" customHeight="1" thickTop="1" thickBot="1">
      <c r="A263" s="1370"/>
      <c r="B263" s="1370" t="str">
        <f>IF(SETUP!H66&lt;&gt;"",SETUP!H66,"")</f>
        <v/>
      </c>
      <c r="C263" s="1370"/>
      <c r="D263" s="1370"/>
      <c r="E263" s="1370"/>
      <c r="F263" s="1370"/>
      <c r="G263" s="1370"/>
      <c r="H263" s="1370"/>
      <c r="I263" s="1370"/>
      <c r="J263" s="1370"/>
      <c r="K263" s="1370"/>
      <c r="L263" s="1370"/>
      <c r="M263" s="1370"/>
      <c r="N263" s="1370"/>
      <c r="O263" s="1370"/>
      <c r="P263" s="1073"/>
      <c r="Q263" s="1370"/>
      <c r="R263" s="1370"/>
      <c r="S263" s="1371"/>
      <c r="T263" s="1371"/>
      <c r="U263" s="1371"/>
      <c r="V263" s="1371"/>
      <c r="W263" s="1371"/>
      <c r="X263" s="1371"/>
      <c r="Y263" s="1371"/>
      <c r="Z263" s="1371"/>
      <c r="AA263" s="1371"/>
      <c r="AB263" s="1371"/>
      <c r="AC263" s="1371"/>
      <c r="AD263" s="1371"/>
      <c r="AE263" s="1371"/>
      <c r="AF263" s="1372"/>
      <c r="AG263" s="1370"/>
      <c r="AH263" s="1370" t="str">
        <f t="shared" si="84"/>
        <v/>
      </c>
      <c r="AI263" s="1373"/>
      <c r="AJ263" s="1373"/>
      <c r="AK263" s="1373"/>
      <c r="AL263" s="1373"/>
      <c r="AM263" s="1373"/>
      <c r="AN263" s="1373"/>
      <c r="AO263" s="1373"/>
      <c r="AP263" s="1373"/>
      <c r="AQ263" s="1373"/>
      <c r="AR263" s="1373"/>
      <c r="AS263" s="1373"/>
      <c r="AT263" s="1373"/>
      <c r="AU263" s="1373"/>
      <c r="AV263" s="1372"/>
      <c r="AW263" s="1370"/>
      <c r="AX263" s="1370" t="str">
        <f t="shared" si="85"/>
        <v/>
      </c>
      <c r="AY263" s="1371"/>
      <c r="AZ263" s="1371"/>
      <c r="BA263" s="1374"/>
      <c r="BB263" s="1371"/>
      <c r="BC263" s="1373"/>
      <c r="BD263" s="1371"/>
      <c r="BE263" s="1373"/>
      <c r="BF263" s="1375"/>
      <c r="BG263" s="1371"/>
      <c r="BH263" s="1373"/>
      <c r="BI263" s="1371"/>
      <c r="BJ263" s="1373"/>
      <c r="BK263" s="1375"/>
      <c r="BL263" s="1376"/>
      <c r="BM263" s="1373"/>
      <c r="BN263" s="1373"/>
      <c r="BO263" s="1370"/>
      <c r="BP263" s="1370" t="str">
        <f t="shared" si="86"/>
        <v/>
      </c>
      <c r="BQ263" s="1371"/>
      <c r="BR263" s="1371"/>
      <c r="BS263" s="1371"/>
      <c r="BT263" s="1371"/>
      <c r="BU263" s="1371"/>
      <c r="BV263" s="1371"/>
      <c r="BW263" s="1371"/>
      <c r="BX263" s="1371"/>
      <c r="BY263" s="1371"/>
      <c r="BZ263" s="1371"/>
      <c r="CA263" s="1371"/>
      <c r="CB263" s="1371"/>
      <c r="CC263" s="1371"/>
      <c r="CD263" s="1372"/>
      <c r="CE263" s="1080"/>
      <c r="CF263" s="1080"/>
      <c r="CG263" s="1080"/>
      <c r="CH263" s="1080"/>
      <c r="CI263" s="1080"/>
      <c r="CJ263" s="1080"/>
      <c r="CK263" s="1080"/>
      <c r="CL263" s="1080"/>
      <c r="CM263" s="1080"/>
      <c r="CN263" s="1080"/>
      <c r="CO263" s="1080"/>
      <c r="CP263" s="1080"/>
      <c r="CQ263" s="1080"/>
      <c r="CR263" s="1080"/>
      <c r="CS263" s="1080"/>
      <c r="CT263" s="1080"/>
      <c r="CU263" s="1080"/>
      <c r="CV263" s="1080"/>
      <c r="CW263" s="1080"/>
      <c r="CX263" s="1080"/>
      <c r="CY263" s="1080"/>
      <c r="CZ263" s="1080"/>
      <c r="DA263" s="1080"/>
      <c r="DB263" s="1080"/>
      <c r="DC263" s="1080"/>
      <c r="DD263" s="1080"/>
      <c r="DE263" s="1080"/>
      <c r="DF263" s="1080"/>
      <c r="DG263" s="1080"/>
      <c r="DH263" s="1080"/>
      <c r="DI263" s="1080"/>
      <c r="DJ263" s="1080"/>
      <c r="DK263" s="1080"/>
      <c r="DL263" s="1080"/>
      <c r="DM263" s="1080"/>
      <c r="DN263" s="1080"/>
      <c r="DO263" s="1080"/>
      <c r="DP263" s="1080"/>
      <c r="DQ263" s="1080"/>
      <c r="DR263" s="1080"/>
      <c r="DS263" s="1080"/>
      <c r="DT263" s="1080"/>
      <c r="DU263" s="1080"/>
      <c r="DV263" s="1080"/>
      <c r="DW263" s="1080"/>
      <c r="DX263" s="1080"/>
      <c r="DY263" s="1080"/>
      <c r="DZ263" s="1080"/>
      <c r="EA263" s="1080"/>
    </row>
    <row r="264" spans="1:131" s="777" customFormat="1" ht="15.75" customHeight="1" thickTop="1" thickBot="1">
      <c r="A264" s="1560"/>
      <c r="B264" s="1561" t="str">
        <f>IF(SETUP!H67&lt;&gt;"",SETUP!H67,"")</f>
        <v/>
      </c>
      <c r="C264" s="1562"/>
      <c r="D264" s="1562"/>
      <c r="E264" s="1562"/>
      <c r="F264" s="1562"/>
      <c r="G264" s="1562"/>
      <c r="H264" s="1562"/>
      <c r="I264" s="1562"/>
      <c r="J264" s="1562"/>
      <c r="K264" s="1562"/>
      <c r="L264" s="1562"/>
      <c r="M264" s="1562"/>
      <c r="N264" s="1562"/>
      <c r="O264" s="1563"/>
      <c r="P264" s="976"/>
      <c r="Q264" s="1564"/>
      <c r="R264" s="1565" t="str">
        <f>IF(SETUP!H67&lt;&gt;"",SETUP!H67,"")</f>
        <v/>
      </c>
      <c r="S264" s="1566" t="str">
        <f>IF($R264&lt;&gt;"",VLOOKUP($R264,$R$90:$AF$92,$S$1,FALSE),"")</f>
        <v/>
      </c>
      <c r="T264" s="1566" t="str">
        <f>IF($R264&lt;&gt;"",VLOOKUP($R264,$R$90:$AF$92,$T$1,FALSE),"")</f>
        <v/>
      </c>
      <c r="U264" s="1566" t="str">
        <f>IF($R264&lt;&gt;"",VLOOKUP($R264,$R$90:$AF$92,$U$1,FALSE),"")</f>
        <v/>
      </c>
      <c r="V264" s="1566" t="str">
        <f>IF($R264&lt;&gt;"",VLOOKUP($R264,$R$90:$AF$92,$V$1,FALSE),"")</f>
        <v/>
      </c>
      <c r="W264" s="1566" t="str">
        <f>IF($R264&lt;&gt;"",VLOOKUP($R264,$R$90:$AF$92,$W$1,FALSE),"")</f>
        <v/>
      </c>
      <c r="X264" s="1566" t="str">
        <f>IF($R264&lt;&gt;"",VLOOKUP($R264,$R$90:$AF$92,$X$1,FALSE),"")</f>
        <v/>
      </c>
      <c r="Y264" s="1566" t="str">
        <f>IF($R264&lt;&gt;"",VLOOKUP($R264,$R$90:$AF$92,$Y$1,FALSE),"")</f>
        <v/>
      </c>
      <c r="Z264" s="1566" t="str">
        <f>IF($R264&lt;&gt;"",VLOOKUP($R264,$R$90:$AF$92,$Z$1,FALSE),"")</f>
        <v/>
      </c>
      <c r="AA264" s="1566" t="str">
        <f>IF($R264&lt;&gt;"",VLOOKUP($R264,$R$90:$AF$92,$AA$1,FALSE),"")</f>
        <v/>
      </c>
      <c r="AB264" s="1566" t="str">
        <f>IF($R264&lt;&gt;"",VLOOKUP($R264,$R$90:$AF$92,$AB$1,FALSE),"")</f>
        <v/>
      </c>
      <c r="AC264" s="1566" t="str">
        <f>IF($R264&lt;&gt;"",VLOOKUP($R264,$R$90:$AF$92,$AC$1,FALSE),"")</f>
        <v/>
      </c>
      <c r="AD264" s="1567" t="str">
        <f>IF($R264&lt;&gt;"",VLOOKUP($R264,$R$90:$AF$92,$AD$1,FALSE),"")</f>
        <v/>
      </c>
      <c r="AE264" s="1568" t="str">
        <f>IF($R264&lt;&gt;"",VLOOKUP($R264,$R$90:$AF$92,$AE$1,FALSE),"")</f>
        <v/>
      </c>
      <c r="AF264" s="1569" t="str">
        <f>IF($R264&lt;&gt;"",VLOOKUP($R264,$R$90:$AF$92,$AF$1,FALSE),"")</f>
        <v/>
      </c>
      <c r="AG264" s="1564"/>
      <c r="AH264" s="1565" t="str">
        <f t="shared" si="84"/>
        <v/>
      </c>
      <c r="AI264" s="1570" t="str">
        <f>IF($AH264&lt;&gt;"",VLOOKUP($AH264,$AH$90:$AV$92,$S$1,FALSE),"")</f>
        <v/>
      </c>
      <c r="AJ264" s="1570" t="str">
        <f>IF($AH264&lt;&gt;"",VLOOKUP($AH264,$AH$90:$AV$92,$T$1,FALSE),"")</f>
        <v/>
      </c>
      <c r="AK264" s="1570" t="str">
        <f>IF($AH264&lt;&gt;"",VLOOKUP($AH264,$AH$90:$AV$92,$U$1,FALSE),"")</f>
        <v/>
      </c>
      <c r="AL264" s="1570" t="str">
        <f>IF($AH264&lt;&gt;"",VLOOKUP($AH264,$AH$90:$AV$92,$V$1,FALSE),"")</f>
        <v/>
      </c>
      <c r="AM264" s="1570" t="str">
        <f>IF($AH264&lt;&gt;"",VLOOKUP($AH264,$AH$90:$AV$92,$W$1,FALSE),"")</f>
        <v/>
      </c>
      <c r="AN264" s="1570" t="str">
        <f>IF($AH264&lt;&gt;"",VLOOKUP($AH264,$AH$90:$AV$92,$X$1,FALSE),"")</f>
        <v/>
      </c>
      <c r="AO264" s="1570" t="str">
        <f>IF($AH264&lt;&gt;"",VLOOKUP($AH264,$AH$90:$AV$92,$Y$1,FALSE),"")</f>
        <v/>
      </c>
      <c r="AP264" s="1570" t="str">
        <f>IF($AH264&lt;&gt;"",VLOOKUP($AH264,$AH$90:$AV$92,$Z$1,FALSE),"")</f>
        <v/>
      </c>
      <c r="AQ264" s="1570" t="str">
        <f>IF($AH264&lt;&gt;"",VLOOKUP($AH264,$AH$90:$AV$92,$AA$1,FALSE),"")</f>
        <v/>
      </c>
      <c r="AR264" s="1570" t="str">
        <f>IF($AH264&lt;&gt;"",VLOOKUP($AH264,$AH$90:$AV$92,$AB$1,FALSE),"")</f>
        <v/>
      </c>
      <c r="AS264" s="1570" t="str">
        <f>IF($AH264&lt;&gt;"",VLOOKUP($AH264,$AH$90:$AV$92,$AC$1,FALSE),"")</f>
        <v/>
      </c>
      <c r="AT264" s="1571" t="str">
        <f>IF($AH264&lt;&gt;"",VLOOKUP($AH264,$AH$90:$AV$92,$AD$1,FALSE),"")</f>
        <v/>
      </c>
      <c r="AU264" s="1572" t="str">
        <f>IF($AH264&lt;&gt;"",VLOOKUP($AH264,$AH$90:$AV$92,$AE$1,FALSE),"")</f>
        <v/>
      </c>
      <c r="AV264" s="1569" t="str">
        <f>IF($AH264&lt;&gt;"",VLOOKUP($AH264,$AH$90:$AV$92,$AF$1,FALSE),"")</f>
        <v/>
      </c>
      <c r="AW264" s="1573"/>
      <c r="AX264" s="1540" t="str">
        <f t="shared" si="85"/>
        <v/>
      </c>
      <c r="AY264" s="1541" t="str">
        <f>IF($R264&lt;&gt;"",VLOOKUP($R264,$AX$91:AY$91,AY$1,FALSE),"")</f>
        <v/>
      </c>
      <c r="AZ264" s="1548" t="str">
        <f>IF($R264&lt;&gt;"",VLOOKUP($R264,$AX$91:AZ$91,AZ$1,FALSE),"")</f>
        <v/>
      </c>
      <c r="BA264" s="841"/>
      <c r="BB264" s="1549" t="str">
        <f>IF($R264&lt;&gt;"",VLOOKUP($R264,$AX$91:BB$91,BB$1,FALSE),"")</f>
        <v/>
      </c>
      <c r="BC264" s="1545" t="str">
        <f>IF($R264&lt;&gt;"",VLOOKUP($R264,$AX$91:BC$91,BC$1,FALSE),"")</f>
        <v/>
      </c>
      <c r="BD264" s="1541" t="str">
        <f>IF($R264&lt;&gt;"",VLOOKUP($R264,$AX$91:BD$91,BD$1,FALSE),"")</f>
        <v/>
      </c>
      <c r="BE264" s="1550" t="str">
        <f>IF($R264&lt;&gt;"",VLOOKUP($R264,$AX$91:BE$91,BE$1,FALSE),"")</f>
        <v/>
      </c>
      <c r="BF264" s="1326"/>
      <c r="BG264" s="1549" t="str">
        <f>IF($R264&lt;&gt;"",VLOOKUP($R264,$AX$91:BG$91,BG$1,FALSE),"")</f>
        <v/>
      </c>
      <c r="BH264" s="1545" t="str">
        <f>IF($R264&lt;&gt;"",VLOOKUP($R264,$AX$91:BH$91,BH$1,FALSE),"")</f>
        <v/>
      </c>
      <c r="BI264" s="1541" t="str">
        <f>IF($R264&lt;&gt;"",VLOOKUP($R264,$AX$91:BI$91,BI$1,FALSE),"")</f>
        <v/>
      </c>
      <c r="BJ264" s="1550" t="str">
        <f>IF($R264&lt;&gt;"",VLOOKUP($R264,$AX$91:BJ$91,BJ$1,FALSE),"")</f>
        <v/>
      </c>
      <c r="BK264" s="1326"/>
      <c r="BL264" s="1551" t="str">
        <f>IF($R264&lt;&gt;"",VLOOKUP($R264,$AX$91:BL$91,BL$1,FALSE),"")</f>
        <v/>
      </c>
      <c r="BM264" s="1546" t="str">
        <f>IF($R264&lt;&gt;"",VLOOKUP($R264,$AX$91:BM$91,BM$1,FALSE),"")</f>
        <v/>
      </c>
      <c r="BN264" s="1547"/>
      <c r="BO264" s="1564"/>
      <c r="BP264" s="1565" t="str">
        <f t="shared" si="86"/>
        <v/>
      </c>
      <c r="BQ264" s="1566" t="str">
        <f>IF($R264&lt;&gt;"",VLOOKUP($R264,$BP$90:$CD$92,$S$1,FALSE),"")</f>
        <v/>
      </c>
      <c r="BR264" s="1566" t="str">
        <f>IF($R264&lt;&gt;"",VLOOKUP($R264,$BP$90:$CD$92,$T$1,FALSE),"")</f>
        <v/>
      </c>
      <c r="BS264" s="1566" t="str">
        <f>IF($R264&lt;&gt;"",VLOOKUP($R264,$BP$90:$CD$92,$U$1,FALSE),"")</f>
        <v/>
      </c>
      <c r="BT264" s="1566" t="str">
        <f>IF($R264&lt;&gt;"",VLOOKUP($R264,$BP$90:$CD$92,$V$1,FALSE),"")</f>
        <v/>
      </c>
      <c r="BU264" s="1566" t="str">
        <f>IF($R264&lt;&gt;"",VLOOKUP($R264,$BP$90:$CD$92,$W$1,FALSE),"")</f>
        <v/>
      </c>
      <c r="BV264" s="1566" t="str">
        <f>IF($R264&lt;&gt;"",VLOOKUP($R264,$BP$90:$CD$92,$X$1,FALSE),"")</f>
        <v/>
      </c>
      <c r="BW264" s="1566" t="str">
        <f>IF($R264&lt;&gt;"",VLOOKUP($R264,$BP$90:$CD$92,$Y$1,FALSE),"")</f>
        <v/>
      </c>
      <c r="BX264" s="1566" t="str">
        <f>IF($R264&lt;&gt;"",VLOOKUP($R264,$BP$90:$CD$92,$Z$1,FALSE),"")</f>
        <v/>
      </c>
      <c r="BY264" s="1566" t="str">
        <f>IF($R264&lt;&gt;"",VLOOKUP($R264,$BP$90:$CD$92,$AA$1,FALSE),"")</f>
        <v/>
      </c>
      <c r="BZ264" s="1566" t="str">
        <f>IF($R264&lt;&gt;"",VLOOKUP($R264,$BP$90:$CD$92,$AB$1,FALSE),"")</f>
        <v/>
      </c>
      <c r="CA264" s="1566" t="str">
        <f>IF($R264&lt;&gt;"",VLOOKUP($R264,$BP$90:$CD$92,$AC$1,FALSE),"")</f>
        <v/>
      </c>
      <c r="CB264" s="1567" t="str">
        <f>IF($R264&lt;&gt;"",VLOOKUP($R264,$BP$90:$CD$92,$AD$1,FALSE),"")</f>
        <v/>
      </c>
      <c r="CC264" s="1568" t="str">
        <f>IF($R264&lt;&gt;"",VLOOKUP($R264,$BP$90:$CD$92,$AE$1,FALSE),"")</f>
        <v/>
      </c>
      <c r="CD264" s="1569" t="str">
        <f>IF($R264&lt;&gt;"",VLOOKUP($R264,$BP$90:$CD$92,$AF$1,FALSE),"")</f>
        <v/>
      </c>
    </row>
    <row r="265" spans="1:131" s="777" customFormat="1" ht="15.75" customHeight="1">
      <c r="A265" s="1552"/>
      <c r="B265" s="1329" t="str">
        <f>IF(SETUP!H68&lt;&gt;"",SETUP!H68,"")</f>
        <v/>
      </c>
      <c r="C265" s="1330"/>
      <c r="D265" s="1330"/>
      <c r="E265" s="1330"/>
      <c r="F265" s="1330"/>
      <c r="G265" s="1330"/>
      <c r="H265" s="1330"/>
      <c r="I265" s="1330"/>
      <c r="J265" s="1330"/>
      <c r="K265" s="1330"/>
      <c r="L265" s="1330"/>
      <c r="M265" s="1330"/>
      <c r="N265" s="1330"/>
      <c r="O265" s="1331"/>
      <c r="P265" s="976"/>
      <c r="Q265" s="1553"/>
      <c r="R265" s="1554" t="str">
        <f>IF(SETUP!H68&lt;&gt;"",SETUP!H68,"")</f>
        <v/>
      </c>
      <c r="S265" s="1460" t="str">
        <f>IF($R265&lt;&gt;"",VLOOKUP($R265,$R$81:$AF$89,$S$1,FALSE),"")</f>
        <v/>
      </c>
      <c r="T265" s="1460" t="str">
        <f>IF($R265&lt;&gt;"",VLOOKUP($R265,$R$81:$AF$89,$T$1,FALSE),"")</f>
        <v/>
      </c>
      <c r="U265" s="1460" t="str">
        <f>IF($R265&lt;&gt;"",VLOOKUP($R265,$R$81:$AF$89,$U$1,FALSE),"")</f>
        <v/>
      </c>
      <c r="V265" s="1460" t="str">
        <f>IF($R265&lt;&gt;"",VLOOKUP($R265,$R$81:$AF$89,$V$1,FALSE),"")</f>
        <v/>
      </c>
      <c r="W265" s="1460" t="str">
        <f>IF($R265&lt;&gt;"",VLOOKUP($R265,$R$81:$AF$89,$W$1,FALSE),"")</f>
        <v/>
      </c>
      <c r="X265" s="1460" t="str">
        <f>IF($R265&lt;&gt;"",VLOOKUP($R265,$R$81:$AF$89,$X$1,FALSE),"")</f>
        <v/>
      </c>
      <c r="Y265" s="1460" t="str">
        <f>IF($R265&lt;&gt;"",VLOOKUP($R265,$R$81:$AF$89,$Y$1,FALSE),"")</f>
        <v/>
      </c>
      <c r="Z265" s="1460" t="str">
        <f>IF($R265&lt;&gt;"",VLOOKUP($R265,$R$81:$AF$89,$Z$1,FALSE),"")</f>
        <v/>
      </c>
      <c r="AA265" s="1460" t="str">
        <f>IF($R265&lt;&gt;"",VLOOKUP($R265,$R$81:$AF$89,$AA$1,FALSE),"")</f>
        <v/>
      </c>
      <c r="AB265" s="1460" t="str">
        <f>IF($R265&lt;&gt;"",VLOOKUP($R265,$R$81:$AF$89,$AB$1,FALSE),"")</f>
        <v/>
      </c>
      <c r="AC265" s="1460" t="str">
        <f>IF($R265&lt;&gt;"",VLOOKUP($R265,$R$81:$AF$89,$AC$1,FALSE),"")</f>
        <v/>
      </c>
      <c r="AD265" s="1461" t="str">
        <f>IF($R265&lt;&gt;"",VLOOKUP($R265,$R$81:$AF$89,$AD$1,FALSE),"")</f>
        <v/>
      </c>
      <c r="AE265" s="1462" t="str">
        <f>IF($R265&lt;&gt;"",VLOOKUP($R265,$R$81:$AF$89,$AE$1,FALSE),"")</f>
        <v/>
      </c>
      <c r="AF265" s="1555" t="str">
        <f>IF($R265&lt;&gt;"",VLOOKUP($R265,$R$81:$AF$89,$AF$1,FALSE),"")</f>
        <v/>
      </c>
      <c r="AG265" s="1553"/>
      <c r="AH265" s="1554" t="str">
        <f t="shared" si="84"/>
        <v/>
      </c>
      <c r="AI265" s="1464" t="str">
        <f t="shared" ref="AI265:AU269" si="95">IF(S265&lt;&gt;"",S265/S$264,"")</f>
        <v/>
      </c>
      <c r="AJ265" s="1464" t="str">
        <f t="shared" si="95"/>
        <v/>
      </c>
      <c r="AK265" s="1464" t="str">
        <f t="shared" si="95"/>
        <v/>
      </c>
      <c r="AL265" s="1464" t="str">
        <f t="shared" si="95"/>
        <v/>
      </c>
      <c r="AM265" s="1464" t="str">
        <f t="shared" si="95"/>
        <v/>
      </c>
      <c r="AN265" s="1464" t="str">
        <f t="shared" si="95"/>
        <v/>
      </c>
      <c r="AO265" s="1464" t="str">
        <f t="shared" si="95"/>
        <v/>
      </c>
      <c r="AP265" s="1464" t="str">
        <f t="shared" si="95"/>
        <v/>
      </c>
      <c r="AQ265" s="1464" t="str">
        <f t="shared" si="95"/>
        <v/>
      </c>
      <c r="AR265" s="1464" t="str">
        <f t="shared" si="95"/>
        <v/>
      </c>
      <c r="AS265" s="1464" t="str">
        <f t="shared" si="95"/>
        <v/>
      </c>
      <c r="AT265" s="1465" t="str">
        <f t="shared" si="95"/>
        <v/>
      </c>
      <c r="AU265" s="1466" t="str">
        <f t="shared" si="95"/>
        <v/>
      </c>
      <c r="AV265" s="1555" t="str">
        <f>IF($AH265&lt;&gt;"",VLOOKUP($AH265,$AH$81:$AV$89,$AF$1,FALSE),"")</f>
        <v/>
      </c>
      <c r="AW265" s="1553"/>
      <c r="AX265" s="1554" t="str">
        <f t="shared" si="85"/>
        <v/>
      </c>
      <c r="AY265" s="1460" t="str">
        <f>IF($R265&lt;&gt;"",VLOOKUP($R265,$AX$81:AY$89,AY$1,FALSE),"")</f>
        <v/>
      </c>
      <c r="AZ265" s="1467" t="str">
        <f>IF($R265&lt;&gt;"",VLOOKUP($R265,$AX$81:AZ$89,AZ$1,FALSE),"")</f>
        <v/>
      </c>
      <c r="BA265" s="841"/>
      <c r="BB265" s="1468" t="str">
        <f>IF($R265&lt;&gt;"",VLOOKUP($R265,$AX$81:BB$89,BB$1,FALSE),"")</f>
        <v/>
      </c>
      <c r="BC265" s="1464" t="str">
        <f>IF($R265&lt;&gt;"",VLOOKUP($R265,$AX$81:BC$89,BC$1,FALSE),"")</f>
        <v/>
      </c>
      <c r="BD265" s="1460" t="str">
        <f>IF($R265&lt;&gt;"",VLOOKUP($R265,$AX$81:BD$89,BD$1,FALSE),"")</f>
        <v/>
      </c>
      <c r="BE265" s="1469" t="str">
        <f>IF($R265&lt;&gt;"",VLOOKUP($R265,$AX$81:BE$89,BE$1,FALSE),"")</f>
        <v/>
      </c>
      <c r="BF265" s="1326"/>
      <c r="BG265" s="1468" t="str">
        <f>IF($R265&lt;&gt;"",VLOOKUP($R265,$AX$81:BG$89,BG$1,FALSE),"")</f>
        <v/>
      </c>
      <c r="BH265" s="1464" t="str">
        <f>IF($R265&lt;&gt;"",VLOOKUP($R265,$AX$81:BH$89,BH$1,FALSE),"")</f>
        <v/>
      </c>
      <c r="BI265" s="1460" t="str">
        <f>IF($R265&lt;&gt;"",VLOOKUP($R265,$AX$81:BI$89,BI$1,FALSE),"")</f>
        <v/>
      </c>
      <c r="BJ265" s="1469" t="str">
        <f>IF($R265&lt;&gt;"",VLOOKUP($R265,$AX$81:BJ$89,BJ$1,FALSE),"")</f>
        <v/>
      </c>
      <c r="BK265" s="1326"/>
      <c r="BL265" s="1470" t="str">
        <f>IF($R265&lt;&gt;"",VLOOKUP($R265,$AX$81:BL$89,BL$1,FALSE),"")</f>
        <v/>
      </c>
      <c r="BM265" s="1465" t="str">
        <f>IF($R265&lt;&gt;"",VLOOKUP($R265,$AX$81:BM$89,BM$1,FALSE),"")</f>
        <v/>
      </c>
      <c r="BN265" s="1466"/>
      <c r="BO265" s="1553"/>
      <c r="BP265" s="1554" t="str">
        <f t="shared" si="86"/>
        <v/>
      </c>
      <c r="BQ265" s="1460" t="str">
        <f>IF($R265&lt;&gt;"",VLOOKUP($R265,$BP$81:$CD$89,$S$1,FALSE),"")</f>
        <v/>
      </c>
      <c r="BR265" s="1460" t="str">
        <f>IF($R265&lt;&gt;"",VLOOKUP($R265,$BP$81:$CD$89,$T$1,FALSE),"")</f>
        <v/>
      </c>
      <c r="BS265" s="1460" t="str">
        <f>IF($R265&lt;&gt;"",VLOOKUP($R265,$BP$81:$CD$89,$U$1,FALSE),"")</f>
        <v/>
      </c>
      <c r="BT265" s="1460" t="str">
        <f>IF($R265&lt;&gt;"",VLOOKUP($R265,$BP$81:$CD$89,$V$1,FALSE),"")</f>
        <v/>
      </c>
      <c r="BU265" s="1460" t="str">
        <f>IF($R265&lt;&gt;"",VLOOKUP($R265,$BP$81:$CD$89,$W$1,FALSE),"")</f>
        <v/>
      </c>
      <c r="BV265" s="1460" t="str">
        <f>IF($R265&lt;&gt;"",VLOOKUP($R265,$BP$81:$CD$89,$X$1,FALSE),"")</f>
        <v/>
      </c>
      <c r="BW265" s="1460" t="str">
        <f>IF($R265&lt;&gt;"",VLOOKUP($R265,$BP$81:$CD$89,$Y$1,FALSE),"")</f>
        <v/>
      </c>
      <c r="BX265" s="1460" t="str">
        <f>IF($R265&lt;&gt;"",VLOOKUP($R265,$BP$81:$CD$89,$Z$1,FALSE),"")</f>
        <v/>
      </c>
      <c r="BY265" s="1460" t="str">
        <f>IF($R265&lt;&gt;"",VLOOKUP($R265,$BP$81:$CD$89,$AA$1,FALSE),"")</f>
        <v/>
      </c>
      <c r="BZ265" s="1460" t="str">
        <f>IF($R265&lt;&gt;"",VLOOKUP($R265,$BP$81:$CD$89,$AB$1,FALSE),"")</f>
        <v/>
      </c>
      <c r="CA265" s="1460" t="str">
        <f>IF($R265&lt;&gt;"",VLOOKUP($R265,$BP$81:$CD$89,$AC$1,FALSE),"")</f>
        <v/>
      </c>
      <c r="CB265" s="1461" t="str">
        <f>IF($R265&lt;&gt;"",VLOOKUP($R265,$BP$81:$CD$89,$AD$1,FALSE),"")</f>
        <v/>
      </c>
      <c r="CC265" s="1462" t="str">
        <f>IF($R265&lt;&gt;"",VLOOKUP($R265,$BP$81:$CD$89,$AE$1,FALSE),"")</f>
        <v/>
      </c>
      <c r="CD265" s="1555" t="str">
        <f>IF($R265&lt;&gt;"",VLOOKUP($R265,$BP$81:$CD$89,$AF$1,FALSE),"")</f>
        <v/>
      </c>
    </row>
    <row r="266" spans="1:131" s="777" customFormat="1" ht="15.75" customHeight="1">
      <c r="A266" s="1556"/>
      <c r="B266" s="1346" t="str">
        <f>IF(SETUP!H69&lt;&gt;"",SETUP!H69,"")</f>
        <v/>
      </c>
      <c r="C266" s="1347"/>
      <c r="D266" s="1347"/>
      <c r="E266" s="1347"/>
      <c r="F266" s="1347"/>
      <c r="G266" s="1347"/>
      <c r="H266" s="1347"/>
      <c r="I266" s="1347"/>
      <c r="J266" s="1347"/>
      <c r="K266" s="1347"/>
      <c r="L266" s="1347"/>
      <c r="M266" s="1347"/>
      <c r="N266" s="1347"/>
      <c r="O266" s="1348"/>
      <c r="P266" s="976"/>
      <c r="Q266" s="1557"/>
      <c r="R266" s="1350" t="str">
        <f>IF(SETUP!H69&lt;&gt;"",SETUP!H69,"")</f>
        <v/>
      </c>
      <c r="S266" s="848" t="str">
        <f>IF($R266&lt;&gt;"",VLOOKUP($R266,$R$81:$AF$89,$S$1,FALSE),"")</f>
        <v/>
      </c>
      <c r="T266" s="848" t="str">
        <f>IF($R266&lt;&gt;"",VLOOKUP($R266,$R$81:$AF$89,$T$1,FALSE),"")</f>
        <v/>
      </c>
      <c r="U266" s="848" t="str">
        <f>IF($R266&lt;&gt;"",VLOOKUP($R266,$R$81:$AF$89,$U$1,FALSE),"")</f>
        <v/>
      </c>
      <c r="V266" s="848" t="str">
        <f>IF($R266&lt;&gt;"",VLOOKUP($R266,$R$81:$AF$89,$V$1,FALSE),"")</f>
        <v/>
      </c>
      <c r="W266" s="848" t="str">
        <f>IF($R266&lt;&gt;"",VLOOKUP($R266,$R$81:$AF$89,$W$1,FALSE),"")</f>
        <v/>
      </c>
      <c r="X266" s="848" t="str">
        <f>IF($R266&lt;&gt;"",VLOOKUP($R266,$R$81:$AF$89,$X$1,FALSE),"")</f>
        <v/>
      </c>
      <c r="Y266" s="848" t="str">
        <f>IF($R266&lt;&gt;"",VLOOKUP($R266,$R$81:$AF$89,$Y$1,FALSE),"")</f>
        <v/>
      </c>
      <c r="Z266" s="848" t="str">
        <f>IF($R266&lt;&gt;"",VLOOKUP($R266,$R$81:$AF$89,$Z$1,FALSE),"")</f>
        <v/>
      </c>
      <c r="AA266" s="848" t="str">
        <f>IF($R266&lt;&gt;"",VLOOKUP($R266,$R$81:$AF$89,$AA$1,FALSE),"")</f>
        <v/>
      </c>
      <c r="AB266" s="848" t="str">
        <f>IF($R266&lt;&gt;"",VLOOKUP($R266,$R$81:$AF$89,$AB$1,FALSE),"")</f>
        <v/>
      </c>
      <c r="AC266" s="848" t="str">
        <f>IF($R266&lt;&gt;"",VLOOKUP($R266,$R$81:$AF$89,$AC$1,FALSE),"")</f>
        <v/>
      </c>
      <c r="AD266" s="1351" t="str">
        <f>IF($R266&lt;&gt;"",VLOOKUP($R266,$R$81:$AF$89,$AD$1,FALSE),"")</f>
        <v/>
      </c>
      <c r="AE266" s="1352" t="str">
        <f>IF($R266&lt;&gt;"",VLOOKUP($R266,$R$81:$AF$89,$AE$1,FALSE),"")</f>
        <v/>
      </c>
      <c r="AF266" s="1555" t="str">
        <f>IF($R266&lt;&gt;"",VLOOKUP($R266,$R$81:$AF$89,$AF$1,FALSE),"")</f>
        <v/>
      </c>
      <c r="AG266" s="1557"/>
      <c r="AH266" s="1350" t="str">
        <f t="shared" si="84"/>
        <v/>
      </c>
      <c r="AI266" s="852" t="str">
        <f t="shared" si="95"/>
        <v/>
      </c>
      <c r="AJ266" s="852" t="str">
        <f t="shared" si="95"/>
        <v/>
      </c>
      <c r="AK266" s="852" t="str">
        <f t="shared" si="95"/>
        <v/>
      </c>
      <c r="AL266" s="852" t="str">
        <f t="shared" si="95"/>
        <v/>
      </c>
      <c r="AM266" s="852" t="str">
        <f t="shared" si="95"/>
        <v/>
      </c>
      <c r="AN266" s="852" t="str">
        <f t="shared" si="95"/>
        <v/>
      </c>
      <c r="AO266" s="852" t="str">
        <f t="shared" si="95"/>
        <v/>
      </c>
      <c r="AP266" s="852" t="str">
        <f t="shared" si="95"/>
        <v/>
      </c>
      <c r="AQ266" s="852" t="str">
        <f t="shared" si="95"/>
        <v/>
      </c>
      <c r="AR266" s="852" t="str">
        <f t="shared" si="95"/>
        <v/>
      </c>
      <c r="AS266" s="852" t="str">
        <f t="shared" si="95"/>
        <v/>
      </c>
      <c r="AT266" s="1353" t="str">
        <f t="shared" si="95"/>
        <v/>
      </c>
      <c r="AU266" s="1354" t="str">
        <f t="shared" si="95"/>
        <v/>
      </c>
      <c r="AV266" s="1555" t="str">
        <f>IF($AH266&lt;&gt;"",VLOOKUP($AH266,$AH$81:$AV$89,$AF$1,FALSE),"")</f>
        <v/>
      </c>
      <c r="AW266" s="1557"/>
      <c r="AX266" s="1350" t="str">
        <f t="shared" si="85"/>
        <v/>
      </c>
      <c r="AY266" s="848" t="str">
        <f>IF($R266&lt;&gt;"",VLOOKUP($R266,$AX$81:AY$89,AY$1,FALSE),"")</f>
        <v/>
      </c>
      <c r="AZ266" s="855" t="str">
        <f>IF($R266&lt;&gt;"",VLOOKUP($R266,$AX$81:AZ$89,AZ$1,FALSE),"")</f>
        <v/>
      </c>
      <c r="BA266" s="841"/>
      <c r="BB266" s="856" t="str">
        <f>IF($R266&lt;&gt;"",VLOOKUP($R266,$AX$81:BB$89,BB$1,FALSE),"")</f>
        <v/>
      </c>
      <c r="BC266" s="852" t="str">
        <f>IF($R266&lt;&gt;"",VLOOKUP($R266,$AX$81:BC$89,BC$1,FALSE),"")</f>
        <v/>
      </c>
      <c r="BD266" s="848" t="str">
        <f>IF($R266&lt;&gt;"",VLOOKUP($R266,$AX$81:BD$89,BD$1,FALSE),"")</f>
        <v/>
      </c>
      <c r="BE266" s="857" t="str">
        <f>IF($R266&lt;&gt;"",VLOOKUP($R266,$AX$81:BE$89,BE$1,FALSE),"")</f>
        <v/>
      </c>
      <c r="BF266" s="1326"/>
      <c r="BG266" s="856" t="str">
        <f>IF($R266&lt;&gt;"",VLOOKUP($R266,$AX$81:BG$89,BG$1,FALSE),"")</f>
        <v/>
      </c>
      <c r="BH266" s="852" t="str">
        <f>IF($R266&lt;&gt;"",VLOOKUP($R266,$AX$81:BH$89,BH$1,FALSE),"")</f>
        <v/>
      </c>
      <c r="BI266" s="848" t="str">
        <f>IF($R266&lt;&gt;"",VLOOKUP($R266,$AX$81:BI$89,BI$1,FALSE),"")</f>
        <v/>
      </c>
      <c r="BJ266" s="857" t="str">
        <f>IF($R266&lt;&gt;"",VLOOKUP($R266,$AX$81:BJ$89,BJ$1,FALSE),"")</f>
        <v/>
      </c>
      <c r="BK266" s="1326"/>
      <c r="BL266" s="1355" t="str">
        <f>IF($R266&lt;&gt;"",VLOOKUP($R266,$AX$81:BL$89,BL$1,FALSE),"")</f>
        <v/>
      </c>
      <c r="BM266" s="1353" t="str">
        <f>IF($R266&lt;&gt;"",VLOOKUP($R266,$AX$81:BM$89,BM$1,FALSE),"")</f>
        <v/>
      </c>
      <c r="BN266" s="1354"/>
      <c r="BO266" s="1557"/>
      <c r="BP266" s="1350" t="str">
        <f t="shared" si="86"/>
        <v/>
      </c>
      <c r="BQ266" s="848" t="str">
        <f>IF($R266&lt;&gt;"",VLOOKUP($R266,$BP$81:$CD$89,$S$1,FALSE),"")</f>
        <v/>
      </c>
      <c r="BR266" s="848" t="str">
        <f>IF($R266&lt;&gt;"",VLOOKUP($R266,$BP$81:$CD$89,$T$1,FALSE),"")</f>
        <v/>
      </c>
      <c r="BS266" s="848" t="str">
        <f>IF($R266&lt;&gt;"",VLOOKUP($R266,$BP$81:$CD$89,$U$1,FALSE),"")</f>
        <v/>
      </c>
      <c r="BT266" s="848" t="str">
        <f>IF($R266&lt;&gt;"",VLOOKUP($R266,$BP$81:$CD$89,$V$1,FALSE),"")</f>
        <v/>
      </c>
      <c r="BU266" s="848" t="str">
        <f>IF($R266&lt;&gt;"",VLOOKUP($R266,$BP$81:$CD$89,$W$1,FALSE),"")</f>
        <v/>
      </c>
      <c r="BV266" s="848" t="str">
        <f>IF($R266&lt;&gt;"",VLOOKUP($R266,$BP$81:$CD$89,$X$1,FALSE),"")</f>
        <v/>
      </c>
      <c r="BW266" s="848" t="str">
        <f>IF($R266&lt;&gt;"",VLOOKUP($R266,$BP$81:$CD$89,$Y$1,FALSE),"")</f>
        <v/>
      </c>
      <c r="BX266" s="848" t="str">
        <f>IF($R266&lt;&gt;"",VLOOKUP($R266,$BP$81:$CD$89,$Z$1,FALSE),"")</f>
        <v/>
      </c>
      <c r="BY266" s="848" t="str">
        <f>IF($R266&lt;&gt;"",VLOOKUP($R266,$BP$81:$CD$89,$AA$1,FALSE),"")</f>
        <v/>
      </c>
      <c r="BZ266" s="848" t="str">
        <f>IF($R266&lt;&gt;"",VLOOKUP($R266,$BP$81:$CD$89,$AB$1,FALSE),"")</f>
        <v/>
      </c>
      <c r="CA266" s="848" t="str">
        <f>IF($R266&lt;&gt;"",VLOOKUP($R266,$BP$81:$CD$89,$AC$1,FALSE),"")</f>
        <v/>
      </c>
      <c r="CB266" s="1351" t="str">
        <f>IF($R266&lt;&gt;"",VLOOKUP($R266,$BP$81:$CD$89,$AD$1,FALSE),"")</f>
        <v/>
      </c>
      <c r="CC266" s="1352" t="str">
        <f>IF($R266&lt;&gt;"",VLOOKUP($R266,$BP$81:$CD$89,$AE$1,FALSE),"")</f>
        <v/>
      </c>
      <c r="CD266" s="1555" t="str">
        <f>IF($R266&lt;&gt;"",VLOOKUP($R266,$BP$81:$CD$89,$AF$1,FALSE),"")</f>
        <v/>
      </c>
    </row>
    <row r="267" spans="1:131" s="777" customFormat="1" ht="15.75" customHeight="1">
      <c r="A267" s="1556"/>
      <c r="B267" s="1346" t="str">
        <f>IF(SETUP!H70&lt;&gt;"",SETUP!H70,"")</f>
        <v/>
      </c>
      <c r="C267" s="1347"/>
      <c r="D267" s="1347"/>
      <c r="E267" s="1347"/>
      <c r="F267" s="1347"/>
      <c r="G267" s="1347"/>
      <c r="H267" s="1347"/>
      <c r="I267" s="1347"/>
      <c r="J267" s="1347"/>
      <c r="K267" s="1347"/>
      <c r="L267" s="1347"/>
      <c r="M267" s="1347"/>
      <c r="N267" s="1347"/>
      <c r="O267" s="1348"/>
      <c r="P267" s="976"/>
      <c r="Q267" s="1557"/>
      <c r="R267" s="1333" t="str">
        <f>IF(SETUP!H70&lt;&gt;"",SETUP!H70,"")</f>
        <v/>
      </c>
      <c r="S267" s="1334" t="str">
        <f>IF($R267&lt;&gt;"",VLOOKUP($R267,$R$81:$AF$89,$S$1,FALSE),"")</f>
        <v/>
      </c>
      <c r="T267" s="1334" t="str">
        <f>IF($R267&lt;&gt;"",VLOOKUP($R267,$R$81:$AF$89,$T$1,FALSE),"")</f>
        <v/>
      </c>
      <c r="U267" s="1334" t="str">
        <f>IF($R267&lt;&gt;"",VLOOKUP($R267,$R$81:$AF$89,$U$1,FALSE),"")</f>
        <v/>
      </c>
      <c r="V267" s="1334" t="str">
        <f>IF($R267&lt;&gt;"",VLOOKUP($R267,$R$81:$AF$89,$V$1,FALSE),"")</f>
        <v/>
      </c>
      <c r="W267" s="1334" t="str">
        <f>IF($R267&lt;&gt;"",VLOOKUP($R267,$R$81:$AF$89,$W$1,FALSE),"")</f>
        <v/>
      </c>
      <c r="X267" s="1334" t="str">
        <f>IF($R267&lt;&gt;"",VLOOKUP($R267,$R$81:$AF$89,$X$1,FALSE),"")</f>
        <v/>
      </c>
      <c r="Y267" s="1334" t="str">
        <f>IF($R267&lt;&gt;"",VLOOKUP($R267,$R$81:$AF$89,$Y$1,FALSE),"")</f>
        <v/>
      </c>
      <c r="Z267" s="1334" t="str">
        <f>IF($R267&lt;&gt;"",VLOOKUP($R267,$R$81:$AF$89,$Z$1,FALSE),"")</f>
        <v/>
      </c>
      <c r="AA267" s="1334" t="str">
        <f>IF($R267&lt;&gt;"",VLOOKUP($R267,$R$81:$AF$89,$AA$1,FALSE),"")</f>
        <v/>
      </c>
      <c r="AB267" s="1334" t="str">
        <f>IF($R267&lt;&gt;"",VLOOKUP($R267,$R$81:$AF$89,$AB$1,FALSE),"")</f>
        <v/>
      </c>
      <c r="AC267" s="1334" t="str">
        <f>IF($R267&lt;&gt;"",VLOOKUP($R267,$R$81:$AF$89,$AC$1,FALSE),"")</f>
        <v/>
      </c>
      <c r="AD267" s="1335" t="str">
        <f>IF($R267&lt;&gt;"",VLOOKUP($R267,$R$81:$AF$89,$AD$1,FALSE),"")</f>
        <v/>
      </c>
      <c r="AE267" s="1336" t="str">
        <f>IF($R267&lt;&gt;"",VLOOKUP($R267,$R$81:$AF$89,$AE$1,FALSE),"")</f>
        <v/>
      </c>
      <c r="AF267" s="1555" t="str">
        <f>IF($R267&lt;&gt;"",VLOOKUP($R267,$R$81:$AF$89,$AF$1,FALSE),"")</f>
        <v/>
      </c>
      <c r="AG267" s="1557"/>
      <c r="AH267" s="1333" t="str">
        <f t="shared" si="84"/>
        <v/>
      </c>
      <c r="AI267" s="1338" t="str">
        <f t="shared" si="95"/>
        <v/>
      </c>
      <c r="AJ267" s="1338" t="str">
        <f t="shared" si="95"/>
        <v/>
      </c>
      <c r="AK267" s="1338" t="str">
        <f t="shared" si="95"/>
        <v/>
      </c>
      <c r="AL267" s="1338" t="str">
        <f t="shared" si="95"/>
        <v/>
      </c>
      <c r="AM267" s="1338" t="str">
        <f t="shared" si="95"/>
        <v/>
      </c>
      <c r="AN267" s="1338" t="str">
        <f t="shared" si="95"/>
        <v/>
      </c>
      <c r="AO267" s="1338" t="str">
        <f t="shared" si="95"/>
        <v/>
      </c>
      <c r="AP267" s="1338" t="str">
        <f t="shared" si="95"/>
        <v/>
      </c>
      <c r="AQ267" s="1338" t="str">
        <f t="shared" si="95"/>
        <v/>
      </c>
      <c r="AR267" s="1338" t="str">
        <f t="shared" si="95"/>
        <v/>
      </c>
      <c r="AS267" s="1338" t="str">
        <f t="shared" si="95"/>
        <v/>
      </c>
      <c r="AT267" s="1339" t="str">
        <f t="shared" si="95"/>
        <v/>
      </c>
      <c r="AU267" s="1340" t="str">
        <f t="shared" si="95"/>
        <v/>
      </c>
      <c r="AV267" s="1555" t="str">
        <f>IF($AH267&lt;&gt;"",VLOOKUP($AH267,$AH$81:$AV$89,$AF$1,FALSE),"")</f>
        <v/>
      </c>
      <c r="AW267" s="1557"/>
      <c r="AX267" s="1333" t="str">
        <f t="shared" si="85"/>
        <v/>
      </c>
      <c r="AY267" s="1334" t="str">
        <f>IF($R267&lt;&gt;"",VLOOKUP($R267,$AX$81:AY$89,AY$1,FALSE),"")</f>
        <v/>
      </c>
      <c r="AZ267" s="1341" t="str">
        <f>IF($R267&lt;&gt;"",VLOOKUP($R267,$AX$81:AZ$89,AZ$1,FALSE),"")</f>
        <v/>
      </c>
      <c r="BA267" s="841"/>
      <c r="BB267" s="1342" t="str">
        <f>IF($R267&lt;&gt;"",VLOOKUP($R267,$AX$81:BB$89,BB$1,FALSE),"")</f>
        <v/>
      </c>
      <c r="BC267" s="1338" t="str">
        <f>IF($R267&lt;&gt;"",VLOOKUP($R267,$AX$81:BC$89,BC$1,FALSE),"")</f>
        <v/>
      </c>
      <c r="BD267" s="1334" t="str">
        <f>IF($R267&lt;&gt;"",VLOOKUP($R267,$AX$81:BD$89,BD$1,FALSE),"")</f>
        <v/>
      </c>
      <c r="BE267" s="1343" t="str">
        <f>IF($R267&lt;&gt;"",VLOOKUP($R267,$AX$81:BE$89,BE$1,FALSE),"")</f>
        <v/>
      </c>
      <c r="BF267" s="1326"/>
      <c r="BG267" s="1342" t="str">
        <f>IF($R267&lt;&gt;"",VLOOKUP($R267,$AX$81:BG$89,BG$1,FALSE),"")</f>
        <v/>
      </c>
      <c r="BH267" s="1338" t="str">
        <f>IF($R267&lt;&gt;"",VLOOKUP($R267,$AX$81:BH$89,BH$1,FALSE),"")</f>
        <v/>
      </c>
      <c r="BI267" s="1334" t="str">
        <f>IF($R267&lt;&gt;"",VLOOKUP($R267,$AX$81:BI$89,BI$1,FALSE),"")</f>
        <v/>
      </c>
      <c r="BJ267" s="1343" t="str">
        <f>IF($R267&lt;&gt;"",VLOOKUP($R267,$AX$81:BJ$89,BJ$1,FALSE),"")</f>
        <v/>
      </c>
      <c r="BK267" s="1326"/>
      <c r="BL267" s="1344" t="str">
        <f>IF($R267&lt;&gt;"",VLOOKUP($R267,$AX$81:BL$89,BL$1,FALSE),"")</f>
        <v/>
      </c>
      <c r="BM267" s="1339" t="str">
        <f>IF($R267&lt;&gt;"",VLOOKUP($R267,$AX$81:BM$89,BM$1,FALSE),"")</f>
        <v/>
      </c>
      <c r="BN267" s="1340"/>
      <c r="BO267" s="1557"/>
      <c r="BP267" s="1333" t="str">
        <f t="shared" si="86"/>
        <v/>
      </c>
      <c r="BQ267" s="1334" t="str">
        <f>IF($R267&lt;&gt;"",VLOOKUP($R267,$BP$81:$CD$89,$S$1,FALSE),"")</f>
        <v/>
      </c>
      <c r="BR267" s="1334" t="str">
        <f>IF($R267&lt;&gt;"",VLOOKUP($R267,$BP$81:$CD$89,$T$1,FALSE),"")</f>
        <v/>
      </c>
      <c r="BS267" s="1334" t="str">
        <f>IF($R267&lt;&gt;"",VLOOKUP($R267,$BP$81:$CD$89,$U$1,FALSE),"")</f>
        <v/>
      </c>
      <c r="BT267" s="1334" t="str">
        <f>IF($R267&lt;&gt;"",VLOOKUP($R267,$BP$81:$CD$89,$V$1,FALSE),"")</f>
        <v/>
      </c>
      <c r="BU267" s="1334" t="str">
        <f>IF($R267&lt;&gt;"",VLOOKUP($R267,$BP$81:$CD$89,$W$1,FALSE),"")</f>
        <v/>
      </c>
      <c r="BV267" s="1334" t="str">
        <f>IF($R267&lt;&gt;"",VLOOKUP($R267,$BP$81:$CD$89,$X$1,FALSE),"")</f>
        <v/>
      </c>
      <c r="BW267" s="1334" t="str">
        <f>IF($R267&lt;&gt;"",VLOOKUP($R267,$BP$81:$CD$89,$Y$1,FALSE),"")</f>
        <v/>
      </c>
      <c r="BX267" s="1334" t="str">
        <f>IF($R267&lt;&gt;"",VLOOKUP($R267,$BP$81:$CD$89,$Z$1,FALSE),"")</f>
        <v/>
      </c>
      <c r="BY267" s="1334" t="str">
        <f>IF($R267&lt;&gt;"",VLOOKUP($R267,$BP$81:$CD$89,$AA$1,FALSE),"")</f>
        <v/>
      </c>
      <c r="BZ267" s="1334" t="str">
        <f>IF($R267&lt;&gt;"",VLOOKUP($R267,$BP$81:$CD$89,$AB$1,FALSE),"")</f>
        <v/>
      </c>
      <c r="CA267" s="1334" t="str">
        <f>IF($R267&lt;&gt;"",VLOOKUP($R267,$BP$81:$CD$89,$AC$1,FALSE),"")</f>
        <v/>
      </c>
      <c r="CB267" s="1335" t="str">
        <f>IF($R267&lt;&gt;"",VLOOKUP($R267,$BP$81:$CD$89,$AD$1,FALSE),"")</f>
        <v/>
      </c>
      <c r="CC267" s="1336" t="str">
        <f>IF($R267&lt;&gt;"",VLOOKUP($R267,$BP$81:$CD$89,$AE$1,FALSE),"")</f>
        <v/>
      </c>
      <c r="CD267" s="1555" t="str">
        <f>IF($R267&lt;&gt;"",VLOOKUP($R267,$BP$81:$CD$89,$AF$1,FALSE),"")</f>
        <v/>
      </c>
    </row>
    <row r="268" spans="1:131" s="777" customFormat="1" ht="15.75" customHeight="1">
      <c r="A268" s="1556"/>
      <c r="B268" s="1346" t="str">
        <f>IF(SETUP!H71&lt;&gt;"",SETUP!H71,"")</f>
        <v/>
      </c>
      <c r="C268" s="1347"/>
      <c r="D268" s="1347"/>
      <c r="E268" s="1347"/>
      <c r="F268" s="1347"/>
      <c r="G268" s="1347"/>
      <c r="H268" s="1347"/>
      <c r="I268" s="1347"/>
      <c r="J268" s="1347"/>
      <c r="K268" s="1347"/>
      <c r="L268" s="1347"/>
      <c r="M268" s="1347"/>
      <c r="N268" s="1347"/>
      <c r="O268" s="1348"/>
      <c r="P268" s="976"/>
      <c r="Q268" s="1557"/>
      <c r="R268" s="1350" t="str">
        <f>IF(SETUP!H71&lt;&gt;"",SETUP!H71,"")</f>
        <v/>
      </c>
      <c r="S268" s="848" t="str">
        <f>IF($R268&lt;&gt;"",VLOOKUP($R268,$R$81:$AF$89,$S$1,FALSE),"")</f>
        <v/>
      </c>
      <c r="T268" s="848" t="str">
        <f>IF($R268&lt;&gt;"",VLOOKUP($R268,$R$81:$AF$89,$T$1,FALSE),"")</f>
        <v/>
      </c>
      <c r="U268" s="848" t="str">
        <f>IF($R268&lt;&gt;"",VLOOKUP($R268,$R$81:$AF$89,$U$1,FALSE),"")</f>
        <v/>
      </c>
      <c r="V268" s="848" t="str">
        <f>IF($R268&lt;&gt;"",VLOOKUP($R268,$R$81:$AF$89,$V$1,FALSE),"")</f>
        <v/>
      </c>
      <c r="W268" s="848" t="str">
        <f>IF($R268&lt;&gt;"",VLOOKUP($R268,$R$81:$AF$89,$W$1,FALSE),"")</f>
        <v/>
      </c>
      <c r="X268" s="848" t="str">
        <f>IF($R268&lt;&gt;"",VLOOKUP($R268,$R$81:$AF$89,$X$1,FALSE),"")</f>
        <v/>
      </c>
      <c r="Y268" s="848" t="str">
        <f>IF($R268&lt;&gt;"",VLOOKUP($R268,$R$81:$AF$89,$Y$1,FALSE),"")</f>
        <v/>
      </c>
      <c r="Z268" s="848" t="str">
        <f>IF($R268&lt;&gt;"",VLOOKUP($R268,$R$81:$AF$89,$Z$1,FALSE),"")</f>
        <v/>
      </c>
      <c r="AA268" s="848" t="str">
        <f>IF($R268&lt;&gt;"",VLOOKUP($R268,$R$81:$AF$89,$AA$1,FALSE),"")</f>
        <v/>
      </c>
      <c r="AB268" s="848" t="str">
        <f>IF($R268&lt;&gt;"",VLOOKUP($R268,$R$81:$AF$89,$AB$1,FALSE),"")</f>
        <v/>
      </c>
      <c r="AC268" s="848" t="str">
        <f>IF($R268&lt;&gt;"",VLOOKUP($R268,$R$81:$AF$89,$AC$1,FALSE),"")</f>
        <v/>
      </c>
      <c r="AD268" s="1351" t="str">
        <f>IF($R268&lt;&gt;"",VLOOKUP($R268,$R$81:$AF$89,$AD$1,FALSE),"")</f>
        <v/>
      </c>
      <c r="AE268" s="1352" t="str">
        <f>IF($R268&lt;&gt;"",VLOOKUP($R268,$R$81:$AF$89,$AE$1,FALSE),"")</f>
        <v/>
      </c>
      <c r="AF268" s="1555" t="str">
        <f>IF($R268&lt;&gt;"",VLOOKUP($R268,$R$81:$AF$89,$AF$1,FALSE),"")</f>
        <v/>
      </c>
      <c r="AG268" s="1557"/>
      <c r="AH268" s="1350" t="str">
        <f t="shared" si="84"/>
        <v/>
      </c>
      <c r="AI268" s="852" t="str">
        <f t="shared" si="95"/>
        <v/>
      </c>
      <c r="AJ268" s="852" t="str">
        <f t="shared" si="95"/>
        <v/>
      </c>
      <c r="AK268" s="852" t="str">
        <f t="shared" si="95"/>
        <v/>
      </c>
      <c r="AL268" s="852" t="str">
        <f t="shared" si="95"/>
        <v/>
      </c>
      <c r="AM268" s="852" t="str">
        <f t="shared" si="95"/>
        <v/>
      </c>
      <c r="AN268" s="852" t="str">
        <f t="shared" si="95"/>
        <v/>
      </c>
      <c r="AO268" s="852" t="str">
        <f t="shared" si="95"/>
        <v/>
      </c>
      <c r="AP268" s="852" t="str">
        <f t="shared" si="95"/>
        <v/>
      </c>
      <c r="AQ268" s="852" t="str">
        <f t="shared" si="95"/>
        <v/>
      </c>
      <c r="AR268" s="852" t="str">
        <f t="shared" si="95"/>
        <v/>
      </c>
      <c r="AS268" s="852" t="str">
        <f t="shared" si="95"/>
        <v/>
      </c>
      <c r="AT268" s="1353" t="str">
        <f t="shared" si="95"/>
        <v/>
      </c>
      <c r="AU268" s="1354" t="str">
        <f t="shared" si="95"/>
        <v/>
      </c>
      <c r="AV268" s="1555" t="str">
        <f>IF($AH268&lt;&gt;"",VLOOKUP($AH268,$AH$81:$AV$89,$AF$1,FALSE),"")</f>
        <v/>
      </c>
      <c r="AW268" s="1557"/>
      <c r="AX268" s="1350" t="str">
        <f t="shared" si="85"/>
        <v/>
      </c>
      <c r="AY268" s="848" t="str">
        <f>IF($R268&lt;&gt;"",VLOOKUP($R268,$AX$81:AY$89,AY$1,FALSE),"")</f>
        <v/>
      </c>
      <c r="AZ268" s="855" t="str">
        <f>IF($R268&lt;&gt;"",VLOOKUP($R268,$AX$81:AZ$89,AZ$1,FALSE),"")</f>
        <v/>
      </c>
      <c r="BA268" s="841"/>
      <c r="BB268" s="856" t="str">
        <f>IF($R268&lt;&gt;"",VLOOKUP($R268,$AX$81:BB$89,BB$1,FALSE),"")</f>
        <v/>
      </c>
      <c r="BC268" s="852" t="str">
        <f>IF($R268&lt;&gt;"",VLOOKUP($R268,$AX$81:BC$89,BC$1,FALSE),"")</f>
        <v/>
      </c>
      <c r="BD268" s="848" t="str">
        <f>IF($R268&lt;&gt;"",VLOOKUP($R268,$AX$81:BD$89,BD$1,FALSE),"")</f>
        <v/>
      </c>
      <c r="BE268" s="857" t="str">
        <f>IF($R268&lt;&gt;"",VLOOKUP($R268,$AX$81:BE$89,BE$1,FALSE),"")</f>
        <v/>
      </c>
      <c r="BF268" s="1326"/>
      <c r="BG268" s="856" t="str">
        <f>IF($R268&lt;&gt;"",VLOOKUP($R268,$AX$81:BG$89,BG$1,FALSE),"")</f>
        <v/>
      </c>
      <c r="BH268" s="852" t="str">
        <f>IF($R268&lt;&gt;"",VLOOKUP($R268,$AX$81:BH$89,BH$1,FALSE),"")</f>
        <v/>
      </c>
      <c r="BI268" s="848" t="str">
        <f>IF($R268&lt;&gt;"",VLOOKUP($R268,$AX$81:BI$89,BI$1,FALSE),"")</f>
        <v/>
      </c>
      <c r="BJ268" s="857" t="str">
        <f>IF($R268&lt;&gt;"",VLOOKUP($R268,$AX$81:BJ$89,BJ$1,FALSE),"")</f>
        <v/>
      </c>
      <c r="BK268" s="1326"/>
      <c r="BL268" s="1355" t="str">
        <f>IF($R268&lt;&gt;"",VLOOKUP($R268,$AX$81:BL$89,BL$1,FALSE),"")</f>
        <v/>
      </c>
      <c r="BM268" s="1353" t="str">
        <f>IF($R268&lt;&gt;"",VLOOKUP($R268,$AX$81:BM$89,BM$1,FALSE),"")</f>
        <v/>
      </c>
      <c r="BN268" s="1354"/>
      <c r="BO268" s="1557"/>
      <c r="BP268" s="1350" t="str">
        <f t="shared" si="86"/>
        <v/>
      </c>
      <c r="BQ268" s="848" t="str">
        <f>IF($R268&lt;&gt;"",VLOOKUP($R268,$BP$81:$CD$89,$S$1,FALSE),"")</f>
        <v/>
      </c>
      <c r="BR268" s="848" t="str">
        <f>IF($R268&lt;&gt;"",VLOOKUP($R268,$BP$81:$CD$89,$T$1,FALSE),"")</f>
        <v/>
      </c>
      <c r="BS268" s="848" t="str">
        <f>IF($R268&lt;&gt;"",VLOOKUP($R268,$BP$81:$CD$89,$U$1,FALSE),"")</f>
        <v/>
      </c>
      <c r="BT268" s="848" t="str">
        <f>IF($R268&lt;&gt;"",VLOOKUP($R268,$BP$81:$CD$89,$V$1,FALSE),"")</f>
        <v/>
      </c>
      <c r="BU268" s="848" t="str">
        <f>IF($R268&lt;&gt;"",VLOOKUP($R268,$BP$81:$CD$89,$W$1,FALSE),"")</f>
        <v/>
      </c>
      <c r="BV268" s="848" t="str">
        <f>IF($R268&lt;&gt;"",VLOOKUP($R268,$BP$81:$CD$89,$X$1,FALSE),"")</f>
        <v/>
      </c>
      <c r="BW268" s="848" t="str">
        <f>IF($R268&lt;&gt;"",VLOOKUP($R268,$BP$81:$CD$89,$Y$1,FALSE),"")</f>
        <v/>
      </c>
      <c r="BX268" s="848" t="str">
        <f>IF($R268&lt;&gt;"",VLOOKUP($R268,$BP$81:$CD$89,$Z$1,FALSE),"")</f>
        <v/>
      </c>
      <c r="BY268" s="848" t="str">
        <f>IF($R268&lt;&gt;"",VLOOKUP($R268,$BP$81:$CD$89,$AA$1,FALSE),"")</f>
        <v/>
      </c>
      <c r="BZ268" s="848" t="str">
        <f>IF($R268&lt;&gt;"",VLOOKUP($R268,$BP$81:$CD$89,$AB$1,FALSE),"")</f>
        <v/>
      </c>
      <c r="CA268" s="848" t="str">
        <f>IF($R268&lt;&gt;"",VLOOKUP($R268,$BP$81:$CD$89,$AC$1,FALSE),"")</f>
        <v/>
      </c>
      <c r="CB268" s="1351" t="str">
        <f>IF($R268&lt;&gt;"",VLOOKUP($R268,$BP$81:$CD$89,$AD$1,FALSE),"")</f>
        <v/>
      </c>
      <c r="CC268" s="1352" t="str">
        <f>IF($R268&lt;&gt;"",VLOOKUP($R268,$BP$81:$CD$89,$AE$1,FALSE),"")</f>
        <v/>
      </c>
      <c r="CD268" s="1555" t="str">
        <f>IF($R268&lt;&gt;"",VLOOKUP($R268,$BP$81:$CD$89,$AF$1,FALSE),"")</f>
        <v/>
      </c>
    </row>
    <row r="269" spans="1:131" s="777" customFormat="1" ht="15.75" customHeight="1" thickBot="1">
      <c r="A269" s="1558"/>
      <c r="B269" s="1357" t="str">
        <f>IF(SETUP!H72&lt;&gt;"",SETUP!H72,"")</f>
        <v/>
      </c>
      <c r="C269" s="1358"/>
      <c r="D269" s="1358"/>
      <c r="E269" s="1358"/>
      <c r="F269" s="1358"/>
      <c r="G269" s="1358"/>
      <c r="H269" s="1358"/>
      <c r="I269" s="1358"/>
      <c r="J269" s="1358"/>
      <c r="K269" s="1358"/>
      <c r="L269" s="1358"/>
      <c r="M269" s="1358"/>
      <c r="N269" s="1358"/>
      <c r="O269" s="1359"/>
      <c r="P269" s="976"/>
      <c r="Q269" s="1557"/>
      <c r="R269" s="1333" t="str">
        <f>IF(SETUP!H72&lt;&gt;"",SETUP!H72,"")</f>
        <v/>
      </c>
      <c r="S269" s="1334" t="str">
        <f>IF($R269&lt;&gt;"",VLOOKUP($R269,$R$81:$AF$89,$S$1,FALSE),"")</f>
        <v/>
      </c>
      <c r="T269" s="1334" t="str">
        <f>IF($R269&lt;&gt;"",VLOOKUP($R269,$R$81:$AF$89,$T$1,FALSE),"")</f>
        <v/>
      </c>
      <c r="U269" s="1334" t="str">
        <f>IF($R269&lt;&gt;"",VLOOKUP($R269,$R$81:$AF$89,$U$1,FALSE),"")</f>
        <v/>
      </c>
      <c r="V269" s="1334" t="str">
        <f>IF($R269&lt;&gt;"",VLOOKUP($R269,$R$81:$AF$89,$V$1,FALSE),"")</f>
        <v/>
      </c>
      <c r="W269" s="1334" t="str">
        <f>IF($R269&lt;&gt;"",VLOOKUP($R269,$R$81:$AF$89,$W$1,FALSE),"")</f>
        <v/>
      </c>
      <c r="X269" s="1334" t="str">
        <f>IF($R269&lt;&gt;"",VLOOKUP($R269,$R$81:$AF$89,$X$1,FALSE),"")</f>
        <v/>
      </c>
      <c r="Y269" s="1334" t="str">
        <f>IF($R269&lt;&gt;"",VLOOKUP($R269,$R$81:$AF$89,$Y$1,FALSE),"")</f>
        <v/>
      </c>
      <c r="Z269" s="1334" t="str">
        <f>IF($R269&lt;&gt;"",VLOOKUP($R269,$R$81:$AF$89,$Z$1,FALSE),"")</f>
        <v/>
      </c>
      <c r="AA269" s="1334" t="str">
        <f>IF($R269&lt;&gt;"",VLOOKUP($R269,$R$81:$AF$89,$AA$1,FALSE),"")</f>
        <v/>
      </c>
      <c r="AB269" s="1334" t="str">
        <f>IF($R269&lt;&gt;"",VLOOKUP($R269,$R$81:$AF$89,$AB$1,FALSE),"")</f>
        <v/>
      </c>
      <c r="AC269" s="1334" t="str">
        <f>IF($R269&lt;&gt;"",VLOOKUP($R269,$R$81:$AF$89,$AC$1,FALSE),"")</f>
        <v/>
      </c>
      <c r="AD269" s="1335" t="str">
        <f>IF($R269&lt;&gt;"",VLOOKUP($R269,$R$81:$AF$89,$AD$1,FALSE),"")</f>
        <v/>
      </c>
      <c r="AE269" s="1336" t="str">
        <f>IF($R269&lt;&gt;"",VLOOKUP($R269,$R$81:$AF$89,$AE$1,FALSE),"")</f>
        <v/>
      </c>
      <c r="AF269" s="1555" t="str">
        <f>IF($R269&lt;&gt;"",VLOOKUP($R269,$R$81:$AF$89,$AF$1,FALSE),"")</f>
        <v/>
      </c>
      <c r="AG269" s="1557"/>
      <c r="AH269" s="1333" t="str">
        <f t="shared" si="84"/>
        <v/>
      </c>
      <c r="AI269" s="1338" t="str">
        <f t="shared" si="95"/>
        <v/>
      </c>
      <c r="AJ269" s="1338" t="str">
        <f t="shared" si="95"/>
        <v/>
      </c>
      <c r="AK269" s="1338" t="str">
        <f t="shared" si="95"/>
        <v/>
      </c>
      <c r="AL269" s="1338" t="str">
        <f t="shared" si="95"/>
        <v/>
      </c>
      <c r="AM269" s="1338" t="str">
        <f t="shared" si="95"/>
        <v/>
      </c>
      <c r="AN269" s="1338" t="str">
        <f t="shared" si="95"/>
        <v/>
      </c>
      <c r="AO269" s="1338" t="str">
        <f t="shared" si="95"/>
        <v/>
      </c>
      <c r="AP269" s="1338" t="str">
        <f t="shared" si="95"/>
        <v/>
      </c>
      <c r="AQ269" s="1338" t="str">
        <f t="shared" si="95"/>
        <v/>
      </c>
      <c r="AR269" s="1338" t="str">
        <f t="shared" si="95"/>
        <v/>
      </c>
      <c r="AS269" s="1338" t="str">
        <f t="shared" si="95"/>
        <v/>
      </c>
      <c r="AT269" s="1339" t="str">
        <f t="shared" si="95"/>
        <v/>
      </c>
      <c r="AU269" s="1340" t="str">
        <f t="shared" si="95"/>
        <v/>
      </c>
      <c r="AV269" s="1555" t="str">
        <f>IF($AH269&lt;&gt;"",VLOOKUP($AH269,$AH$81:$AV$89,$AF$1,FALSE),"")</f>
        <v/>
      </c>
      <c r="AW269" s="1559"/>
      <c r="AX269" s="1361" t="str">
        <f t="shared" si="85"/>
        <v/>
      </c>
      <c r="AY269" s="1362" t="str">
        <f>IF($R269&lt;&gt;"",VLOOKUP($R269,$AX$81:AY$89,AY$1,FALSE),"")</f>
        <v/>
      </c>
      <c r="AZ269" s="1363" t="str">
        <f>IF($R269&lt;&gt;"",VLOOKUP($R269,$AX$81:AZ$89,AZ$1,FALSE),"")</f>
        <v/>
      </c>
      <c r="BA269" s="841"/>
      <c r="BB269" s="1364" t="str">
        <f>IF($R269&lt;&gt;"",VLOOKUP($R269,$AX$81:BB$89,BB$1,FALSE),"")</f>
        <v/>
      </c>
      <c r="BC269" s="1365" t="str">
        <f>IF($R269&lt;&gt;"",VLOOKUP($R269,$AX$81:BC$89,BC$1,FALSE),"")</f>
        <v/>
      </c>
      <c r="BD269" s="1362" t="str">
        <f>IF($R269&lt;&gt;"",VLOOKUP($R269,$AX$81:BD$89,BD$1,FALSE),"")</f>
        <v/>
      </c>
      <c r="BE269" s="1366" t="str">
        <f>IF($R269&lt;&gt;"",VLOOKUP($R269,$AX$81:BE$89,BE$1,FALSE),"")</f>
        <v/>
      </c>
      <c r="BF269" s="1326"/>
      <c r="BG269" s="1364" t="str">
        <f>IF($R269&lt;&gt;"",VLOOKUP($R269,$AX$81:BG$89,BG$1,FALSE),"")</f>
        <v/>
      </c>
      <c r="BH269" s="1365" t="str">
        <f>IF($R269&lt;&gt;"",VLOOKUP($R269,$AX$81:BH$89,BH$1,FALSE),"")</f>
        <v/>
      </c>
      <c r="BI269" s="1362" t="str">
        <f>IF($R269&lt;&gt;"",VLOOKUP($R269,$AX$81:BI$89,BI$1,FALSE),"")</f>
        <v/>
      </c>
      <c r="BJ269" s="1366" t="str">
        <f>IF($R269&lt;&gt;"",VLOOKUP($R269,$AX$81:BJ$89,BJ$1,FALSE),"")</f>
        <v/>
      </c>
      <c r="BK269" s="1326"/>
      <c r="BL269" s="1367" t="str">
        <f>IF($R269&lt;&gt;"",VLOOKUP($R269,$AX$81:BL$89,BL$1,FALSE),"")</f>
        <v/>
      </c>
      <c r="BM269" s="1368" t="str">
        <f>IF($R269&lt;&gt;"",VLOOKUP($R269,$AX$81:BM$89,BM$1,FALSE),"")</f>
        <v/>
      </c>
      <c r="BN269" s="1369"/>
      <c r="BO269" s="1557"/>
      <c r="BP269" s="1333" t="str">
        <f t="shared" si="86"/>
        <v/>
      </c>
      <c r="BQ269" s="1334" t="str">
        <f>IF($R269&lt;&gt;"",VLOOKUP($R269,$BP$81:$CD$89,$S$1,FALSE),"")</f>
        <v/>
      </c>
      <c r="BR269" s="1334" t="str">
        <f>IF($R269&lt;&gt;"",VLOOKUP($R269,$BP$81:$CD$89,$T$1,FALSE),"")</f>
        <v/>
      </c>
      <c r="BS269" s="1334" t="str">
        <f>IF($R269&lt;&gt;"",VLOOKUP($R269,$BP$81:$CD$89,$U$1,FALSE),"")</f>
        <v/>
      </c>
      <c r="BT269" s="1334" t="str">
        <f>IF($R269&lt;&gt;"",VLOOKUP($R269,$BP$81:$CD$89,$V$1,FALSE),"")</f>
        <v/>
      </c>
      <c r="BU269" s="1334" t="str">
        <f>IF($R269&lt;&gt;"",VLOOKUP($R269,$BP$81:$CD$89,$W$1,FALSE),"")</f>
        <v/>
      </c>
      <c r="BV269" s="1334" t="str">
        <f>IF($R269&lt;&gt;"",VLOOKUP($R269,$BP$81:$CD$89,$X$1,FALSE),"")</f>
        <v/>
      </c>
      <c r="BW269" s="1334" t="str">
        <f>IF($R269&lt;&gt;"",VLOOKUP($R269,$BP$81:$CD$89,$Y$1,FALSE),"")</f>
        <v/>
      </c>
      <c r="BX269" s="1334" t="str">
        <f>IF($R269&lt;&gt;"",VLOOKUP($R269,$BP$81:$CD$89,$Z$1,FALSE),"")</f>
        <v/>
      </c>
      <c r="BY269" s="1334" t="str">
        <f>IF($R269&lt;&gt;"",VLOOKUP($R269,$BP$81:$CD$89,$AA$1,FALSE),"")</f>
        <v/>
      </c>
      <c r="BZ269" s="1334" t="str">
        <f>IF($R269&lt;&gt;"",VLOOKUP($R269,$BP$81:$CD$89,$AB$1,FALSE),"")</f>
        <v/>
      </c>
      <c r="CA269" s="1334" t="str">
        <f>IF($R269&lt;&gt;"",VLOOKUP($R269,$BP$81:$CD$89,$AC$1,FALSE),"")</f>
        <v/>
      </c>
      <c r="CB269" s="1335" t="str">
        <f>IF($R269&lt;&gt;"",VLOOKUP($R269,$BP$81:$CD$89,$AD$1,FALSE),"")</f>
        <v/>
      </c>
      <c r="CC269" s="1336" t="str">
        <f>IF($R269&lt;&gt;"",VLOOKUP($R269,$BP$81:$CD$89,$AE$1,FALSE),"")</f>
        <v/>
      </c>
      <c r="CD269" s="1555" t="str">
        <f>IF($R269&lt;&gt;"",VLOOKUP($R269,$BP$81:$CD$89,$AF$1,FALSE),"")</f>
        <v/>
      </c>
    </row>
    <row r="270" spans="1:131" s="1070" customFormat="1" ht="15.75" customHeight="1" thickTop="1" thickBot="1">
      <c r="A270" s="1370"/>
      <c r="B270" s="1370" t="str">
        <f>IF(SETUP!H73&lt;&gt;"",SETUP!H73,"")</f>
        <v/>
      </c>
      <c r="C270" s="1370"/>
      <c r="D270" s="1370"/>
      <c r="E270" s="1370"/>
      <c r="F270" s="1370"/>
      <c r="G270" s="1370"/>
      <c r="H270" s="1370"/>
      <c r="I270" s="1370"/>
      <c r="J270" s="1370"/>
      <c r="K270" s="1370"/>
      <c r="L270" s="1370"/>
      <c r="M270" s="1370"/>
      <c r="N270" s="1370"/>
      <c r="O270" s="1370"/>
      <c r="P270" s="1073"/>
      <c r="Q270" s="1370"/>
      <c r="R270" s="1370"/>
      <c r="S270" s="1371"/>
      <c r="T270" s="1371"/>
      <c r="U270" s="1371"/>
      <c r="V270" s="1371"/>
      <c r="W270" s="1371"/>
      <c r="X270" s="1371"/>
      <c r="Y270" s="1371"/>
      <c r="Z270" s="1371"/>
      <c r="AA270" s="1371"/>
      <c r="AB270" s="1371"/>
      <c r="AC270" s="1371"/>
      <c r="AD270" s="1371"/>
      <c r="AE270" s="1371"/>
      <c r="AF270" s="1372"/>
      <c r="AG270" s="1370"/>
      <c r="AH270" s="1370" t="str">
        <f t="shared" si="84"/>
        <v/>
      </c>
      <c r="AI270" s="1373"/>
      <c r="AJ270" s="1373"/>
      <c r="AK270" s="1373"/>
      <c r="AL270" s="1373"/>
      <c r="AM270" s="1373"/>
      <c r="AN270" s="1373"/>
      <c r="AO270" s="1373"/>
      <c r="AP270" s="1373"/>
      <c r="AQ270" s="1373"/>
      <c r="AR270" s="1373"/>
      <c r="AS270" s="1373"/>
      <c r="AT270" s="1373"/>
      <c r="AU270" s="1373"/>
      <c r="AV270" s="1372"/>
      <c r="AW270" s="1370"/>
      <c r="AX270" s="1370" t="str">
        <f t="shared" si="85"/>
        <v/>
      </c>
      <c r="AY270" s="1371"/>
      <c r="AZ270" s="1371"/>
      <c r="BA270" s="1374"/>
      <c r="BB270" s="1371"/>
      <c r="BC270" s="1373"/>
      <c r="BD270" s="1371"/>
      <c r="BE270" s="1373"/>
      <c r="BF270" s="1375"/>
      <c r="BG270" s="1371"/>
      <c r="BH270" s="1373"/>
      <c r="BI270" s="1371"/>
      <c r="BJ270" s="1373"/>
      <c r="BK270" s="1375"/>
      <c r="BL270" s="1376"/>
      <c r="BM270" s="1373"/>
      <c r="BN270" s="1373"/>
      <c r="BO270" s="1370"/>
      <c r="BP270" s="1370" t="str">
        <f t="shared" si="86"/>
        <v/>
      </c>
      <c r="BQ270" s="1371"/>
      <c r="BR270" s="1371"/>
      <c r="BS270" s="1371"/>
      <c r="BT270" s="1371"/>
      <c r="BU270" s="1371"/>
      <c r="BV270" s="1371"/>
      <c r="BW270" s="1371"/>
      <c r="BX270" s="1371"/>
      <c r="BY270" s="1371"/>
      <c r="BZ270" s="1371"/>
      <c r="CA270" s="1371"/>
      <c r="CB270" s="1371"/>
      <c r="CC270" s="1371"/>
      <c r="CD270" s="1372"/>
      <c r="CE270" s="1080"/>
      <c r="CF270" s="1080"/>
      <c r="CG270" s="1080"/>
      <c r="CH270" s="1080"/>
      <c r="CI270" s="1080"/>
      <c r="CJ270" s="1080"/>
      <c r="CK270" s="1080"/>
      <c r="CL270" s="1080"/>
      <c r="CM270" s="1080"/>
      <c r="CN270" s="1080"/>
      <c r="CO270" s="1080"/>
      <c r="CP270" s="1080"/>
      <c r="CQ270" s="1080"/>
      <c r="CR270" s="1080"/>
      <c r="CS270" s="1080"/>
      <c r="CT270" s="1080"/>
      <c r="CU270" s="1080"/>
      <c r="CV270" s="1080"/>
      <c r="CW270" s="1080"/>
      <c r="CX270" s="1080"/>
      <c r="CY270" s="1080"/>
      <c r="CZ270" s="1080"/>
      <c r="DA270" s="1080"/>
      <c r="DB270" s="1080"/>
      <c r="DC270" s="1080"/>
      <c r="DD270" s="1080"/>
      <c r="DE270" s="1080"/>
      <c r="DF270" s="1080"/>
      <c r="DG270" s="1080"/>
      <c r="DH270" s="1080"/>
      <c r="DI270" s="1080"/>
      <c r="DJ270" s="1080"/>
      <c r="DK270" s="1080"/>
      <c r="DL270" s="1080"/>
      <c r="DM270" s="1080"/>
      <c r="DN270" s="1080"/>
      <c r="DO270" s="1080"/>
      <c r="DP270" s="1080"/>
      <c r="DQ270" s="1080"/>
      <c r="DR270" s="1080"/>
      <c r="DS270" s="1080"/>
      <c r="DT270" s="1080"/>
      <c r="DU270" s="1080"/>
      <c r="DV270" s="1080"/>
      <c r="DW270" s="1080"/>
      <c r="DX270" s="1080"/>
      <c r="DY270" s="1080"/>
      <c r="DZ270" s="1080"/>
      <c r="EA270" s="1080"/>
    </row>
    <row r="271" spans="1:131" s="777" customFormat="1" ht="15.75" customHeight="1" thickTop="1" thickBot="1">
      <c r="A271" s="1574"/>
      <c r="B271" s="1561" t="str">
        <f>IF(SETUP!H74&lt;&gt;"",SETUP!H74,"")</f>
        <v/>
      </c>
      <c r="C271" s="1562"/>
      <c r="D271" s="1562"/>
      <c r="E271" s="1562"/>
      <c r="F271" s="1562"/>
      <c r="G271" s="1562"/>
      <c r="H271" s="1562"/>
      <c r="I271" s="1562"/>
      <c r="J271" s="1562"/>
      <c r="K271" s="1562"/>
      <c r="L271" s="1562"/>
      <c r="M271" s="1562"/>
      <c r="N271" s="1562"/>
      <c r="O271" s="1563"/>
      <c r="P271" s="976"/>
      <c r="Q271" s="1575"/>
      <c r="R271" s="1565" t="str">
        <f>IF(SETUP!H74&lt;&gt;"",SETUP!H74,"")</f>
        <v/>
      </c>
      <c r="S271" s="1566" t="str">
        <f>IF($R271&lt;&gt;"",VLOOKUP($R271,$R$90:$AF$92,$S$1,FALSE),"")</f>
        <v/>
      </c>
      <c r="T271" s="1566" t="str">
        <f>IF($R271&lt;&gt;"",VLOOKUP($R271,$R$90:$AF$92,$T$1,FALSE),"")</f>
        <v/>
      </c>
      <c r="U271" s="1566" t="str">
        <f>IF($R271&lt;&gt;"",VLOOKUP($R271,$R$90:$AF$92,$U$1,FALSE),"")</f>
        <v/>
      </c>
      <c r="V271" s="1566" t="str">
        <f>IF($R271&lt;&gt;"",VLOOKUP($R271,$R$90:$AF$92,$V$1,FALSE),"")</f>
        <v/>
      </c>
      <c r="W271" s="1566" t="str">
        <f>IF($R271&lt;&gt;"",VLOOKUP($R271,$R$90:$AF$92,$W$1,FALSE),"")</f>
        <v/>
      </c>
      <c r="X271" s="1566" t="str">
        <f>IF($R271&lt;&gt;"",VLOOKUP($R271,$R$90:$AF$92,$X$1,FALSE),"")</f>
        <v/>
      </c>
      <c r="Y271" s="1566" t="str">
        <f>IF($R271&lt;&gt;"",VLOOKUP($R271,$R$90:$AF$92,$Y$1,FALSE),"")</f>
        <v/>
      </c>
      <c r="Z271" s="1566" t="str">
        <f>IF($R271&lt;&gt;"",VLOOKUP($R271,$R$90:$AF$92,$Z$1,FALSE),"")</f>
        <v/>
      </c>
      <c r="AA271" s="1566" t="str">
        <f>IF($R271&lt;&gt;"",VLOOKUP($R271,$R$90:$AF$92,$AA$1,FALSE),"")</f>
        <v/>
      </c>
      <c r="AB271" s="1566" t="str">
        <f>IF($R271&lt;&gt;"",VLOOKUP($R271,$R$90:$AF$92,$AB$1,FALSE),"")</f>
        <v/>
      </c>
      <c r="AC271" s="1566" t="str">
        <f>IF($R271&lt;&gt;"",VLOOKUP($R271,$R$90:$AF$92,$AC$1,FALSE),"")</f>
        <v/>
      </c>
      <c r="AD271" s="1567" t="str">
        <f>IF($R271&lt;&gt;"",VLOOKUP($R271,$R$90:$AF$92,$AD$1,FALSE),"")</f>
        <v/>
      </c>
      <c r="AE271" s="1568" t="str">
        <f>IF($R271&lt;&gt;"",VLOOKUP($R271,$R$90:$AF$92,$AE$1,FALSE),"")</f>
        <v/>
      </c>
      <c r="AF271" s="1432" t="str">
        <f>IF($R271&lt;&gt;"",VLOOKUP($R271,$R$90:$AF$92,$AF$1,FALSE),"")</f>
        <v/>
      </c>
      <c r="AG271" s="1575"/>
      <c r="AH271" s="1565" t="str">
        <f t="shared" si="84"/>
        <v/>
      </c>
      <c r="AI271" s="1570" t="str">
        <f>IF($AH271&lt;&gt;"",VLOOKUP($AH271,$AH$90:$AV$92,$S$1,FALSE),"")</f>
        <v/>
      </c>
      <c r="AJ271" s="1570" t="str">
        <f>IF($AH271&lt;&gt;"",VLOOKUP($AH271,$AH$90:$AV$92,$T$1,FALSE),"")</f>
        <v/>
      </c>
      <c r="AK271" s="1570" t="str">
        <f>IF($AH271&lt;&gt;"",VLOOKUP($AH271,$AH$90:$AV$92,$U$1,FALSE),"")</f>
        <v/>
      </c>
      <c r="AL271" s="1570" t="str">
        <f>IF($AH271&lt;&gt;"",VLOOKUP($AH271,$AH$90:$AV$92,$V$1,FALSE),"")</f>
        <v/>
      </c>
      <c r="AM271" s="1570" t="str">
        <f>IF($AH271&lt;&gt;"",VLOOKUP($AH271,$AH$90:$AV$92,$W$1,FALSE),"")</f>
        <v/>
      </c>
      <c r="AN271" s="1570" t="str">
        <f>IF($AH271&lt;&gt;"",VLOOKUP($AH271,$AH$90:$AV$92,$X$1,FALSE),"")</f>
        <v/>
      </c>
      <c r="AO271" s="1570" t="str">
        <f>IF($AH271&lt;&gt;"",VLOOKUP($AH271,$AH$90:$AV$92,$Y$1,FALSE),"")</f>
        <v/>
      </c>
      <c r="AP271" s="1570" t="str">
        <f>IF($AH271&lt;&gt;"",VLOOKUP($AH271,$AH$90:$AV$92,$Z$1,FALSE),"")</f>
        <v/>
      </c>
      <c r="AQ271" s="1570" t="str">
        <f>IF($AH271&lt;&gt;"",VLOOKUP($AH271,$AH$90:$AV$92,$AA$1,FALSE),"")</f>
        <v/>
      </c>
      <c r="AR271" s="1570" t="str">
        <f>IF($AH271&lt;&gt;"",VLOOKUP($AH271,$AH$90:$AV$92,$AB$1,FALSE),"")</f>
        <v/>
      </c>
      <c r="AS271" s="1570" t="str">
        <f>IF($AH271&lt;&gt;"",VLOOKUP($AH271,$AH$90:$AV$92,$AC$1,FALSE),"")</f>
        <v/>
      </c>
      <c r="AT271" s="1571" t="str">
        <f>IF($AH271&lt;&gt;"",VLOOKUP($AH271,$AH$90:$AV$92,$AD$1,FALSE),"")</f>
        <v/>
      </c>
      <c r="AU271" s="1572" t="str">
        <f>IF($AH271&lt;&gt;"",VLOOKUP($AH271,$AH$90:$AV$92,$AE$1,FALSE),"")</f>
        <v/>
      </c>
      <c r="AV271" s="1432" t="str">
        <f>IF($AH271&lt;&gt;"",VLOOKUP($AH271,$AH$90:$AV$92,$AF$1,FALSE),"")</f>
        <v/>
      </c>
      <c r="AW271" s="1576"/>
      <c r="AX271" s="1540" t="str">
        <f t="shared" si="85"/>
        <v/>
      </c>
      <c r="AY271" s="1541" t="str">
        <f>IF($R271&lt;&gt;"",VLOOKUP($R271,$AX$92:AY$92,AY$1,FALSE),"")</f>
        <v/>
      </c>
      <c r="AZ271" s="1548" t="str">
        <f>IF($R271&lt;&gt;"",VLOOKUP($R271,$AX$92:AZ$92,AZ$1,FALSE),"")</f>
        <v/>
      </c>
      <c r="BA271" s="841"/>
      <c r="BB271" s="1549" t="str">
        <f>IF($R271&lt;&gt;"",VLOOKUP($R271,$AX$92:BB$92,BB$1,FALSE),"")</f>
        <v/>
      </c>
      <c r="BC271" s="1545" t="str">
        <f>IF($R271&lt;&gt;"",VLOOKUP($R271,$AX$92:BC$92,BC$1,FALSE),"")</f>
        <v/>
      </c>
      <c r="BD271" s="1541" t="str">
        <f>IF($R271&lt;&gt;"",VLOOKUP($R271,$AX$92:BD$92,BD$1,FALSE),"")</f>
        <v/>
      </c>
      <c r="BE271" s="1550" t="str">
        <f>IF($R271&lt;&gt;"",VLOOKUP($R271,$AX$92:BE$92,BE$1,FALSE),"")</f>
        <v/>
      </c>
      <c r="BF271" s="1326"/>
      <c r="BG271" s="1549" t="str">
        <f>IF($R271&lt;&gt;"",VLOOKUP($R271,$AX$92:BG$92,BG$1,FALSE),"")</f>
        <v/>
      </c>
      <c r="BH271" s="1545" t="str">
        <f>IF($R271&lt;&gt;"",VLOOKUP($R271,$AX$92:BH$92,BH$1,FALSE),"")</f>
        <v/>
      </c>
      <c r="BI271" s="1541" t="str">
        <f>IF($R271&lt;&gt;"",VLOOKUP($R271,$AX$92:BI$92,BI$1,FALSE),"")</f>
        <v/>
      </c>
      <c r="BJ271" s="1550" t="str">
        <f>IF($R271&lt;&gt;"",VLOOKUP($R271,$AX$92:BJ$92,BJ$1,FALSE),"")</f>
        <v/>
      </c>
      <c r="BK271" s="1326"/>
      <c r="BL271" s="1551" t="str">
        <f>IF($R271&lt;&gt;"",VLOOKUP($R271,$AX$92:BL$92,BL$1,FALSE),"")</f>
        <v/>
      </c>
      <c r="BM271" s="1546" t="str">
        <f>IF($R271&lt;&gt;"",VLOOKUP($R271,$AX$92:BM$92,BM$1,FALSE),"")</f>
        <v/>
      </c>
      <c r="BN271" s="1547"/>
      <c r="BO271" s="1575"/>
      <c r="BP271" s="1565" t="str">
        <f t="shared" si="86"/>
        <v/>
      </c>
      <c r="BQ271" s="1566" t="str">
        <f>IF($R271&lt;&gt;"",VLOOKUP($R271,$BP$90:$CD$92,$S$1,FALSE),"")</f>
        <v/>
      </c>
      <c r="BR271" s="1566" t="str">
        <f>IF($R271&lt;&gt;"",VLOOKUP($R271,$BP$90:$CD$92,$T$1,FALSE),"")</f>
        <v/>
      </c>
      <c r="BS271" s="1566" t="str">
        <f>IF($R271&lt;&gt;"",VLOOKUP($R271,$BP$90:$CD$92,$U$1,FALSE),"")</f>
        <v/>
      </c>
      <c r="BT271" s="1566" t="str">
        <f>IF($R271&lt;&gt;"",VLOOKUP($R271,$BP$90:$CD$92,$V$1,FALSE),"")</f>
        <v/>
      </c>
      <c r="BU271" s="1566" t="str">
        <f>IF($R271&lt;&gt;"",VLOOKUP($R271,$BP$90:$CD$92,$W$1,FALSE),"")</f>
        <v/>
      </c>
      <c r="BV271" s="1566" t="str">
        <f>IF($R271&lt;&gt;"",VLOOKUP($R271,$BP$90:$CD$92,$X$1,FALSE),"")</f>
        <v/>
      </c>
      <c r="BW271" s="1566" t="str">
        <f>IF($R271&lt;&gt;"",VLOOKUP($R271,$BP$90:$CD$92,$Y$1,FALSE),"")</f>
        <v/>
      </c>
      <c r="BX271" s="1566" t="str">
        <f>IF($R271&lt;&gt;"",VLOOKUP($R271,$BP$90:$CD$92,$Z$1,FALSE),"")</f>
        <v/>
      </c>
      <c r="BY271" s="1566" t="str">
        <f>IF($R271&lt;&gt;"",VLOOKUP($R271,$BP$90:$CD$92,$AA$1,FALSE),"")</f>
        <v/>
      </c>
      <c r="BZ271" s="1566" t="str">
        <f>IF($R271&lt;&gt;"",VLOOKUP($R271,$BP$90:$CD$92,$AB$1,FALSE),"")</f>
        <v/>
      </c>
      <c r="CA271" s="1566" t="str">
        <f>IF($R271&lt;&gt;"",VLOOKUP($R271,$BP$90:$CD$92,$AC$1,FALSE),"")</f>
        <v/>
      </c>
      <c r="CB271" s="1567" t="str">
        <f>IF($R271&lt;&gt;"",VLOOKUP($R271,$BP$90:$CD$92,$AD$1,FALSE),"")</f>
        <v/>
      </c>
      <c r="CC271" s="1568" t="str">
        <f>IF($R271&lt;&gt;"",VLOOKUP($R271,$BP$90:$CD$92,$AE$1,FALSE),"")</f>
        <v/>
      </c>
      <c r="CD271" s="1432" t="str">
        <f>IF($R271&lt;&gt;"",VLOOKUP($R271,$BP$90:$CD$92,$AF$1,FALSE),"")</f>
        <v/>
      </c>
    </row>
    <row r="272" spans="1:131" s="777" customFormat="1" ht="15.75" customHeight="1">
      <c r="A272" s="1552"/>
      <c r="B272" s="1329" t="str">
        <f>IF(SETUP!H75&lt;&gt;"",SETUP!H75,"")</f>
        <v/>
      </c>
      <c r="C272" s="1330"/>
      <c r="D272" s="1330"/>
      <c r="E272" s="1330"/>
      <c r="F272" s="1330"/>
      <c r="G272" s="1330"/>
      <c r="H272" s="1330"/>
      <c r="I272" s="1330"/>
      <c r="J272" s="1330"/>
      <c r="K272" s="1330"/>
      <c r="L272" s="1330"/>
      <c r="M272" s="1330"/>
      <c r="N272" s="1330"/>
      <c r="O272" s="1331"/>
      <c r="P272" s="976"/>
      <c r="Q272" s="1553"/>
      <c r="R272" s="1554" t="str">
        <f>IF(SETUP!H75&lt;&gt;"",SETUP!H75,"")</f>
        <v/>
      </c>
      <c r="S272" s="1460" t="str">
        <f>IF($R272&lt;&gt;"",VLOOKUP($R272,$R$81:$AF$89,$S$1,FALSE),"")</f>
        <v/>
      </c>
      <c r="T272" s="1460" t="str">
        <f>IF($R272&lt;&gt;"",VLOOKUP($R272,$R$81:$AF$89,$T$1,FALSE),"")</f>
        <v/>
      </c>
      <c r="U272" s="1460" t="str">
        <f>IF($R272&lt;&gt;"",VLOOKUP($R272,$R$81:$AF$89,$U$1,FALSE),"")</f>
        <v/>
      </c>
      <c r="V272" s="1460" t="str">
        <f>IF($R272&lt;&gt;"",VLOOKUP($R272,$R$81:$AF$89,$V$1,FALSE),"")</f>
        <v/>
      </c>
      <c r="W272" s="1460" t="str">
        <f>IF($R272&lt;&gt;"",VLOOKUP($R272,$R$81:$AF$89,$W$1,FALSE),"")</f>
        <v/>
      </c>
      <c r="X272" s="1460" t="str">
        <f>IF($R272&lt;&gt;"",VLOOKUP($R272,$R$81:$AF$89,$X$1,FALSE),"")</f>
        <v/>
      </c>
      <c r="Y272" s="1460" t="str">
        <f>IF($R272&lt;&gt;"",VLOOKUP($R272,$R$81:$AF$89,$Y$1,FALSE),"")</f>
        <v/>
      </c>
      <c r="Z272" s="1460" t="str">
        <f>IF($R272&lt;&gt;"",VLOOKUP($R272,$R$81:$AF$89,$Z$1,FALSE),"")</f>
        <v/>
      </c>
      <c r="AA272" s="1460" t="str">
        <f>IF($R272&lt;&gt;"",VLOOKUP($R272,$R$81:$AF$89,$AA$1,FALSE),"")</f>
        <v/>
      </c>
      <c r="AB272" s="1460" t="str">
        <f>IF($R272&lt;&gt;"",VLOOKUP($R272,$R$81:$AF$89,$AB$1,FALSE),"")</f>
        <v/>
      </c>
      <c r="AC272" s="1460" t="str">
        <f>IF($R272&lt;&gt;"",VLOOKUP($R272,$R$81:$AF$89,$AC$1,FALSE),"")</f>
        <v/>
      </c>
      <c r="AD272" s="1461" t="str">
        <f>IF($R272&lt;&gt;"",VLOOKUP($R272,$R$81:$AF$89,$AD$1,FALSE),"")</f>
        <v/>
      </c>
      <c r="AE272" s="1462" t="str">
        <f>IF($R272&lt;&gt;"",VLOOKUP($R272,$R$81:$AF$89,$AE$1,FALSE),"")</f>
        <v/>
      </c>
      <c r="AF272" s="1555" t="str">
        <f>IF($R272&lt;&gt;"",VLOOKUP($R272,$R$81:$AF$89,$AF$1,FALSE),"")</f>
        <v/>
      </c>
      <c r="AG272" s="1553"/>
      <c r="AH272" s="1554" t="str">
        <f t="shared" si="84"/>
        <v/>
      </c>
      <c r="AI272" s="1464" t="str">
        <f t="shared" ref="AI272:AU276" si="96">IF(S272&lt;&gt;"",S272/S$271,"")</f>
        <v/>
      </c>
      <c r="AJ272" s="1464" t="str">
        <f t="shared" si="96"/>
        <v/>
      </c>
      <c r="AK272" s="1464" t="str">
        <f t="shared" si="96"/>
        <v/>
      </c>
      <c r="AL272" s="1464" t="str">
        <f t="shared" si="96"/>
        <v/>
      </c>
      <c r="AM272" s="1464" t="str">
        <f t="shared" si="96"/>
        <v/>
      </c>
      <c r="AN272" s="1464" t="str">
        <f t="shared" si="96"/>
        <v/>
      </c>
      <c r="AO272" s="1464" t="str">
        <f t="shared" si="96"/>
        <v/>
      </c>
      <c r="AP272" s="1464" t="str">
        <f t="shared" si="96"/>
        <v/>
      </c>
      <c r="AQ272" s="1464" t="str">
        <f t="shared" si="96"/>
        <v/>
      </c>
      <c r="AR272" s="1464" t="str">
        <f t="shared" si="96"/>
        <v/>
      </c>
      <c r="AS272" s="1464" t="str">
        <f t="shared" si="96"/>
        <v/>
      </c>
      <c r="AT272" s="1465" t="str">
        <f t="shared" si="96"/>
        <v/>
      </c>
      <c r="AU272" s="1466" t="str">
        <f t="shared" si="96"/>
        <v/>
      </c>
      <c r="AV272" s="1555" t="str">
        <f>IF($AH272&lt;&gt;"",VLOOKUP($AH272,$AH$81:$AV$89,$AF$1,FALSE),"")</f>
        <v/>
      </c>
      <c r="AW272" s="1553"/>
      <c r="AX272" s="1554" t="str">
        <f t="shared" si="85"/>
        <v/>
      </c>
      <c r="AY272" s="1460" t="str">
        <f>IF($R272&lt;&gt;"",VLOOKUP($R272,$AX$81:AY$89,AY$1,FALSE),"")</f>
        <v/>
      </c>
      <c r="AZ272" s="1467" t="str">
        <f>IF($R272&lt;&gt;"",VLOOKUP($R272,$AX$81:AZ$89,AZ$1,FALSE),"")</f>
        <v/>
      </c>
      <c r="BA272" s="841"/>
      <c r="BB272" s="1468" t="str">
        <f>IF($R272&lt;&gt;"",VLOOKUP($R272,$AX$81:BB$89,BB$1,FALSE),"")</f>
        <v/>
      </c>
      <c r="BC272" s="1464" t="str">
        <f>IF($R272&lt;&gt;"",VLOOKUP($R272,$AX$81:BC$89,BC$1,FALSE),"")</f>
        <v/>
      </c>
      <c r="BD272" s="1460" t="str">
        <f>IF($R272&lt;&gt;"",VLOOKUP($R272,$AX$81:BD$89,BD$1,FALSE),"")</f>
        <v/>
      </c>
      <c r="BE272" s="1469" t="str">
        <f>IF($R272&lt;&gt;"",VLOOKUP($R272,$AX$81:BE$89,BE$1,FALSE),"")</f>
        <v/>
      </c>
      <c r="BF272" s="1326"/>
      <c r="BG272" s="1468" t="str">
        <f>IF($R272&lt;&gt;"",VLOOKUP($R272,$AX$81:BG$89,BG$1,FALSE),"")</f>
        <v/>
      </c>
      <c r="BH272" s="1464" t="str">
        <f>IF($R272&lt;&gt;"",VLOOKUP($R272,$AX$81:BH$89,BH$1,FALSE),"")</f>
        <v/>
      </c>
      <c r="BI272" s="1460" t="str">
        <f>IF($R272&lt;&gt;"",VLOOKUP($R272,$AX$81:BI$89,BI$1,FALSE),"")</f>
        <v/>
      </c>
      <c r="BJ272" s="1469" t="str">
        <f>IF($R272&lt;&gt;"",VLOOKUP($R272,$AX$81:BJ$89,BJ$1,FALSE),"")</f>
        <v/>
      </c>
      <c r="BK272" s="1326"/>
      <c r="BL272" s="1470" t="str">
        <f>IF($R272&lt;&gt;"",VLOOKUP($R272,$AX$81:BL$89,BL$1,FALSE),"")</f>
        <v/>
      </c>
      <c r="BM272" s="1465" t="str">
        <f>IF($R272&lt;&gt;"",VLOOKUP($R272,$AX$81:BM$89,BM$1,FALSE),"")</f>
        <v/>
      </c>
      <c r="BN272" s="1466"/>
      <c r="BO272" s="1553"/>
      <c r="BP272" s="1554" t="str">
        <f t="shared" si="86"/>
        <v/>
      </c>
      <c r="BQ272" s="1460" t="str">
        <f>IF($R272&lt;&gt;"",VLOOKUP($R272,$BP$81:$CD$89,$S$1,FALSE),"")</f>
        <v/>
      </c>
      <c r="BR272" s="1460" t="str">
        <f>IF($R272&lt;&gt;"",VLOOKUP($R272,$BP$81:$CD$89,$T$1,FALSE),"")</f>
        <v/>
      </c>
      <c r="BS272" s="1460" t="str">
        <f>IF($R272&lt;&gt;"",VLOOKUP($R272,$BP$81:$CD$89,$U$1,FALSE),"")</f>
        <v/>
      </c>
      <c r="BT272" s="1460" t="str">
        <f>IF($R272&lt;&gt;"",VLOOKUP($R272,$BP$81:$CD$89,$V$1,FALSE),"")</f>
        <v/>
      </c>
      <c r="BU272" s="1460" t="str">
        <f>IF($R272&lt;&gt;"",VLOOKUP($R272,$BP$81:$CD$89,$W$1,FALSE),"")</f>
        <v/>
      </c>
      <c r="BV272" s="1460" t="str">
        <f>IF($R272&lt;&gt;"",VLOOKUP($R272,$BP$81:$CD$89,$X$1,FALSE),"")</f>
        <v/>
      </c>
      <c r="BW272" s="1460" t="str">
        <f>IF($R272&lt;&gt;"",VLOOKUP($R272,$BP$81:$CD$89,$Y$1,FALSE),"")</f>
        <v/>
      </c>
      <c r="BX272" s="1460" t="str">
        <f>IF($R272&lt;&gt;"",VLOOKUP($R272,$BP$81:$CD$89,$Z$1,FALSE),"")</f>
        <v/>
      </c>
      <c r="BY272" s="1460" t="str">
        <f>IF($R272&lt;&gt;"",VLOOKUP($R272,$BP$81:$CD$89,$AA$1,FALSE),"")</f>
        <v/>
      </c>
      <c r="BZ272" s="1460" t="str">
        <f>IF($R272&lt;&gt;"",VLOOKUP($R272,$BP$81:$CD$89,$AB$1,FALSE),"")</f>
        <v/>
      </c>
      <c r="CA272" s="1460" t="str">
        <f>IF($R272&lt;&gt;"",VLOOKUP($R272,$BP$81:$CD$89,$AC$1,FALSE),"")</f>
        <v/>
      </c>
      <c r="CB272" s="1461" t="str">
        <f>IF($R272&lt;&gt;"",VLOOKUP($R272,$BP$81:$CD$89,$AD$1,FALSE),"")</f>
        <v/>
      </c>
      <c r="CC272" s="1462" t="str">
        <f>IF($R272&lt;&gt;"",VLOOKUP($R272,$BP$81:$CD$89,$AE$1,FALSE),"")</f>
        <v/>
      </c>
      <c r="CD272" s="1555" t="str">
        <f>IF($R272&lt;&gt;"",VLOOKUP($R272,$BP$81:$CD$89,$AF$1,FALSE),"")</f>
        <v/>
      </c>
    </row>
    <row r="273" spans="1:131" s="777" customFormat="1" ht="15.75" customHeight="1">
      <c r="A273" s="1556"/>
      <c r="B273" s="1346" t="str">
        <f>IF(SETUP!H76&lt;&gt;"",SETUP!H76,"")</f>
        <v/>
      </c>
      <c r="C273" s="1347"/>
      <c r="D273" s="1347"/>
      <c r="E273" s="1347"/>
      <c r="F273" s="1347"/>
      <c r="G273" s="1347"/>
      <c r="H273" s="1347"/>
      <c r="I273" s="1347"/>
      <c r="J273" s="1347"/>
      <c r="K273" s="1347"/>
      <c r="L273" s="1347"/>
      <c r="M273" s="1347"/>
      <c r="N273" s="1347"/>
      <c r="O273" s="1348"/>
      <c r="P273" s="976"/>
      <c r="Q273" s="1557"/>
      <c r="R273" s="1350" t="str">
        <f>IF(SETUP!H76&lt;&gt;"",SETUP!H76,"")</f>
        <v/>
      </c>
      <c r="S273" s="848" t="str">
        <f>IF($R273&lt;&gt;"",VLOOKUP($R273,$R$81:$AF$89,$S$1,FALSE),"")</f>
        <v/>
      </c>
      <c r="T273" s="848" t="str">
        <f>IF($R273&lt;&gt;"",VLOOKUP($R273,$R$81:$AF$89,$T$1,FALSE),"")</f>
        <v/>
      </c>
      <c r="U273" s="848" t="str">
        <f>IF($R273&lt;&gt;"",VLOOKUP($R273,$R$81:$AF$89,$U$1,FALSE),"")</f>
        <v/>
      </c>
      <c r="V273" s="848" t="str">
        <f>IF($R273&lt;&gt;"",VLOOKUP($R273,$R$81:$AF$89,$V$1,FALSE),"")</f>
        <v/>
      </c>
      <c r="W273" s="848" t="str">
        <f>IF($R273&lt;&gt;"",VLOOKUP($R273,$R$81:$AF$89,$W$1,FALSE),"")</f>
        <v/>
      </c>
      <c r="X273" s="848" t="str">
        <f>IF($R273&lt;&gt;"",VLOOKUP($R273,$R$81:$AF$89,$X$1,FALSE),"")</f>
        <v/>
      </c>
      <c r="Y273" s="848" t="str">
        <f>IF($R273&lt;&gt;"",VLOOKUP($R273,$R$81:$AF$89,$Y$1,FALSE),"")</f>
        <v/>
      </c>
      <c r="Z273" s="848" t="str">
        <f>IF($R273&lt;&gt;"",VLOOKUP($R273,$R$81:$AF$89,$Z$1,FALSE),"")</f>
        <v/>
      </c>
      <c r="AA273" s="848" t="str">
        <f>IF($R273&lt;&gt;"",VLOOKUP($R273,$R$81:$AF$89,$AA$1,FALSE),"")</f>
        <v/>
      </c>
      <c r="AB273" s="848" t="str">
        <f>IF($R273&lt;&gt;"",VLOOKUP($R273,$R$81:$AF$89,$AB$1,FALSE),"")</f>
        <v/>
      </c>
      <c r="AC273" s="848" t="str">
        <f>IF($R273&lt;&gt;"",VLOOKUP($R273,$R$81:$AF$89,$AC$1,FALSE),"")</f>
        <v/>
      </c>
      <c r="AD273" s="1351" t="str">
        <f>IF($R273&lt;&gt;"",VLOOKUP($R273,$R$81:$AF$89,$AD$1,FALSE),"")</f>
        <v/>
      </c>
      <c r="AE273" s="1352" t="str">
        <f>IF($R273&lt;&gt;"",VLOOKUP($R273,$R$81:$AF$89,$AE$1,FALSE),"")</f>
        <v/>
      </c>
      <c r="AF273" s="1555" t="str">
        <f>IF($R273&lt;&gt;"",VLOOKUP($R273,$R$81:$AF$89,$AF$1,FALSE),"")</f>
        <v/>
      </c>
      <c r="AG273" s="1557"/>
      <c r="AH273" s="1350" t="str">
        <f t="shared" si="84"/>
        <v/>
      </c>
      <c r="AI273" s="852" t="str">
        <f t="shared" si="96"/>
        <v/>
      </c>
      <c r="AJ273" s="852" t="str">
        <f t="shared" si="96"/>
        <v/>
      </c>
      <c r="AK273" s="852" t="str">
        <f t="shared" si="96"/>
        <v/>
      </c>
      <c r="AL273" s="852" t="str">
        <f t="shared" si="96"/>
        <v/>
      </c>
      <c r="AM273" s="852" t="str">
        <f t="shared" si="96"/>
        <v/>
      </c>
      <c r="AN273" s="852" t="str">
        <f t="shared" si="96"/>
        <v/>
      </c>
      <c r="AO273" s="852" t="str">
        <f t="shared" si="96"/>
        <v/>
      </c>
      <c r="AP273" s="852" t="str">
        <f t="shared" si="96"/>
        <v/>
      </c>
      <c r="AQ273" s="852" t="str">
        <f t="shared" si="96"/>
        <v/>
      </c>
      <c r="AR273" s="852" t="str">
        <f t="shared" si="96"/>
        <v/>
      </c>
      <c r="AS273" s="852" t="str">
        <f t="shared" si="96"/>
        <v/>
      </c>
      <c r="AT273" s="1353" t="str">
        <f t="shared" si="96"/>
        <v/>
      </c>
      <c r="AU273" s="1354" t="str">
        <f t="shared" si="96"/>
        <v/>
      </c>
      <c r="AV273" s="1555" t="str">
        <f>IF($AH273&lt;&gt;"",VLOOKUP($AH273,$AH$81:$AV$89,$AF$1,FALSE),"")</f>
        <v/>
      </c>
      <c r="AW273" s="1557"/>
      <c r="AX273" s="1350" t="str">
        <f t="shared" si="85"/>
        <v/>
      </c>
      <c r="AY273" s="848" t="str">
        <f>IF($R273&lt;&gt;"",VLOOKUP($R273,$AX$81:AY$89,AY$1,FALSE),"")</f>
        <v/>
      </c>
      <c r="AZ273" s="855" t="str">
        <f>IF($R273&lt;&gt;"",VLOOKUP($R273,$AX$81:AZ$89,AZ$1,FALSE),"")</f>
        <v/>
      </c>
      <c r="BA273" s="841"/>
      <c r="BB273" s="856" t="str">
        <f>IF($R273&lt;&gt;"",VLOOKUP($R273,$AX$81:BB$89,BB$1,FALSE),"")</f>
        <v/>
      </c>
      <c r="BC273" s="852" t="str">
        <f>IF($R273&lt;&gt;"",VLOOKUP($R273,$AX$81:BC$89,BC$1,FALSE),"")</f>
        <v/>
      </c>
      <c r="BD273" s="848" t="str">
        <f>IF($R273&lt;&gt;"",VLOOKUP($R273,$AX$81:BD$89,BD$1,FALSE),"")</f>
        <v/>
      </c>
      <c r="BE273" s="857" t="str">
        <f>IF($R273&lt;&gt;"",VLOOKUP($R273,$AX$81:BE$89,BE$1,FALSE),"")</f>
        <v/>
      </c>
      <c r="BF273" s="1326"/>
      <c r="BG273" s="856" t="str">
        <f>IF($R273&lt;&gt;"",VLOOKUP($R273,$AX$81:BG$89,BG$1,FALSE),"")</f>
        <v/>
      </c>
      <c r="BH273" s="852" t="str">
        <f>IF($R273&lt;&gt;"",VLOOKUP($R273,$AX$81:BH$89,BH$1,FALSE),"")</f>
        <v/>
      </c>
      <c r="BI273" s="848" t="str">
        <f>IF($R273&lt;&gt;"",VLOOKUP($R273,$AX$81:BI$89,BI$1,FALSE),"")</f>
        <v/>
      </c>
      <c r="BJ273" s="857" t="str">
        <f>IF($R273&lt;&gt;"",VLOOKUP($R273,$AX$81:BJ$89,BJ$1,FALSE),"")</f>
        <v/>
      </c>
      <c r="BK273" s="1326"/>
      <c r="BL273" s="1355" t="str">
        <f>IF($R273&lt;&gt;"",VLOOKUP($R273,$AX$81:BL$89,BL$1,FALSE),"")</f>
        <v/>
      </c>
      <c r="BM273" s="1353" t="str">
        <f>IF($R273&lt;&gt;"",VLOOKUP($R273,$AX$81:BM$89,BM$1,FALSE),"")</f>
        <v/>
      </c>
      <c r="BN273" s="1354"/>
      <c r="BO273" s="1557"/>
      <c r="BP273" s="1350" t="str">
        <f t="shared" si="86"/>
        <v/>
      </c>
      <c r="BQ273" s="848" t="str">
        <f>IF($R273&lt;&gt;"",VLOOKUP($R273,$BP$81:$CD$89,$S$1,FALSE),"")</f>
        <v/>
      </c>
      <c r="BR273" s="848" t="str">
        <f>IF($R273&lt;&gt;"",VLOOKUP($R273,$BP$81:$CD$89,$T$1,FALSE),"")</f>
        <v/>
      </c>
      <c r="BS273" s="848" t="str">
        <f>IF($R273&lt;&gt;"",VLOOKUP($R273,$BP$81:$CD$89,$U$1,FALSE),"")</f>
        <v/>
      </c>
      <c r="BT273" s="848" t="str">
        <f>IF($R273&lt;&gt;"",VLOOKUP($R273,$BP$81:$CD$89,$V$1,FALSE),"")</f>
        <v/>
      </c>
      <c r="BU273" s="848" t="str">
        <f>IF($R273&lt;&gt;"",VLOOKUP($R273,$BP$81:$CD$89,$W$1,FALSE),"")</f>
        <v/>
      </c>
      <c r="BV273" s="848" t="str">
        <f>IF($R273&lt;&gt;"",VLOOKUP($R273,$BP$81:$CD$89,$X$1,FALSE),"")</f>
        <v/>
      </c>
      <c r="BW273" s="848" t="str">
        <f>IF($R273&lt;&gt;"",VLOOKUP($R273,$BP$81:$CD$89,$Y$1,FALSE),"")</f>
        <v/>
      </c>
      <c r="BX273" s="848" t="str">
        <f>IF($R273&lt;&gt;"",VLOOKUP($R273,$BP$81:$CD$89,$Z$1,FALSE),"")</f>
        <v/>
      </c>
      <c r="BY273" s="848" t="str">
        <f>IF($R273&lt;&gt;"",VLOOKUP($R273,$BP$81:$CD$89,$AA$1,FALSE),"")</f>
        <v/>
      </c>
      <c r="BZ273" s="848" t="str">
        <f>IF($R273&lt;&gt;"",VLOOKUP($R273,$BP$81:$CD$89,$AB$1,FALSE),"")</f>
        <v/>
      </c>
      <c r="CA273" s="848" t="str">
        <f>IF($R273&lt;&gt;"",VLOOKUP($R273,$BP$81:$CD$89,$AC$1,FALSE),"")</f>
        <v/>
      </c>
      <c r="CB273" s="1351" t="str">
        <f>IF($R273&lt;&gt;"",VLOOKUP($R273,$BP$81:$CD$89,$AD$1,FALSE),"")</f>
        <v/>
      </c>
      <c r="CC273" s="1352" t="str">
        <f>IF($R273&lt;&gt;"",VLOOKUP($R273,$BP$81:$CD$89,$AE$1,FALSE),"")</f>
        <v/>
      </c>
      <c r="CD273" s="1555" t="str">
        <f>IF($R273&lt;&gt;"",VLOOKUP($R273,$BP$81:$CD$89,$AF$1,FALSE),"")</f>
        <v/>
      </c>
    </row>
    <row r="274" spans="1:131" s="777" customFormat="1" ht="15.75" customHeight="1">
      <c r="A274" s="1556"/>
      <c r="B274" s="1346" t="str">
        <f>IF(SETUP!H77&lt;&gt;"",SETUP!H77,"")</f>
        <v/>
      </c>
      <c r="C274" s="1347"/>
      <c r="D274" s="1347"/>
      <c r="E274" s="1347"/>
      <c r="F274" s="1347"/>
      <c r="G274" s="1347"/>
      <c r="H274" s="1347"/>
      <c r="I274" s="1347"/>
      <c r="J274" s="1347"/>
      <c r="K274" s="1347"/>
      <c r="L274" s="1347"/>
      <c r="M274" s="1347"/>
      <c r="N274" s="1347"/>
      <c r="O274" s="1348"/>
      <c r="P274" s="976"/>
      <c r="Q274" s="1557"/>
      <c r="R274" s="1333" t="str">
        <f>IF(SETUP!H77&lt;&gt;"",SETUP!H77,"")</f>
        <v/>
      </c>
      <c r="S274" s="1334" t="str">
        <f>IF($R274&lt;&gt;"",VLOOKUP($R274,$R$81:$AF$89,$S$1,FALSE),"")</f>
        <v/>
      </c>
      <c r="T274" s="1334" t="str">
        <f>IF($R274&lt;&gt;"",VLOOKUP($R274,$R$81:$AF$89,$T$1,FALSE),"")</f>
        <v/>
      </c>
      <c r="U274" s="1334" t="str">
        <f>IF($R274&lt;&gt;"",VLOOKUP($R274,$R$81:$AF$89,$U$1,FALSE),"")</f>
        <v/>
      </c>
      <c r="V274" s="1334" t="str">
        <f>IF($R274&lt;&gt;"",VLOOKUP($R274,$R$81:$AF$89,$V$1,FALSE),"")</f>
        <v/>
      </c>
      <c r="W274" s="1334" t="str">
        <f>IF($R274&lt;&gt;"",VLOOKUP($R274,$R$81:$AF$89,$W$1,FALSE),"")</f>
        <v/>
      </c>
      <c r="X274" s="1334" t="str">
        <f>IF($R274&lt;&gt;"",VLOOKUP($R274,$R$81:$AF$89,$X$1,FALSE),"")</f>
        <v/>
      </c>
      <c r="Y274" s="1334" t="str">
        <f>IF($R274&lt;&gt;"",VLOOKUP($R274,$R$81:$AF$89,$Y$1,FALSE),"")</f>
        <v/>
      </c>
      <c r="Z274" s="1334" t="str">
        <f>IF($R274&lt;&gt;"",VLOOKUP($R274,$R$81:$AF$89,$Z$1,FALSE),"")</f>
        <v/>
      </c>
      <c r="AA274" s="1334" t="str">
        <f>IF($R274&lt;&gt;"",VLOOKUP($R274,$R$81:$AF$89,$AA$1,FALSE),"")</f>
        <v/>
      </c>
      <c r="AB274" s="1334" t="str">
        <f>IF($R274&lt;&gt;"",VLOOKUP($R274,$R$81:$AF$89,$AB$1,FALSE),"")</f>
        <v/>
      </c>
      <c r="AC274" s="1334" t="str">
        <f>IF($R274&lt;&gt;"",VLOOKUP($R274,$R$81:$AF$89,$AC$1,FALSE),"")</f>
        <v/>
      </c>
      <c r="AD274" s="1335" t="str">
        <f>IF($R274&lt;&gt;"",VLOOKUP($R274,$R$81:$AF$89,$AD$1,FALSE),"")</f>
        <v/>
      </c>
      <c r="AE274" s="1336" t="str">
        <f>IF($R274&lt;&gt;"",VLOOKUP($R274,$R$81:$AF$89,$AE$1,FALSE),"")</f>
        <v/>
      </c>
      <c r="AF274" s="1555" t="str">
        <f>IF($R274&lt;&gt;"",VLOOKUP($R274,$R$81:$AF$89,$AF$1,FALSE),"")</f>
        <v/>
      </c>
      <c r="AG274" s="1557"/>
      <c r="AH274" s="1333" t="str">
        <f t="shared" si="84"/>
        <v/>
      </c>
      <c r="AI274" s="1338" t="str">
        <f t="shared" si="96"/>
        <v/>
      </c>
      <c r="AJ274" s="1338" t="str">
        <f t="shared" si="96"/>
        <v/>
      </c>
      <c r="AK274" s="1338" t="str">
        <f t="shared" si="96"/>
        <v/>
      </c>
      <c r="AL274" s="1338" t="str">
        <f t="shared" si="96"/>
        <v/>
      </c>
      <c r="AM274" s="1338" t="str">
        <f t="shared" si="96"/>
        <v/>
      </c>
      <c r="AN274" s="1338" t="str">
        <f t="shared" si="96"/>
        <v/>
      </c>
      <c r="AO274" s="1338" t="str">
        <f t="shared" si="96"/>
        <v/>
      </c>
      <c r="AP274" s="1338" t="str">
        <f t="shared" si="96"/>
        <v/>
      </c>
      <c r="AQ274" s="1338" t="str">
        <f t="shared" si="96"/>
        <v/>
      </c>
      <c r="AR274" s="1338" t="str">
        <f t="shared" si="96"/>
        <v/>
      </c>
      <c r="AS274" s="1338" t="str">
        <f t="shared" si="96"/>
        <v/>
      </c>
      <c r="AT274" s="1339" t="str">
        <f t="shared" si="96"/>
        <v/>
      </c>
      <c r="AU274" s="1340" t="str">
        <f t="shared" si="96"/>
        <v/>
      </c>
      <c r="AV274" s="1555" t="str">
        <f>IF($AH274&lt;&gt;"",VLOOKUP($AH274,$AH$81:$AV$89,$AF$1,FALSE),"")</f>
        <v/>
      </c>
      <c r="AW274" s="1557"/>
      <c r="AX274" s="1333" t="str">
        <f t="shared" si="85"/>
        <v/>
      </c>
      <c r="AY274" s="1334" t="str">
        <f>IF($R274&lt;&gt;"",VLOOKUP($R274,$AX$81:AY$89,AY$1,FALSE),"")</f>
        <v/>
      </c>
      <c r="AZ274" s="1341" t="str">
        <f>IF($R274&lt;&gt;"",VLOOKUP($R274,$AX$81:AZ$89,AZ$1,FALSE),"")</f>
        <v/>
      </c>
      <c r="BA274" s="841"/>
      <c r="BB274" s="1342" t="str">
        <f>IF($R274&lt;&gt;"",VLOOKUP($R274,$AX$81:BB$89,BB$1,FALSE),"")</f>
        <v/>
      </c>
      <c r="BC274" s="1338" t="str">
        <f>IF($R274&lt;&gt;"",VLOOKUP($R274,$AX$81:BC$89,BC$1,FALSE),"")</f>
        <v/>
      </c>
      <c r="BD274" s="1334" t="str">
        <f>IF($R274&lt;&gt;"",VLOOKUP($R274,$AX$81:BD$89,BD$1,FALSE),"")</f>
        <v/>
      </c>
      <c r="BE274" s="1343" t="str">
        <f>IF($R274&lt;&gt;"",VLOOKUP($R274,$AX$81:BE$89,BE$1,FALSE),"")</f>
        <v/>
      </c>
      <c r="BF274" s="1326"/>
      <c r="BG274" s="1342" t="str">
        <f>IF($R274&lt;&gt;"",VLOOKUP($R274,$AX$81:BG$89,BG$1,FALSE),"")</f>
        <v/>
      </c>
      <c r="BH274" s="1338" t="str">
        <f>IF($R274&lt;&gt;"",VLOOKUP($R274,$AX$81:BH$89,BH$1,FALSE),"")</f>
        <v/>
      </c>
      <c r="BI274" s="1334" t="str">
        <f>IF($R274&lt;&gt;"",VLOOKUP($R274,$AX$81:BI$89,BI$1,FALSE),"")</f>
        <v/>
      </c>
      <c r="BJ274" s="1343" t="str">
        <f>IF($R274&lt;&gt;"",VLOOKUP($R274,$AX$81:BJ$89,BJ$1,FALSE),"")</f>
        <v/>
      </c>
      <c r="BK274" s="1326"/>
      <c r="BL274" s="1344" t="str">
        <f>IF($R274&lt;&gt;"",VLOOKUP($R274,$AX$81:BL$89,BL$1,FALSE),"")</f>
        <v/>
      </c>
      <c r="BM274" s="1339" t="str">
        <f>IF($R274&lt;&gt;"",VLOOKUP($R274,$AX$81:BM$89,BM$1,FALSE),"")</f>
        <v/>
      </c>
      <c r="BN274" s="1340"/>
      <c r="BO274" s="1557"/>
      <c r="BP274" s="1333" t="str">
        <f t="shared" si="86"/>
        <v/>
      </c>
      <c r="BQ274" s="1334" t="str">
        <f>IF($R274&lt;&gt;"",VLOOKUP($R274,$BP$81:$CD$89,$S$1,FALSE),"")</f>
        <v/>
      </c>
      <c r="BR274" s="1334" t="str">
        <f>IF($R274&lt;&gt;"",VLOOKUP($R274,$BP$81:$CD$89,$T$1,FALSE),"")</f>
        <v/>
      </c>
      <c r="BS274" s="1334" t="str">
        <f>IF($R274&lt;&gt;"",VLOOKUP($R274,$BP$81:$CD$89,$U$1,FALSE),"")</f>
        <v/>
      </c>
      <c r="BT274" s="1334" t="str">
        <f>IF($R274&lt;&gt;"",VLOOKUP($R274,$BP$81:$CD$89,$V$1,FALSE),"")</f>
        <v/>
      </c>
      <c r="BU274" s="1334" t="str">
        <f>IF($R274&lt;&gt;"",VLOOKUP($R274,$BP$81:$CD$89,$W$1,FALSE),"")</f>
        <v/>
      </c>
      <c r="BV274" s="1334" t="str">
        <f>IF($R274&lt;&gt;"",VLOOKUP($R274,$BP$81:$CD$89,$X$1,FALSE),"")</f>
        <v/>
      </c>
      <c r="BW274" s="1334" t="str">
        <f>IF($R274&lt;&gt;"",VLOOKUP($R274,$BP$81:$CD$89,$Y$1,FALSE),"")</f>
        <v/>
      </c>
      <c r="BX274" s="1334" t="str">
        <f>IF($R274&lt;&gt;"",VLOOKUP($R274,$BP$81:$CD$89,$Z$1,FALSE),"")</f>
        <v/>
      </c>
      <c r="BY274" s="1334" t="str">
        <f>IF($R274&lt;&gt;"",VLOOKUP($R274,$BP$81:$CD$89,$AA$1,FALSE),"")</f>
        <v/>
      </c>
      <c r="BZ274" s="1334" t="str">
        <f>IF($R274&lt;&gt;"",VLOOKUP($R274,$BP$81:$CD$89,$AB$1,FALSE),"")</f>
        <v/>
      </c>
      <c r="CA274" s="1334" t="str">
        <f>IF($R274&lt;&gt;"",VLOOKUP($R274,$BP$81:$CD$89,$AC$1,FALSE),"")</f>
        <v/>
      </c>
      <c r="CB274" s="1335" t="str">
        <f>IF($R274&lt;&gt;"",VLOOKUP($R274,$BP$81:$CD$89,$AD$1,FALSE),"")</f>
        <v/>
      </c>
      <c r="CC274" s="1336" t="str">
        <f>IF($R274&lt;&gt;"",VLOOKUP($R274,$BP$81:$CD$89,$AE$1,FALSE),"")</f>
        <v/>
      </c>
      <c r="CD274" s="1555" t="str">
        <f>IF($R274&lt;&gt;"",VLOOKUP($R274,$BP$81:$CD$89,$AF$1,FALSE),"")</f>
        <v/>
      </c>
    </row>
    <row r="275" spans="1:131" s="777" customFormat="1" ht="15.75" customHeight="1">
      <c r="A275" s="1556"/>
      <c r="B275" s="1346" t="str">
        <f>IF(SETUP!H78&lt;&gt;"",SETUP!H78,"")</f>
        <v/>
      </c>
      <c r="C275" s="1347"/>
      <c r="D275" s="1347"/>
      <c r="E275" s="1347"/>
      <c r="F275" s="1347"/>
      <c r="G275" s="1347"/>
      <c r="H275" s="1347"/>
      <c r="I275" s="1347"/>
      <c r="J275" s="1347"/>
      <c r="K275" s="1347"/>
      <c r="L275" s="1347"/>
      <c r="M275" s="1347"/>
      <c r="N275" s="1347"/>
      <c r="O275" s="1348"/>
      <c r="P275" s="976"/>
      <c r="Q275" s="1557"/>
      <c r="R275" s="1350" t="str">
        <f>IF(SETUP!H78&lt;&gt;"",SETUP!H78,"")</f>
        <v/>
      </c>
      <c r="S275" s="848" t="str">
        <f>IF($R275&lt;&gt;"",VLOOKUP($R275,$R$81:$AF$89,$S$1,FALSE),"")</f>
        <v/>
      </c>
      <c r="T275" s="848" t="str">
        <f>IF($R275&lt;&gt;"",VLOOKUP($R275,$R$81:$AF$89,$T$1,FALSE),"")</f>
        <v/>
      </c>
      <c r="U275" s="848" t="str">
        <f>IF($R275&lt;&gt;"",VLOOKUP($R275,$R$81:$AF$89,$U$1,FALSE),"")</f>
        <v/>
      </c>
      <c r="V275" s="848" t="str">
        <f>IF($R275&lt;&gt;"",VLOOKUP($R275,$R$81:$AF$89,$V$1,FALSE),"")</f>
        <v/>
      </c>
      <c r="W275" s="848" t="str">
        <f>IF($R275&lt;&gt;"",VLOOKUP($R275,$R$81:$AF$89,$W$1,FALSE),"")</f>
        <v/>
      </c>
      <c r="X275" s="848" t="str">
        <f>IF($R275&lt;&gt;"",VLOOKUP($R275,$R$81:$AF$89,$X$1,FALSE),"")</f>
        <v/>
      </c>
      <c r="Y275" s="848" t="str">
        <f>IF($R275&lt;&gt;"",VLOOKUP($R275,$R$81:$AF$89,$Y$1,FALSE),"")</f>
        <v/>
      </c>
      <c r="Z275" s="848" t="str">
        <f>IF($R275&lt;&gt;"",VLOOKUP($R275,$R$81:$AF$89,$Z$1,FALSE),"")</f>
        <v/>
      </c>
      <c r="AA275" s="848" t="str">
        <f>IF($R275&lt;&gt;"",VLOOKUP($R275,$R$81:$AF$89,$AA$1,FALSE),"")</f>
        <v/>
      </c>
      <c r="AB275" s="848" t="str">
        <f>IF($R275&lt;&gt;"",VLOOKUP($R275,$R$81:$AF$89,$AB$1,FALSE),"")</f>
        <v/>
      </c>
      <c r="AC275" s="848" t="str">
        <f>IF($R275&lt;&gt;"",VLOOKUP($R275,$R$81:$AF$89,$AC$1,FALSE),"")</f>
        <v/>
      </c>
      <c r="AD275" s="1351" t="str">
        <f>IF($R275&lt;&gt;"",VLOOKUP($R275,$R$81:$AF$89,$AD$1,FALSE),"")</f>
        <v/>
      </c>
      <c r="AE275" s="1352" t="str">
        <f>IF($R275&lt;&gt;"",VLOOKUP($R275,$R$81:$AF$89,$AE$1,FALSE),"")</f>
        <v/>
      </c>
      <c r="AF275" s="1555" t="str">
        <f>IF($R275&lt;&gt;"",VLOOKUP($R275,$R$81:$AF$89,$AF$1,FALSE),"")</f>
        <v/>
      </c>
      <c r="AG275" s="1557"/>
      <c r="AH275" s="1350" t="str">
        <f t="shared" si="84"/>
        <v/>
      </c>
      <c r="AI275" s="852" t="str">
        <f t="shared" si="96"/>
        <v/>
      </c>
      <c r="AJ275" s="852" t="str">
        <f t="shared" si="96"/>
        <v/>
      </c>
      <c r="AK275" s="852" t="str">
        <f t="shared" si="96"/>
        <v/>
      </c>
      <c r="AL275" s="852" t="str">
        <f t="shared" si="96"/>
        <v/>
      </c>
      <c r="AM275" s="852" t="str">
        <f t="shared" si="96"/>
        <v/>
      </c>
      <c r="AN275" s="852" t="str">
        <f t="shared" si="96"/>
        <v/>
      </c>
      <c r="AO275" s="852" t="str">
        <f t="shared" si="96"/>
        <v/>
      </c>
      <c r="AP275" s="852" t="str">
        <f t="shared" si="96"/>
        <v/>
      </c>
      <c r="AQ275" s="852" t="str">
        <f t="shared" si="96"/>
        <v/>
      </c>
      <c r="AR275" s="852" t="str">
        <f t="shared" si="96"/>
        <v/>
      </c>
      <c r="AS275" s="852" t="str">
        <f t="shared" si="96"/>
        <v/>
      </c>
      <c r="AT275" s="1353" t="str">
        <f t="shared" si="96"/>
        <v/>
      </c>
      <c r="AU275" s="1354" t="str">
        <f t="shared" si="96"/>
        <v/>
      </c>
      <c r="AV275" s="1555" t="str">
        <f>IF($AH275&lt;&gt;"",VLOOKUP($AH275,$AH$81:$AV$89,$AF$1,FALSE),"")</f>
        <v/>
      </c>
      <c r="AW275" s="1557"/>
      <c r="AX275" s="1350" t="str">
        <f t="shared" si="85"/>
        <v/>
      </c>
      <c r="AY275" s="848" t="str">
        <f>IF($R275&lt;&gt;"",VLOOKUP($R275,$AX$81:AY$89,AY$1,FALSE),"")</f>
        <v/>
      </c>
      <c r="AZ275" s="855" t="str">
        <f>IF($R275&lt;&gt;"",VLOOKUP($R275,$AX$81:AZ$89,AZ$1,FALSE),"")</f>
        <v/>
      </c>
      <c r="BA275" s="841"/>
      <c r="BB275" s="856" t="str">
        <f>IF($R275&lt;&gt;"",VLOOKUP($R275,$AX$81:BB$89,BB$1,FALSE),"")</f>
        <v/>
      </c>
      <c r="BC275" s="852" t="str">
        <f>IF($R275&lt;&gt;"",VLOOKUP($R275,$AX$81:BC$89,BC$1,FALSE),"")</f>
        <v/>
      </c>
      <c r="BD275" s="848" t="str">
        <f>IF($R275&lt;&gt;"",VLOOKUP($R275,$AX$81:BD$89,BD$1,FALSE),"")</f>
        <v/>
      </c>
      <c r="BE275" s="857" t="str">
        <f>IF($R275&lt;&gt;"",VLOOKUP($R275,$AX$81:BE$89,BE$1,FALSE),"")</f>
        <v/>
      </c>
      <c r="BF275" s="1326"/>
      <c r="BG275" s="856" t="str">
        <f>IF($R275&lt;&gt;"",VLOOKUP($R275,$AX$81:BG$89,BG$1,FALSE),"")</f>
        <v/>
      </c>
      <c r="BH275" s="852" t="str">
        <f>IF($R275&lt;&gt;"",VLOOKUP($R275,$AX$81:BH$89,BH$1,FALSE),"")</f>
        <v/>
      </c>
      <c r="BI275" s="848" t="str">
        <f>IF($R275&lt;&gt;"",VLOOKUP($R275,$AX$81:BI$89,BI$1,FALSE),"")</f>
        <v/>
      </c>
      <c r="BJ275" s="857" t="str">
        <f>IF($R275&lt;&gt;"",VLOOKUP($R275,$AX$81:BJ$89,BJ$1,FALSE),"")</f>
        <v/>
      </c>
      <c r="BK275" s="1326"/>
      <c r="BL275" s="1355" t="str">
        <f>IF($R275&lt;&gt;"",VLOOKUP($R275,$AX$81:BL$89,BL$1,FALSE),"")</f>
        <v/>
      </c>
      <c r="BM275" s="1353" t="str">
        <f>IF($R275&lt;&gt;"",VLOOKUP($R275,$AX$81:BM$89,BM$1,FALSE),"")</f>
        <v/>
      </c>
      <c r="BN275" s="1354"/>
      <c r="BO275" s="1557"/>
      <c r="BP275" s="1350" t="str">
        <f t="shared" si="86"/>
        <v/>
      </c>
      <c r="BQ275" s="848" t="str">
        <f>IF($R275&lt;&gt;"",VLOOKUP($R275,$BP$81:$CD$89,$S$1,FALSE),"")</f>
        <v/>
      </c>
      <c r="BR275" s="848" t="str">
        <f>IF($R275&lt;&gt;"",VLOOKUP($R275,$BP$81:$CD$89,$T$1,FALSE),"")</f>
        <v/>
      </c>
      <c r="BS275" s="848" t="str">
        <f>IF($R275&lt;&gt;"",VLOOKUP($R275,$BP$81:$CD$89,$U$1,FALSE),"")</f>
        <v/>
      </c>
      <c r="BT275" s="848" t="str">
        <f>IF($R275&lt;&gt;"",VLOOKUP($R275,$BP$81:$CD$89,$V$1,FALSE),"")</f>
        <v/>
      </c>
      <c r="BU275" s="848" t="str">
        <f>IF($R275&lt;&gt;"",VLOOKUP($R275,$BP$81:$CD$89,$W$1,FALSE),"")</f>
        <v/>
      </c>
      <c r="BV275" s="848" t="str">
        <f>IF($R275&lt;&gt;"",VLOOKUP($R275,$BP$81:$CD$89,$X$1,FALSE),"")</f>
        <v/>
      </c>
      <c r="BW275" s="848" t="str">
        <f>IF($R275&lt;&gt;"",VLOOKUP($R275,$BP$81:$CD$89,$Y$1,FALSE),"")</f>
        <v/>
      </c>
      <c r="BX275" s="848" t="str">
        <f>IF($R275&lt;&gt;"",VLOOKUP($R275,$BP$81:$CD$89,$Z$1,FALSE),"")</f>
        <v/>
      </c>
      <c r="BY275" s="848" t="str">
        <f>IF($R275&lt;&gt;"",VLOOKUP($R275,$BP$81:$CD$89,$AA$1,FALSE),"")</f>
        <v/>
      </c>
      <c r="BZ275" s="848" t="str">
        <f>IF($R275&lt;&gt;"",VLOOKUP($R275,$BP$81:$CD$89,$AB$1,FALSE),"")</f>
        <v/>
      </c>
      <c r="CA275" s="848" t="str">
        <f>IF($R275&lt;&gt;"",VLOOKUP($R275,$BP$81:$CD$89,$AC$1,FALSE),"")</f>
        <v/>
      </c>
      <c r="CB275" s="1351" t="str">
        <f>IF($R275&lt;&gt;"",VLOOKUP($R275,$BP$81:$CD$89,$AD$1,FALSE),"")</f>
        <v/>
      </c>
      <c r="CC275" s="1352" t="str">
        <f>IF($R275&lt;&gt;"",VLOOKUP($R275,$BP$81:$CD$89,$AE$1,FALSE),"")</f>
        <v/>
      </c>
      <c r="CD275" s="1555" t="str">
        <f>IF($R275&lt;&gt;"",VLOOKUP($R275,$BP$81:$CD$89,$AF$1,FALSE),"")</f>
        <v/>
      </c>
    </row>
    <row r="276" spans="1:131" s="881" customFormat="1" ht="15.75" customHeight="1" thickBot="1">
      <c r="A276" s="1577"/>
      <c r="B276" s="1391" t="str">
        <f>IF(SETUP!H79&lt;&gt;"",SETUP!H79,"")</f>
        <v/>
      </c>
      <c r="C276" s="1392"/>
      <c r="D276" s="1392"/>
      <c r="E276" s="1392"/>
      <c r="F276" s="1392"/>
      <c r="G276" s="1392"/>
      <c r="H276" s="1392"/>
      <c r="I276" s="1392"/>
      <c r="J276" s="1392"/>
      <c r="K276" s="1392"/>
      <c r="L276" s="1392"/>
      <c r="M276" s="1392"/>
      <c r="N276" s="1392"/>
      <c r="O276" s="1393"/>
      <c r="P276" s="1394"/>
      <c r="Q276" s="1559"/>
      <c r="R276" s="1361" t="str">
        <f>IF(SETUP!H79&lt;&gt;"",SETUP!H79,"")</f>
        <v/>
      </c>
      <c r="S276" s="1362" t="str">
        <f>IF($R276&lt;&gt;"",VLOOKUP($R276,$R$81:$AF$89,$S$1,FALSE),"")</f>
        <v/>
      </c>
      <c r="T276" s="1362" t="str">
        <f>IF($R276&lt;&gt;"",VLOOKUP($R276,$R$81:$AF$89,$T$1,FALSE),"")</f>
        <v/>
      </c>
      <c r="U276" s="1362" t="str">
        <f>IF($R276&lt;&gt;"",VLOOKUP($R276,$R$81:$AF$89,$U$1,FALSE),"")</f>
        <v/>
      </c>
      <c r="V276" s="1362" t="str">
        <f>IF($R276&lt;&gt;"",VLOOKUP($R276,$R$81:$AF$89,$V$1,FALSE),"")</f>
        <v/>
      </c>
      <c r="W276" s="1362" t="str">
        <f>IF($R276&lt;&gt;"",VLOOKUP($R276,$R$81:$AF$89,$W$1,FALSE),"")</f>
        <v/>
      </c>
      <c r="X276" s="1362" t="str">
        <f>IF($R276&lt;&gt;"",VLOOKUP($R276,$R$81:$AF$89,$X$1,FALSE),"")</f>
        <v/>
      </c>
      <c r="Y276" s="1362" t="str">
        <f>IF($R276&lt;&gt;"",VLOOKUP($R276,$R$81:$AF$89,$Y$1,FALSE),"")</f>
        <v/>
      </c>
      <c r="Z276" s="1362" t="str">
        <f>IF($R276&lt;&gt;"",VLOOKUP($R276,$R$81:$AF$89,$Z$1,FALSE),"")</f>
        <v/>
      </c>
      <c r="AA276" s="1362" t="str">
        <f>IF($R276&lt;&gt;"",VLOOKUP($R276,$R$81:$AF$89,$AA$1,FALSE),"")</f>
        <v/>
      </c>
      <c r="AB276" s="1362" t="str">
        <f>IF($R276&lt;&gt;"",VLOOKUP($R276,$R$81:$AF$89,$AB$1,FALSE),"")</f>
        <v/>
      </c>
      <c r="AC276" s="1362" t="str">
        <f>IF($R276&lt;&gt;"",VLOOKUP($R276,$R$81:$AF$89,$AC$1,FALSE),"")</f>
        <v/>
      </c>
      <c r="AD276" s="1395" t="str">
        <f>IF($R276&lt;&gt;"",VLOOKUP($R276,$R$81:$AF$89,$AD$1,FALSE),"")</f>
        <v/>
      </c>
      <c r="AE276" s="1396" t="str">
        <f>IF($R276&lt;&gt;"",VLOOKUP($R276,$R$81:$AF$89,$AE$1,FALSE),"")</f>
        <v/>
      </c>
      <c r="AF276" s="1578" t="str">
        <f>IF($R276&lt;&gt;"",VLOOKUP($R276,$R$81:$AF$89,$AF$1,FALSE),"")</f>
        <v/>
      </c>
      <c r="AG276" s="1559"/>
      <c r="AH276" s="1361" t="str">
        <f t="shared" si="84"/>
        <v/>
      </c>
      <c r="AI276" s="1338" t="str">
        <f t="shared" si="96"/>
        <v/>
      </c>
      <c r="AJ276" s="1338" t="str">
        <f t="shared" si="96"/>
        <v/>
      </c>
      <c r="AK276" s="1338" t="str">
        <f t="shared" si="96"/>
        <v/>
      </c>
      <c r="AL276" s="1338" t="str">
        <f t="shared" si="96"/>
        <v/>
      </c>
      <c r="AM276" s="1338" t="str">
        <f t="shared" si="96"/>
        <v/>
      </c>
      <c r="AN276" s="1338" t="str">
        <f t="shared" si="96"/>
        <v/>
      </c>
      <c r="AO276" s="1338" t="str">
        <f t="shared" si="96"/>
        <v/>
      </c>
      <c r="AP276" s="1338" t="str">
        <f t="shared" si="96"/>
        <v/>
      </c>
      <c r="AQ276" s="1338" t="str">
        <f t="shared" si="96"/>
        <v/>
      </c>
      <c r="AR276" s="1338" t="str">
        <f t="shared" si="96"/>
        <v/>
      </c>
      <c r="AS276" s="1338" t="str">
        <f t="shared" si="96"/>
        <v/>
      </c>
      <c r="AT276" s="1339" t="str">
        <f t="shared" si="96"/>
        <v/>
      </c>
      <c r="AU276" s="1340" t="str">
        <f t="shared" si="96"/>
        <v/>
      </c>
      <c r="AV276" s="1578" t="str">
        <f>IF($AH276&lt;&gt;"",VLOOKUP($AH276,$AH$81:$AV$89,$AF$1,FALSE),"")</f>
        <v/>
      </c>
      <c r="AW276" s="1559"/>
      <c r="AX276" s="1361" t="str">
        <f t="shared" si="85"/>
        <v/>
      </c>
      <c r="AY276" s="1362" t="str">
        <f>IF($R276&lt;&gt;"",VLOOKUP($R276,$AX$81:AY$89,AY$1,FALSE),"")</f>
        <v/>
      </c>
      <c r="AZ276" s="1363" t="str">
        <f>IF($R276&lt;&gt;"",VLOOKUP($R276,$AX$81:AZ$89,AZ$1,FALSE),"")</f>
        <v/>
      </c>
      <c r="BA276" s="841"/>
      <c r="BB276" s="1364" t="str">
        <f>IF($R276&lt;&gt;"",VLOOKUP($R276,$AX$81:BB$89,BB$1,FALSE),"")</f>
        <v/>
      </c>
      <c r="BC276" s="1365" t="str">
        <f>IF($R276&lt;&gt;"",VLOOKUP($R276,$AX$81:BC$89,BC$1,FALSE),"")</f>
        <v/>
      </c>
      <c r="BD276" s="1362" t="str">
        <f>IF($R276&lt;&gt;"",VLOOKUP($R276,$AX$81:BD$89,BD$1,FALSE),"")</f>
        <v/>
      </c>
      <c r="BE276" s="1366" t="str">
        <f>IF($R276&lt;&gt;"",VLOOKUP($R276,$AX$81:BE$89,BE$1,FALSE),"")</f>
        <v/>
      </c>
      <c r="BF276" s="1326"/>
      <c r="BG276" s="1364" t="str">
        <f>IF($R276&lt;&gt;"",VLOOKUP($R276,$AX$81:BG$89,BG$1,FALSE),"")</f>
        <v/>
      </c>
      <c r="BH276" s="1365" t="str">
        <f>IF($R276&lt;&gt;"",VLOOKUP($R276,$AX$81:BH$89,BH$1,FALSE),"")</f>
        <v/>
      </c>
      <c r="BI276" s="1362" t="str">
        <f>IF($R276&lt;&gt;"",VLOOKUP($R276,$AX$81:BI$89,BI$1,FALSE),"")</f>
        <v/>
      </c>
      <c r="BJ276" s="1366" t="str">
        <f>IF($R276&lt;&gt;"",VLOOKUP($R276,$AX$81:BJ$89,BJ$1,FALSE),"")</f>
        <v/>
      </c>
      <c r="BK276" s="1326"/>
      <c r="BL276" s="1367" t="str">
        <f>IF($R276&lt;&gt;"",VLOOKUP($R276,$AX$81:BL$89,BL$1,FALSE),"")</f>
        <v/>
      </c>
      <c r="BM276" s="1368" t="str">
        <f>IF($R276&lt;&gt;"",VLOOKUP($R276,$AX$81:BM$89,BM$1,FALSE),"")</f>
        <v/>
      </c>
      <c r="BN276" s="1369"/>
      <c r="BO276" s="1559"/>
      <c r="BP276" s="1361" t="str">
        <f t="shared" si="86"/>
        <v/>
      </c>
      <c r="BQ276" s="1362" t="str">
        <f>IF($R276&lt;&gt;"",VLOOKUP($R276,$BP$81:$CD$89,$S$1,FALSE),"")</f>
        <v/>
      </c>
      <c r="BR276" s="1362" t="str">
        <f>IF($R276&lt;&gt;"",VLOOKUP($R276,$BP$81:$CD$89,$T$1,FALSE),"")</f>
        <v/>
      </c>
      <c r="BS276" s="1362" t="str">
        <f>IF($R276&lt;&gt;"",VLOOKUP($R276,$BP$81:$CD$89,$U$1,FALSE),"")</f>
        <v/>
      </c>
      <c r="BT276" s="1362" t="str">
        <f>IF($R276&lt;&gt;"",VLOOKUP($R276,$BP$81:$CD$89,$V$1,FALSE),"")</f>
        <v/>
      </c>
      <c r="BU276" s="1362" t="str">
        <f>IF($R276&lt;&gt;"",VLOOKUP($R276,$BP$81:$CD$89,$W$1,FALSE),"")</f>
        <v/>
      </c>
      <c r="BV276" s="1362" t="str">
        <f>IF($R276&lt;&gt;"",VLOOKUP($R276,$BP$81:$CD$89,$X$1,FALSE),"")</f>
        <v/>
      </c>
      <c r="BW276" s="1362" t="str">
        <f>IF($R276&lt;&gt;"",VLOOKUP($R276,$BP$81:$CD$89,$Y$1,FALSE),"")</f>
        <v/>
      </c>
      <c r="BX276" s="1362" t="str">
        <f>IF($R276&lt;&gt;"",VLOOKUP($R276,$BP$81:$CD$89,$Z$1,FALSE),"")</f>
        <v/>
      </c>
      <c r="BY276" s="1362" t="str">
        <f>IF($R276&lt;&gt;"",VLOOKUP($R276,$BP$81:$CD$89,$AA$1,FALSE),"")</f>
        <v/>
      </c>
      <c r="BZ276" s="1362" t="str">
        <f>IF($R276&lt;&gt;"",VLOOKUP($R276,$BP$81:$CD$89,$AB$1,FALSE),"")</f>
        <v/>
      </c>
      <c r="CA276" s="1362" t="str">
        <f>IF($R276&lt;&gt;"",VLOOKUP($R276,$BP$81:$CD$89,$AC$1,FALSE),"")</f>
        <v/>
      </c>
      <c r="CB276" s="1395" t="str">
        <f>IF($R276&lt;&gt;"",VLOOKUP($R276,$BP$81:$CD$89,$AD$1,FALSE),"")</f>
        <v/>
      </c>
      <c r="CC276" s="1396" t="str">
        <f>IF($R276&lt;&gt;"",VLOOKUP($R276,$BP$81:$CD$89,$AE$1,FALSE),"")</f>
        <v/>
      </c>
      <c r="CD276" s="1578" t="str">
        <f>IF($R276&lt;&gt;"",VLOOKUP($R276,$BP$81:$CD$89,$AF$1,FALSE),"")</f>
        <v/>
      </c>
    </row>
    <row r="277" spans="1:131" s="1579" customFormat="1" ht="15.75" customHeight="1" thickTop="1">
      <c r="B277" s="1580"/>
      <c r="P277" s="1581"/>
      <c r="R277" s="520"/>
      <c r="AC277" s="1582" t="s">
        <v>73</v>
      </c>
      <c r="AH277" s="520"/>
      <c r="AS277" s="1582" t="s">
        <v>73</v>
      </c>
      <c r="AX277" s="520"/>
      <c r="AY277" s="1374"/>
      <c r="AZ277" s="1374"/>
      <c r="BA277" s="1374"/>
      <c r="BB277" s="1374"/>
      <c r="BD277" s="1374"/>
      <c r="BG277" s="1374"/>
      <c r="BH277" s="1374"/>
      <c r="BI277" s="1583" t="s">
        <v>73</v>
      </c>
      <c r="BL277" s="1584"/>
      <c r="BP277" s="520"/>
      <c r="CA277" s="1582" t="s">
        <v>73</v>
      </c>
      <c r="CF277" s="730"/>
      <c r="CG277" s="730"/>
      <c r="CH277" s="730"/>
      <c r="CI277" s="730"/>
      <c r="CJ277" s="730"/>
      <c r="CK277" s="730"/>
      <c r="CL277" s="730"/>
      <c r="CM277" s="730"/>
      <c r="CN277" s="730"/>
      <c r="CO277" s="730"/>
      <c r="CP277" s="730"/>
      <c r="CQ277" s="730"/>
      <c r="CR277" s="730"/>
      <c r="CS277" s="730"/>
      <c r="CT277" s="730"/>
      <c r="CU277" s="730"/>
      <c r="CV277" s="730"/>
      <c r="CW277" s="730"/>
      <c r="CX277" s="730"/>
      <c r="CY277" s="730"/>
      <c r="CZ277" s="730"/>
      <c r="DA277" s="730"/>
      <c r="DB277" s="730"/>
      <c r="DC277" s="730"/>
      <c r="DD277" s="730"/>
      <c r="DE277" s="730"/>
      <c r="DF277" s="730"/>
      <c r="DG277" s="730"/>
      <c r="DH277" s="730"/>
      <c r="DI277" s="730"/>
      <c r="DJ277" s="730"/>
      <c r="DK277" s="730"/>
      <c r="DL277" s="730"/>
      <c r="DM277" s="730"/>
      <c r="DN277" s="730"/>
      <c r="DO277" s="730"/>
      <c r="DP277" s="730"/>
      <c r="DQ277" s="730"/>
      <c r="DR277" s="730"/>
      <c r="DS277" s="730"/>
      <c r="DT277" s="730"/>
      <c r="DU277" s="730"/>
      <c r="DV277" s="730"/>
      <c r="DW277" s="730"/>
      <c r="DX277" s="730"/>
      <c r="DY277" s="730"/>
      <c r="DZ277" s="730"/>
      <c r="EA277" s="730"/>
    </row>
    <row r="278" spans="1:131" s="777" customFormat="1" ht="15.75" customHeight="1">
      <c r="A278" s="809"/>
      <c r="B278" s="973"/>
      <c r="P278" s="976"/>
      <c r="Q278" s="809"/>
      <c r="R278" s="973"/>
      <c r="BA278" s="809"/>
      <c r="BF278" s="809"/>
      <c r="BK278" s="809"/>
    </row>
    <row r="279" spans="1:131" s="777" customFormat="1" ht="15.75" customHeight="1">
      <c r="A279" s="809"/>
      <c r="B279" s="973"/>
      <c r="P279" s="976"/>
      <c r="Q279" s="809"/>
      <c r="R279" s="973"/>
      <c r="BA279" s="809"/>
      <c r="BF279" s="809"/>
      <c r="BK279" s="809"/>
    </row>
    <row r="280" spans="1:131" s="777" customFormat="1" ht="15.75" customHeight="1">
      <c r="A280" s="809"/>
      <c r="B280" s="973"/>
      <c r="P280" s="976"/>
      <c r="Q280" s="809"/>
      <c r="R280" s="973"/>
      <c r="BA280" s="809"/>
      <c r="BF280" s="809"/>
      <c r="BK280" s="809"/>
    </row>
    <row r="281" spans="1:131" s="777" customFormat="1" ht="15.75" customHeight="1">
      <c r="A281" s="809"/>
      <c r="B281" s="973"/>
      <c r="P281" s="976"/>
      <c r="Q281" s="809"/>
      <c r="R281" s="973"/>
      <c r="BA281" s="809"/>
      <c r="BF281" s="809"/>
      <c r="BK281" s="809"/>
    </row>
    <row r="282" spans="1:131" s="777" customFormat="1" ht="15.75" customHeight="1">
      <c r="A282" s="809"/>
      <c r="B282" s="973"/>
      <c r="C282" s="1585"/>
      <c r="D282" s="1585"/>
      <c r="E282" s="1585"/>
      <c r="F282" s="1585"/>
      <c r="G282" s="1585"/>
      <c r="H282" s="1585"/>
      <c r="I282" s="1585"/>
      <c r="J282" s="1585"/>
      <c r="K282" s="1585"/>
      <c r="L282" s="1585"/>
      <c r="M282" s="1585"/>
      <c r="N282" s="1585"/>
      <c r="O282" s="1585"/>
      <c r="P282" s="976"/>
      <c r="Q282" s="809"/>
      <c r="R282" s="973"/>
      <c r="BA282" s="809"/>
      <c r="BF282" s="809"/>
      <c r="BK282" s="809"/>
    </row>
    <row r="283" spans="1:131" s="777" customFormat="1" ht="15.75" customHeight="1" thickBot="1">
      <c r="A283" s="809"/>
      <c r="B283" s="973"/>
      <c r="C283" s="1585"/>
      <c r="D283" s="1585"/>
      <c r="E283" s="1585"/>
      <c r="F283" s="1585"/>
      <c r="G283" s="1585"/>
      <c r="H283" s="1585"/>
      <c r="I283" s="1585"/>
      <c r="J283" s="1585"/>
      <c r="K283" s="1585"/>
      <c r="L283" s="1585"/>
      <c r="M283" s="1585"/>
      <c r="N283" s="1585"/>
      <c r="P283" s="976"/>
      <c r="Q283" s="809"/>
      <c r="R283" s="973"/>
      <c r="BA283" s="809"/>
      <c r="BF283" s="809"/>
      <c r="BK283" s="809"/>
    </row>
    <row r="284" spans="1:131" s="777" customFormat="1" ht="15.75" customHeight="1" thickBot="1">
      <c r="Q284" s="1232"/>
      <c r="R284" s="1586"/>
      <c r="BA284" s="809"/>
      <c r="BF284" s="809"/>
      <c r="BK284" s="809"/>
    </row>
    <row r="285" spans="1:131" s="777" customFormat="1" ht="15.75" customHeight="1">
      <c r="Q285" s="1587"/>
      <c r="R285" s="1588"/>
      <c r="BA285" s="809"/>
      <c r="BF285" s="809"/>
      <c r="BK285" s="809"/>
    </row>
    <row r="286" spans="1:131" s="777" customFormat="1" ht="15.75" customHeight="1">
      <c r="Q286" s="1589"/>
      <c r="R286" s="1590"/>
      <c r="BA286" s="809"/>
      <c r="BF286" s="809"/>
      <c r="BK286" s="809"/>
    </row>
    <row r="287" spans="1:131" s="777" customFormat="1" ht="15.75" customHeight="1">
      <c r="Q287" s="1589"/>
      <c r="R287" s="1590"/>
      <c r="BA287" s="809"/>
      <c r="BF287" s="809"/>
      <c r="BK287" s="809"/>
    </row>
    <row r="288" spans="1:131" s="777" customFormat="1" ht="15.75" customHeight="1">
      <c r="Q288" s="1589"/>
      <c r="R288" s="1590"/>
      <c r="BA288" s="809"/>
      <c r="BF288" s="809"/>
      <c r="BK288" s="809"/>
    </row>
    <row r="289" spans="17:63" s="777" customFormat="1" ht="15.75" customHeight="1">
      <c r="Q289" s="1589"/>
      <c r="R289" s="1590"/>
      <c r="BA289" s="809"/>
      <c r="BF289" s="809"/>
      <c r="BK289" s="809"/>
    </row>
    <row r="290" spans="17:63" s="777" customFormat="1" ht="15.75" customHeight="1">
      <c r="Q290" s="1589"/>
      <c r="R290" s="1590"/>
      <c r="BA290" s="809"/>
      <c r="BF290" s="809"/>
      <c r="BK290" s="809"/>
    </row>
    <row r="291" spans="17:63" s="777" customFormat="1" ht="15.75" customHeight="1">
      <c r="Q291" s="1589"/>
      <c r="R291" s="1590"/>
      <c r="BA291" s="809"/>
      <c r="BF291" s="809"/>
      <c r="BK291" s="809"/>
    </row>
    <row r="292" spans="17:63" s="777" customFormat="1" ht="15.75" customHeight="1">
      <c r="Q292" s="1589"/>
      <c r="R292" s="1590"/>
      <c r="BA292" s="809"/>
      <c r="BF292" s="809"/>
      <c r="BK292" s="809"/>
    </row>
    <row r="293" spans="17:63" s="777" customFormat="1" ht="15.75" customHeight="1">
      <c r="Q293" s="1589"/>
      <c r="R293" s="1590"/>
      <c r="BA293" s="809"/>
      <c r="BF293" s="809"/>
      <c r="BK293" s="809"/>
    </row>
    <row r="294" spans="17:63" s="777" customFormat="1" ht="15.75" customHeight="1">
      <c r="Q294" s="1589"/>
      <c r="R294" s="1590"/>
      <c r="BA294" s="809"/>
      <c r="BF294" s="809"/>
      <c r="BK294" s="809"/>
    </row>
    <row r="295" spans="17:63" s="777" customFormat="1" ht="15.75" customHeight="1">
      <c r="Q295" s="1589"/>
      <c r="R295" s="1590"/>
      <c r="BA295" s="809"/>
      <c r="BF295" s="809"/>
      <c r="BK295" s="809"/>
    </row>
    <row r="296" spans="17:63" s="777" customFormat="1" ht="15.75" customHeight="1">
      <c r="Q296" s="1589"/>
      <c r="R296" s="1590"/>
      <c r="BA296" s="809"/>
      <c r="BF296" s="809"/>
      <c r="BK296" s="809"/>
    </row>
    <row r="297" spans="17:63" s="777" customFormat="1" ht="15.75" customHeight="1">
      <c r="Q297" s="1589"/>
      <c r="R297" s="1590"/>
      <c r="BA297" s="809"/>
      <c r="BF297" s="809"/>
      <c r="BK297" s="809"/>
    </row>
    <row r="298" spans="17:63" s="777" customFormat="1" ht="15.75" customHeight="1">
      <c r="Q298" s="1589"/>
      <c r="R298" s="1590"/>
      <c r="BA298" s="809"/>
      <c r="BF298" s="809"/>
      <c r="BK298" s="809"/>
    </row>
    <row r="299" spans="17:63" s="777" customFormat="1" ht="15.75" customHeight="1">
      <c r="Q299" s="1589"/>
      <c r="R299" s="1590"/>
      <c r="BA299" s="809"/>
      <c r="BF299" s="809"/>
      <c r="BK299" s="809"/>
    </row>
    <row r="300" spans="17:63" s="777" customFormat="1" ht="15.75" customHeight="1">
      <c r="Q300" s="1589"/>
      <c r="R300" s="1590"/>
      <c r="BA300" s="809"/>
      <c r="BF300" s="809"/>
      <c r="BK300" s="809"/>
    </row>
    <row r="301" spans="17:63" s="777" customFormat="1" ht="15.75" customHeight="1">
      <c r="Q301" s="1589"/>
      <c r="R301" s="1590"/>
      <c r="BA301" s="809"/>
      <c r="BF301" s="809"/>
      <c r="BK301" s="809"/>
    </row>
    <row r="302" spans="17:63" s="777" customFormat="1" ht="15.75" customHeight="1">
      <c r="Q302" s="1589"/>
      <c r="R302" s="1590"/>
      <c r="BA302" s="809"/>
      <c r="BF302" s="809"/>
      <c r="BK302" s="809"/>
    </row>
    <row r="303" spans="17:63" s="777" customFormat="1" ht="15.75" customHeight="1">
      <c r="Q303" s="1589"/>
      <c r="R303" s="1590"/>
      <c r="BA303" s="809"/>
      <c r="BF303" s="809"/>
      <c r="BK303" s="809"/>
    </row>
    <row r="304" spans="17:63" s="777" customFormat="1" ht="15.75" customHeight="1">
      <c r="Q304" s="1589"/>
      <c r="R304" s="1590"/>
      <c r="BA304" s="809"/>
      <c r="BF304" s="809"/>
      <c r="BK304" s="809"/>
    </row>
    <row r="305" spans="17:63" s="777" customFormat="1" ht="15.75" customHeight="1">
      <c r="Q305" s="1589"/>
      <c r="R305" s="1590"/>
      <c r="BA305" s="809"/>
      <c r="BF305" s="809"/>
      <c r="BK305" s="809"/>
    </row>
    <row r="306" spans="17:63" s="777" customFormat="1" ht="15.75" customHeight="1">
      <c r="Q306" s="1589"/>
      <c r="R306" s="1590"/>
      <c r="BA306" s="809"/>
      <c r="BF306" s="809"/>
      <c r="BK306" s="809"/>
    </row>
    <row r="307" spans="17:63" s="777" customFormat="1" ht="15.75" customHeight="1">
      <c r="Q307" s="1589"/>
      <c r="R307" s="1590"/>
      <c r="BA307" s="809"/>
      <c r="BF307" s="809"/>
      <c r="BK307" s="809"/>
    </row>
    <row r="308" spans="17:63" s="777" customFormat="1" ht="15.75" customHeight="1">
      <c r="Q308" s="1589"/>
      <c r="R308" s="1590"/>
      <c r="BA308" s="809"/>
      <c r="BF308" s="809"/>
      <c r="BK308" s="809"/>
    </row>
    <row r="309" spans="17:63" s="777" customFormat="1" ht="15.75" customHeight="1">
      <c r="Q309" s="1589"/>
      <c r="R309" s="1590"/>
      <c r="BA309" s="809"/>
      <c r="BF309" s="809"/>
      <c r="BK309" s="809"/>
    </row>
    <row r="310" spans="17:63" s="777" customFormat="1" ht="15.75" customHeight="1">
      <c r="Q310" s="1589"/>
      <c r="R310" s="1590"/>
      <c r="BA310" s="809"/>
      <c r="BF310" s="809"/>
      <c r="BK310" s="809"/>
    </row>
    <row r="311" spans="17:63" s="777" customFormat="1" ht="15.75" customHeight="1">
      <c r="Q311" s="1589"/>
      <c r="R311" s="1590"/>
      <c r="BA311" s="809"/>
      <c r="BF311" s="809"/>
      <c r="BK311" s="809"/>
    </row>
    <row r="312" spans="17:63" s="777" customFormat="1" ht="15.75" customHeight="1">
      <c r="Q312" s="1589"/>
      <c r="R312" s="1590"/>
      <c r="BA312" s="809"/>
      <c r="BF312" s="809"/>
      <c r="BK312" s="809"/>
    </row>
    <row r="313" spans="17:63" s="777" customFormat="1" ht="15.75" customHeight="1">
      <c r="Q313" s="1589"/>
      <c r="R313" s="1590"/>
      <c r="BA313" s="809"/>
      <c r="BF313" s="809"/>
      <c r="BK313" s="809"/>
    </row>
    <row r="314" spans="17:63" s="777" customFormat="1" ht="15.75" customHeight="1">
      <c r="Q314" s="1589"/>
      <c r="R314" s="1590"/>
      <c r="BA314" s="809"/>
      <c r="BF314" s="809"/>
      <c r="BK314" s="809"/>
    </row>
    <row r="315" spans="17:63" s="777" customFormat="1" ht="15.75" customHeight="1">
      <c r="Q315" s="1589"/>
      <c r="R315" s="1590"/>
      <c r="BA315" s="809"/>
      <c r="BF315" s="809"/>
      <c r="BK315" s="809"/>
    </row>
    <row r="316" spans="17:63" s="777" customFormat="1" ht="15.75" customHeight="1">
      <c r="Q316" s="1589"/>
      <c r="R316" s="1590"/>
      <c r="BA316" s="809"/>
      <c r="BF316" s="809"/>
      <c r="BK316" s="809"/>
    </row>
    <row r="317" spans="17:63" s="777" customFormat="1" ht="15.75" customHeight="1">
      <c r="Q317" s="1589"/>
      <c r="R317" s="1590"/>
      <c r="BA317" s="809"/>
      <c r="BF317" s="809"/>
      <c r="BK317" s="809"/>
    </row>
    <row r="318" spans="17:63" s="777" customFormat="1" ht="15.75" customHeight="1">
      <c r="Q318" s="1589"/>
      <c r="R318" s="1590"/>
      <c r="BA318" s="809"/>
      <c r="BF318" s="809"/>
      <c r="BK318" s="809"/>
    </row>
    <row r="319" spans="17:63" s="777" customFormat="1" ht="15.75" customHeight="1">
      <c r="Q319" s="1589"/>
      <c r="R319" s="1590"/>
      <c r="BA319" s="809"/>
      <c r="BF319" s="809"/>
      <c r="BK319" s="809"/>
    </row>
    <row r="320" spans="17:63" s="777" customFormat="1" ht="15.75" customHeight="1">
      <c r="Q320" s="1589"/>
      <c r="R320" s="1590"/>
      <c r="BA320" s="809"/>
      <c r="BF320" s="809"/>
      <c r="BK320" s="809"/>
    </row>
    <row r="321" spans="17:63" s="777" customFormat="1" ht="15.75" customHeight="1">
      <c r="Q321" s="1589"/>
      <c r="R321" s="1590"/>
      <c r="BA321" s="809"/>
      <c r="BF321" s="809"/>
      <c r="BK321" s="809"/>
    </row>
    <row r="322" spans="17:63" s="777" customFormat="1" ht="15.75" customHeight="1">
      <c r="Q322" s="1589"/>
      <c r="R322" s="1590"/>
      <c r="BA322" s="809"/>
      <c r="BF322" s="809"/>
      <c r="BK322" s="809"/>
    </row>
    <row r="323" spans="17:63" s="777" customFormat="1" ht="15.75" customHeight="1">
      <c r="Q323" s="1589"/>
      <c r="R323" s="1590"/>
      <c r="BA323" s="809"/>
      <c r="BF323" s="809"/>
      <c r="BK323" s="809"/>
    </row>
    <row r="324" spans="17:63" s="777" customFormat="1" ht="15.75" customHeight="1">
      <c r="Q324" s="1589"/>
      <c r="R324" s="1590"/>
      <c r="BA324" s="809"/>
      <c r="BF324" s="809"/>
      <c r="BK324" s="809"/>
    </row>
    <row r="325" spans="17:63" s="777" customFormat="1" ht="15.75" customHeight="1">
      <c r="Q325" s="1589"/>
      <c r="R325" s="1590"/>
      <c r="BA325" s="809"/>
      <c r="BF325" s="809"/>
      <c r="BK325" s="809"/>
    </row>
    <row r="326" spans="17:63" s="777" customFormat="1" ht="15.75" customHeight="1">
      <c r="Q326" s="1589"/>
      <c r="R326" s="1590"/>
      <c r="BA326" s="809"/>
      <c r="BF326" s="809"/>
      <c r="BK326" s="809"/>
    </row>
    <row r="327" spans="17:63" s="777" customFormat="1" ht="15.75" customHeight="1">
      <c r="Q327" s="1589"/>
      <c r="R327" s="1590"/>
      <c r="BA327" s="809"/>
      <c r="BF327" s="809"/>
      <c r="BK327" s="809"/>
    </row>
    <row r="328" spans="17:63" s="777" customFormat="1" ht="15.75" customHeight="1">
      <c r="Q328" s="1589"/>
      <c r="R328" s="1590"/>
      <c r="BA328" s="809"/>
      <c r="BF328" s="809"/>
      <c r="BK328" s="809"/>
    </row>
    <row r="329" spans="17:63" s="777" customFormat="1" ht="15.75" customHeight="1">
      <c r="Q329" s="1589"/>
      <c r="R329" s="1590"/>
      <c r="BA329" s="809"/>
      <c r="BF329" s="809"/>
      <c r="BK329" s="809"/>
    </row>
    <row r="330" spans="17:63" s="777" customFormat="1" ht="15.75" customHeight="1" thickBot="1">
      <c r="Q330" s="1591"/>
      <c r="R330" s="1592"/>
      <c r="BA330" s="809"/>
      <c r="BF330" s="809"/>
      <c r="BK330" s="809"/>
    </row>
    <row r="331" spans="17:63" s="777" customFormat="1" ht="15.75" customHeight="1">
      <c r="Q331" s="1589"/>
      <c r="R331" s="1593"/>
      <c r="BA331" s="809"/>
      <c r="BF331" s="809"/>
      <c r="BK331" s="809"/>
    </row>
    <row r="332" spans="17:63" s="777" customFormat="1" ht="15.75" customHeight="1">
      <c r="Q332" s="1589"/>
      <c r="R332" s="1593"/>
      <c r="BA332" s="809"/>
      <c r="BF332" s="809"/>
      <c r="BK332" s="809"/>
    </row>
    <row r="333" spans="17:63" s="777" customFormat="1" ht="15.75" customHeight="1">
      <c r="Q333" s="1589"/>
      <c r="R333" s="1593"/>
      <c r="BA333" s="809"/>
      <c r="BF333" s="809"/>
      <c r="BK333" s="809"/>
    </row>
    <row r="334" spans="17:63" s="777" customFormat="1" ht="15.75" customHeight="1">
      <c r="Q334" s="1589"/>
      <c r="R334" s="1593"/>
      <c r="BA334" s="809"/>
      <c r="BF334" s="809"/>
      <c r="BK334" s="809"/>
    </row>
    <row r="335" spans="17:63" s="777" customFormat="1" ht="15.75" customHeight="1">
      <c r="Q335" s="1589"/>
      <c r="R335" s="1593"/>
      <c r="BA335" s="809"/>
      <c r="BF335" s="809"/>
      <c r="BK335" s="809"/>
    </row>
    <row r="336" spans="17:63" s="777" customFormat="1" ht="15.75" customHeight="1">
      <c r="Q336" s="1589"/>
      <c r="R336" s="1593"/>
      <c r="BA336" s="809"/>
      <c r="BF336" s="809"/>
      <c r="BK336" s="809"/>
    </row>
    <row r="337" spans="17:63" s="777" customFormat="1" ht="15.75" customHeight="1">
      <c r="Q337" s="1589"/>
      <c r="R337" s="1593"/>
      <c r="BA337" s="809"/>
      <c r="BF337" s="809"/>
      <c r="BK337" s="809"/>
    </row>
    <row r="338" spans="17:63" s="777" customFormat="1" ht="15.75" customHeight="1">
      <c r="Q338" s="1589"/>
      <c r="R338" s="1593"/>
      <c r="BA338" s="809"/>
      <c r="BF338" s="809"/>
      <c r="BK338" s="809"/>
    </row>
    <row r="339" spans="17:63" s="777" customFormat="1" ht="15.75" customHeight="1">
      <c r="Q339" s="1589"/>
      <c r="R339" s="1593"/>
      <c r="BA339" s="809"/>
      <c r="BF339" s="809"/>
      <c r="BK339" s="809"/>
    </row>
    <row r="340" spans="17:63" s="777" customFormat="1" ht="15.75" customHeight="1">
      <c r="Q340" s="1589"/>
      <c r="R340" s="1593"/>
      <c r="BA340" s="809"/>
      <c r="BF340" s="809"/>
      <c r="BK340" s="809"/>
    </row>
    <row r="341" spans="17:63" s="777" customFormat="1" ht="15.75" customHeight="1" thickBot="1">
      <c r="Q341" s="1589"/>
      <c r="R341" s="1594"/>
      <c r="BA341" s="809"/>
      <c r="BF341" s="809"/>
      <c r="BK341" s="809"/>
    </row>
    <row r="342" spans="17:63" s="777" customFormat="1" ht="15.75" customHeight="1" thickBot="1">
      <c r="Q342" s="1595"/>
      <c r="R342" s="1596"/>
      <c r="BA342" s="809"/>
      <c r="BF342" s="809"/>
      <c r="BK342" s="809"/>
    </row>
    <row r="343" spans="17:63" s="777" customFormat="1" ht="15.75" customHeight="1" thickBot="1">
      <c r="Q343" s="1595"/>
      <c r="R343" s="1596"/>
      <c r="BA343" s="809"/>
      <c r="BF343" s="809"/>
      <c r="BK343" s="809"/>
    </row>
    <row r="344" spans="17:63" s="777" customFormat="1" ht="15.75" customHeight="1" thickBot="1">
      <c r="Q344" s="1595"/>
      <c r="R344" s="1596"/>
      <c r="BA344" s="809"/>
      <c r="BF344" s="809"/>
      <c r="BK344" s="809"/>
    </row>
    <row r="345" spans="17:63" s="777" customFormat="1" ht="15.75" customHeight="1" thickBot="1">
      <c r="Q345" s="1247"/>
      <c r="R345" s="1597"/>
      <c r="BA345" s="809"/>
      <c r="BF345" s="809"/>
      <c r="BK345" s="809"/>
    </row>
    <row r="346" spans="17:63" s="777" customFormat="1" ht="15.75" customHeight="1" thickBot="1">
      <c r="Q346" s="1247"/>
      <c r="R346" s="1597"/>
      <c r="BA346" s="809"/>
      <c r="BF346" s="809"/>
      <c r="BK346" s="809"/>
    </row>
    <row r="347" spans="17:63" s="777" customFormat="1" ht="15.75" customHeight="1" thickBot="1">
      <c r="Q347" s="1247"/>
      <c r="R347" s="1248"/>
      <c r="BA347" s="809"/>
      <c r="BF347" s="809"/>
      <c r="BK347" s="809"/>
    </row>
    <row r="348" spans="17:63" s="777" customFormat="1" ht="15.75" customHeight="1">
      <c r="Q348" s="1587"/>
      <c r="R348" s="1598"/>
      <c r="BA348" s="809"/>
      <c r="BF348" s="809"/>
      <c r="BK348" s="809"/>
    </row>
    <row r="349" spans="17:63" s="777" customFormat="1" ht="15.75" customHeight="1">
      <c r="Q349" s="1589"/>
      <c r="R349" s="1284"/>
      <c r="BA349" s="809"/>
      <c r="BF349" s="809"/>
      <c r="BK349" s="809"/>
    </row>
    <row r="350" spans="17:63" s="777" customFormat="1" ht="15.75" customHeight="1">
      <c r="Q350" s="1589"/>
      <c r="R350" s="1284"/>
      <c r="BA350" s="809"/>
      <c r="BF350" s="809"/>
      <c r="BK350" s="809"/>
    </row>
    <row r="351" spans="17:63" s="777" customFormat="1" ht="15.75" customHeight="1">
      <c r="Q351" s="1589"/>
      <c r="R351" s="1284"/>
      <c r="BA351" s="809"/>
      <c r="BF351" s="809"/>
      <c r="BK351" s="809"/>
    </row>
    <row r="352" spans="17:63" s="777" customFormat="1" ht="15.75" customHeight="1" thickBot="1">
      <c r="Q352" s="1591"/>
      <c r="R352" s="1599"/>
      <c r="BA352" s="809"/>
      <c r="BF352" s="809"/>
      <c r="BK352" s="809"/>
    </row>
    <row r="353" spans="1:63" s="1600" customFormat="1" ht="15.75" customHeight="1" thickBot="1">
      <c r="Q353" s="1601"/>
      <c r="R353" s="1284"/>
      <c r="BA353" s="1602"/>
      <c r="BF353" s="1602"/>
      <c r="BK353" s="1602"/>
    </row>
    <row r="354" spans="1:63" s="1600" customFormat="1" ht="15.75" customHeight="1">
      <c r="Q354" s="1587"/>
      <c r="R354" s="1598"/>
      <c r="BA354" s="1602"/>
      <c r="BF354" s="1602"/>
      <c r="BK354" s="1602"/>
    </row>
    <row r="355" spans="1:63" s="1600" customFormat="1" ht="15.75" customHeight="1">
      <c r="Q355" s="1589"/>
      <c r="R355" s="1284"/>
      <c r="BA355" s="1602"/>
      <c r="BF355" s="1602"/>
      <c r="BK355" s="1602"/>
    </row>
    <row r="356" spans="1:63" s="1600" customFormat="1" ht="15.75" customHeight="1" thickBot="1">
      <c r="Q356" s="1591"/>
      <c r="R356" s="1599"/>
      <c r="BA356" s="1602"/>
      <c r="BF356" s="1602"/>
      <c r="BK356" s="1602"/>
    </row>
    <row r="357" spans="1:63" s="1600" customFormat="1" ht="15.75" customHeight="1" thickBot="1">
      <c r="Q357" s="1601"/>
      <c r="R357" s="1284"/>
      <c r="BA357" s="1602"/>
      <c r="BF357" s="1602"/>
      <c r="BK357" s="1602"/>
    </row>
    <row r="358" spans="1:63" s="1600" customFormat="1" ht="15.75" customHeight="1">
      <c r="Q358" s="1587"/>
      <c r="R358" s="1603"/>
      <c r="BA358" s="1602"/>
      <c r="BF358" s="1602"/>
      <c r="BK358" s="1602"/>
    </row>
    <row r="359" spans="1:63" s="1600" customFormat="1" ht="15.75" customHeight="1">
      <c r="Q359" s="1589"/>
      <c r="R359" s="1604"/>
      <c r="BA359" s="1602"/>
      <c r="BF359" s="1602"/>
      <c r="BK359" s="1602"/>
    </row>
    <row r="360" spans="1:63" s="1600" customFormat="1" ht="15.75" customHeight="1">
      <c r="Q360" s="1589"/>
      <c r="R360" s="1604"/>
      <c r="BA360" s="1602"/>
      <c r="BF360" s="1602"/>
      <c r="BK360" s="1602"/>
    </row>
    <row r="361" spans="1:63" s="1600" customFormat="1" ht="15.75" customHeight="1">
      <c r="Q361" s="1589"/>
      <c r="R361" s="1604"/>
      <c r="BA361" s="1602"/>
      <c r="BF361" s="1602"/>
      <c r="BK361" s="1602"/>
    </row>
    <row r="362" spans="1:63" s="1600" customFormat="1" ht="15.75" customHeight="1">
      <c r="Q362" s="1589"/>
      <c r="R362" s="1604"/>
      <c r="BA362" s="1602"/>
      <c r="BF362" s="1602"/>
      <c r="BK362" s="1602"/>
    </row>
    <row r="363" spans="1:63" s="1600" customFormat="1" ht="15.75" customHeight="1">
      <c r="Q363" s="1589"/>
      <c r="R363" s="1604"/>
      <c r="BA363" s="1602"/>
      <c r="BF363" s="1602"/>
      <c r="BK363" s="1602"/>
    </row>
    <row r="364" spans="1:63" s="1600" customFormat="1" ht="15.75" customHeight="1">
      <c r="Q364" s="1589"/>
      <c r="R364" s="1604"/>
      <c r="BA364" s="1602"/>
      <c r="BF364" s="1602"/>
      <c r="BK364" s="1602"/>
    </row>
    <row r="365" spans="1:63" s="1600" customFormat="1" ht="15.75" customHeight="1">
      <c r="Q365" s="1589"/>
      <c r="R365" s="1604"/>
      <c r="BA365" s="1602"/>
      <c r="BF365" s="1602"/>
      <c r="BK365" s="1602"/>
    </row>
    <row r="366" spans="1:63" s="1600" customFormat="1" ht="15.75" customHeight="1" thickBot="1">
      <c r="Q366" s="1591"/>
      <c r="R366" s="1605"/>
      <c r="BA366" s="1602"/>
      <c r="BF366" s="1602"/>
      <c r="BK366" s="1602"/>
    </row>
    <row r="367" spans="1:63" s="1600" customFormat="1" ht="15.75" customHeight="1">
      <c r="Q367" s="1589"/>
      <c r="R367" s="1604"/>
      <c r="BA367" s="1602"/>
      <c r="BF367" s="1602"/>
      <c r="BK367" s="1602"/>
    </row>
    <row r="368" spans="1:63" s="1600" customFormat="1" ht="15.75" customHeight="1">
      <c r="A368" s="1602"/>
      <c r="B368" s="1606"/>
      <c r="P368" s="976"/>
      <c r="Q368" s="1589"/>
      <c r="R368" s="1604"/>
      <c r="BA368" s="1602"/>
      <c r="BF368" s="1602"/>
      <c r="BK368" s="1602"/>
    </row>
    <row r="369" spans="1:63" s="1600" customFormat="1" ht="15.75" customHeight="1" thickBot="1">
      <c r="A369" s="1602"/>
      <c r="B369" s="1606"/>
      <c r="P369" s="976"/>
      <c r="Q369" s="1591"/>
      <c r="R369" s="1607"/>
      <c r="BA369" s="1602"/>
      <c r="BF369" s="1602"/>
      <c r="BK369" s="1602"/>
    </row>
    <row r="370" spans="1:63" s="1600" customFormat="1" ht="15.75" customHeight="1">
      <c r="A370" s="1602"/>
      <c r="B370" s="1606"/>
      <c r="P370" s="976"/>
      <c r="Q370" s="1602"/>
      <c r="R370" s="1606"/>
      <c r="BA370" s="1602"/>
      <c r="BF370" s="1602"/>
      <c r="BK370" s="1602"/>
    </row>
    <row r="371" spans="1:63" s="1600" customFormat="1" ht="15.75" customHeight="1">
      <c r="A371" s="1602"/>
      <c r="B371" s="1606"/>
      <c r="P371" s="976"/>
      <c r="Q371" s="1602"/>
      <c r="R371" s="1606"/>
      <c r="BA371" s="1602"/>
      <c r="BF371" s="1602"/>
      <c r="BK371" s="1602"/>
    </row>
    <row r="372" spans="1:63" s="1600" customFormat="1" ht="15.75" customHeight="1">
      <c r="A372" s="1602"/>
      <c r="B372" s="1606"/>
      <c r="P372" s="976"/>
      <c r="Q372" s="1602"/>
      <c r="R372" s="1606"/>
      <c r="BA372" s="1602"/>
      <c r="BF372" s="1602"/>
      <c r="BK372" s="1602"/>
    </row>
    <row r="373" spans="1:63" s="1600" customFormat="1" ht="15.75" customHeight="1">
      <c r="A373" s="1602"/>
      <c r="B373" s="1606"/>
      <c r="P373" s="976"/>
      <c r="Q373" s="1602"/>
      <c r="R373" s="1606"/>
      <c r="BA373" s="1602"/>
      <c r="BF373" s="1602"/>
      <c r="BK373" s="1602"/>
    </row>
    <row r="374" spans="1:63" s="1600" customFormat="1" ht="15.75" customHeight="1">
      <c r="A374" s="1602"/>
      <c r="B374" s="1606"/>
      <c r="P374" s="976"/>
      <c r="Q374" s="1602"/>
      <c r="R374" s="1606"/>
      <c r="BA374" s="1602"/>
      <c r="BF374" s="1602"/>
      <c r="BK374" s="1602"/>
    </row>
    <row r="375" spans="1:63" s="1600" customFormat="1" ht="15.75" customHeight="1">
      <c r="A375" s="1602"/>
      <c r="B375" s="1606"/>
      <c r="P375" s="976"/>
      <c r="Q375" s="1602"/>
      <c r="R375" s="1606"/>
      <c r="BA375" s="1602"/>
      <c r="BF375" s="1602"/>
      <c r="BK375" s="1602"/>
    </row>
    <row r="376" spans="1:63" s="1600" customFormat="1" ht="15.75" customHeight="1">
      <c r="A376" s="1602"/>
      <c r="B376" s="1606"/>
      <c r="P376" s="976"/>
      <c r="Q376" s="1602"/>
      <c r="R376" s="1606"/>
      <c r="BA376" s="1602"/>
      <c r="BF376" s="1602"/>
      <c r="BK376" s="1602"/>
    </row>
    <row r="377" spans="1:63" s="1600" customFormat="1" ht="15.75" customHeight="1">
      <c r="A377" s="1602"/>
      <c r="B377" s="1606"/>
      <c r="P377" s="976"/>
      <c r="Q377" s="1602"/>
      <c r="R377" s="1606"/>
      <c r="BA377" s="1602"/>
      <c r="BF377" s="1602"/>
      <c r="BK377" s="1602"/>
    </row>
    <row r="378" spans="1:63" s="1600" customFormat="1" ht="15.75" customHeight="1">
      <c r="A378" s="1602"/>
      <c r="B378" s="1606"/>
      <c r="P378" s="976"/>
      <c r="Q378" s="1602"/>
      <c r="R378" s="1606"/>
      <c r="BA378" s="1602"/>
      <c r="BF378" s="1602"/>
      <c r="BK378" s="1602"/>
    </row>
    <row r="379" spans="1:63" s="1600" customFormat="1" ht="15.75" customHeight="1">
      <c r="A379" s="1602"/>
      <c r="B379" s="1606"/>
      <c r="P379" s="976"/>
      <c r="Q379" s="1602"/>
      <c r="R379" s="1606"/>
      <c r="BA379" s="1602"/>
      <c r="BF379" s="1602"/>
      <c r="BK379" s="1602"/>
    </row>
    <row r="380" spans="1:63" s="1600" customFormat="1" ht="15.75" customHeight="1">
      <c r="A380" s="1602"/>
      <c r="B380" s="1606"/>
      <c r="P380" s="976"/>
      <c r="Q380" s="1602"/>
      <c r="R380" s="1606"/>
      <c r="BA380" s="1602"/>
      <c r="BF380" s="1602"/>
      <c r="BK380" s="1602"/>
    </row>
    <row r="381" spans="1:63" s="1600" customFormat="1" ht="15.75" customHeight="1">
      <c r="A381" s="1602"/>
      <c r="B381" s="1606"/>
      <c r="P381" s="976"/>
      <c r="Q381" s="1602"/>
      <c r="R381" s="1606"/>
      <c r="BA381" s="1602"/>
      <c r="BF381" s="1602"/>
      <c r="BK381" s="1602"/>
    </row>
    <row r="382" spans="1:63" s="1600" customFormat="1" ht="15.75" customHeight="1">
      <c r="A382" s="1602"/>
      <c r="B382" s="1606"/>
      <c r="P382" s="976"/>
      <c r="Q382" s="1602"/>
      <c r="R382" s="1606"/>
      <c r="BA382" s="1602"/>
      <c r="BF382" s="1602"/>
      <c r="BK382" s="1602"/>
    </row>
    <row r="383" spans="1:63" s="1600" customFormat="1" ht="15.75" customHeight="1">
      <c r="A383" s="1602"/>
      <c r="B383" s="1606"/>
      <c r="P383" s="976"/>
      <c r="Q383" s="1602"/>
      <c r="R383" s="1606"/>
      <c r="BA383" s="1602"/>
      <c r="BF383" s="1602"/>
      <c r="BK383" s="1602"/>
    </row>
    <row r="384" spans="1:63" s="1600" customFormat="1" ht="15.75" customHeight="1">
      <c r="A384" s="1602"/>
      <c r="B384" s="1606"/>
      <c r="P384" s="976"/>
      <c r="Q384" s="1602"/>
      <c r="R384" s="1606"/>
      <c r="BA384" s="1602"/>
      <c r="BF384" s="1602"/>
      <c r="BK384" s="1602"/>
    </row>
    <row r="385" spans="1:63" s="1600" customFormat="1" ht="15.75" customHeight="1">
      <c r="A385" s="1602"/>
      <c r="B385" s="1606"/>
      <c r="P385" s="976"/>
      <c r="Q385" s="1602"/>
      <c r="R385" s="1606"/>
      <c r="BA385" s="1602"/>
      <c r="BF385" s="1602"/>
      <c r="BK385" s="1602"/>
    </row>
    <row r="386" spans="1:63" s="1600" customFormat="1" ht="15.75" customHeight="1">
      <c r="A386" s="1602"/>
      <c r="B386" s="1606"/>
      <c r="P386" s="976"/>
      <c r="Q386" s="1602"/>
      <c r="R386" s="1606"/>
      <c r="BA386" s="1602"/>
      <c r="BF386" s="1602"/>
      <c r="BK386" s="1602"/>
    </row>
    <row r="387" spans="1:63" s="1600" customFormat="1" ht="15.75" customHeight="1">
      <c r="A387" s="1602"/>
      <c r="B387" s="1606"/>
      <c r="P387" s="976"/>
      <c r="Q387" s="1602"/>
      <c r="R387" s="1606"/>
      <c r="BA387" s="1602"/>
      <c r="BF387" s="1602"/>
      <c r="BK387" s="1602"/>
    </row>
    <row r="388" spans="1:63" s="1600" customFormat="1" ht="15.75" customHeight="1">
      <c r="A388" s="1602"/>
      <c r="B388" s="1606"/>
      <c r="P388" s="976"/>
      <c r="Q388" s="1602"/>
      <c r="R388" s="1606"/>
      <c r="BA388" s="1602"/>
      <c r="BF388" s="1602"/>
      <c r="BK388" s="1602"/>
    </row>
    <row r="389" spans="1:63" s="1600" customFormat="1" ht="15.75" customHeight="1">
      <c r="A389" s="1602"/>
      <c r="B389" s="1606"/>
      <c r="P389" s="976"/>
      <c r="Q389" s="1602"/>
      <c r="R389" s="1606"/>
      <c r="BA389" s="1602"/>
      <c r="BF389" s="1602"/>
      <c r="BK389" s="1602"/>
    </row>
    <row r="390" spans="1:63" s="1600" customFormat="1" ht="15.75" customHeight="1">
      <c r="A390" s="1602"/>
      <c r="B390" s="1606"/>
      <c r="P390" s="976"/>
      <c r="Q390" s="1602"/>
      <c r="R390" s="1606"/>
      <c r="BA390" s="1602"/>
      <c r="BF390" s="1602"/>
      <c r="BK390" s="1602"/>
    </row>
    <row r="391" spans="1:63" s="1600" customFormat="1" ht="15.75" customHeight="1">
      <c r="A391" s="1602"/>
      <c r="B391" s="1606"/>
      <c r="P391" s="976"/>
      <c r="Q391" s="1602"/>
      <c r="R391" s="1606"/>
      <c r="BA391" s="1602"/>
      <c r="BF391" s="1602"/>
      <c r="BK391" s="1602"/>
    </row>
    <row r="392" spans="1:63" s="1600" customFormat="1" ht="15.75" customHeight="1">
      <c r="A392" s="1602"/>
      <c r="B392" s="1606"/>
      <c r="P392" s="976"/>
      <c r="Q392" s="1602"/>
      <c r="R392" s="1606"/>
      <c r="BA392" s="1602"/>
      <c r="BF392" s="1602"/>
      <c r="BK392" s="1602"/>
    </row>
    <row r="393" spans="1:63" s="1600" customFormat="1" ht="15.75" customHeight="1">
      <c r="A393" s="1602"/>
      <c r="B393" s="1606"/>
      <c r="P393" s="976"/>
      <c r="Q393" s="1602"/>
      <c r="R393" s="1606"/>
      <c r="BA393" s="1602"/>
      <c r="BF393" s="1602"/>
      <c r="BK393" s="1602"/>
    </row>
    <row r="394" spans="1:63" s="1600" customFormat="1" ht="15.75" customHeight="1">
      <c r="A394" s="1602"/>
      <c r="B394" s="1606"/>
      <c r="P394" s="976"/>
      <c r="Q394" s="1602"/>
      <c r="R394" s="1606"/>
      <c r="BA394" s="1602"/>
      <c r="BF394" s="1602"/>
      <c r="BK394" s="1602"/>
    </row>
    <row r="395" spans="1:63" s="1600" customFormat="1" ht="15.75" customHeight="1">
      <c r="A395" s="1602"/>
      <c r="B395" s="1606"/>
      <c r="P395" s="976"/>
      <c r="Q395" s="1602"/>
      <c r="R395" s="1606"/>
      <c r="BA395" s="1602"/>
      <c r="BF395" s="1602"/>
      <c r="BK395" s="1602"/>
    </row>
    <row r="396" spans="1:63" s="1600" customFormat="1" ht="15.75" customHeight="1">
      <c r="A396" s="1602"/>
      <c r="B396" s="1606"/>
      <c r="P396" s="976"/>
      <c r="Q396" s="1602"/>
      <c r="R396" s="1606"/>
      <c r="BA396" s="1602"/>
      <c r="BF396" s="1602"/>
      <c r="BK396" s="1602"/>
    </row>
    <row r="397" spans="1:63" s="1600" customFormat="1" ht="15.75" customHeight="1">
      <c r="A397" s="1602"/>
      <c r="B397" s="1606"/>
      <c r="P397" s="976"/>
      <c r="Q397" s="1602"/>
      <c r="R397" s="1606"/>
      <c r="BA397" s="1602"/>
      <c r="BF397" s="1602"/>
      <c r="BK397" s="1602"/>
    </row>
    <row r="398" spans="1:63" s="1600" customFormat="1" ht="15.75" customHeight="1">
      <c r="A398" s="1602"/>
      <c r="B398" s="1606"/>
      <c r="P398" s="976"/>
      <c r="Q398" s="1602"/>
      <c r="R398" s="1606"/>
      <c r="BA398" s="1602"/>
      <c r="BF398" s="1602"/>
      <c r="BK398" s="1602"/>
    </row>
    <row r="399" spans="1:63" s="1600" customFormat="1" ht="15.75" customHeight="1">
      <c r="A399" s="1602"/>
      <c r="B399" s="1606"/>
      <c r="P399" s="976"/>
      <c r="Q399" s="1602"/>
      <c r="R399" s="1606"/>
      <c r="BA399" s="1602"/>
      <c r="BF399" s="1602"/>
      <c r="BK399" s="1602"/>
    </row>
    <row r="400" spans="1:63" s="1600" customFormat="1" ht="15.75" customHeight="1">
      <c r="A400" s="1602"/>
      <c r="B400" s="1606"/>
      <c r="P400" s="976"/>
      <c r="Q400" s="1602"/>
      <c r="R400" s="1606"/>
      <c r="BA400" s="1602"/>
      <c r="BF400" s="1602"/>
      <c r="BK400" s="1602"/>
    </row>
    <row r="401" spans="1:63" s="1600" customFormat="1" ht="15.75" customHeight="1">
      <c r="A401" s="1602"/>
      <c r="B401" s="1606"/>
      <c r="P401" s="976"/>
      <c r="Q401" s="1602"/>
      <c r="R401" s="1606"/>
      <c r="BA401" s="1602"/>
      <c r="BF401" s="1602"/>
      <c r="BK401" s="1602"/>
    </row>
    <row r="402" spans="1:63" s="1600" customFormat="1" ht="15.75" customHeight="1">
      <c r="A402" s="1602"/>
      <c r="B402" s="1606"/>
      <c r="P402" s="976"/>
      <c r="Q402" s="1602"/>
      <c r="R402" s="1606"/>
      <c r="BA402" s="1602"/>
      <c r="BF402" s="1602"/>
      <c r="BK402" s="1602"/>
    </row>
    <row r="403" spans="1:63" s="1600" customFormat="1" ht="15.75" customHeight="1">
      <c r="A403" s="1602"/>
      <c r="B403" s="1606"/>
      <c r="P403" s="976"/>
      <c r="Q403" s="1602"/>
      <c r="R403" s="1606"/>
      <c r="BA403" s="1602"/>
      <c r="BF403" s="1602"/>
      <c r="BK403" s="1602"/>
    </row>
    <row r="404" spans="1:63" s="1600" customFormat="1" ht="15.75" customHeight="1">
      <c r="A404" s="1602"/>
      <c r="B404" s="1606"/>
      <c r="P404" s="976"/>
      <c r="Q404" s="1602"/>
      <c r="R404" s="1606"/>
      <c r="BA404" s="1602"/>
      <c r="BF404" s="1602"/>
      <c r="BK404" s="1602"/>
    </row>
    <row r="405" spans="1:63" s="1600" customFormat="1" ht="15.75" customHeight="1">
      <c r="A405" s="1602"/>
      <c r="B405" s="1606"/>
      <c r="P405" s="976"/>
      <c r="Q405" s="1602"/>
      <c r="R405" s="1606"/>
      <c r="BA405" s="1602"/>
      <c r="BF405" s="1602"/>
      <c r="BK405" s="1602"/>
    </row>
    <row r="406" spans="1:63" s="1600" customFormat="1" ht="15.75" customHeight="1">
      <c r="A406" s="1602"/>
      <c r="B406" s="1606"/>
      <c r="P406" s="976"/>
      <c r="Q406" s="1602"/>
      <c r="R406" s="1606"/>
      <c r="BA406" s="1602"/>
      <c r="BF406" s="1602"/>
      <c r="BK406" s="1602"/>
    </row>
    <row r="407" spans="1:63" s="1600" customFormat="1" ht="15.75" customHeight="1">
      <c r="A407" s="1602"/>
      <c r="B407" s="1606"/>
      <c r="P407" s="976"/>
      <c r="Q407" s="1602"/>
      <c r="R407" s="1606"/>
      <c r="BA407" s="1602"/>
      <c r="BF407" s="1602"/>
      <c r="BK407" s="1602"/>
    </row>
    <row r="408" spans="1:63" s="1600" customFormat="1" ht="15.75" customHeight="1">
      <c r="A408" s="1602"/>
      <c r="B408" s="1606"/>
      <c r="P408" s="976"/>
      <c r="Q408" s="1602"/>
      <c r="R408" s="1606"/>
      <c r="BA408" s="1602"/>
      <c r="BF408" s="1602"/>
      <c r="BK408" s="1602"/>
    </row>
    <row r="409" spans="1:63" s="1600" customFormat="1" ht="15.75" customHeight="1">
      <c r="A409" s="1602"/>
      <c r="B409" s="1606"/>
      <c r="P409" s="976"/>
      <c r="Q409" s="1602"/>
      <c r="R409" s="1606"/>
      <c r="BA409" s="1602"/>
      <c r="BF409" s="1602"/>
      <c r="BK409" s="1602"/>
    </row>
    <row r="410" spans="1:63" s="1600" customFormat="1" ht="15.75" customHeight="1">
      <c r="A410" s="1602"/>
      <c r="B410" s="1606"/>
      <c r="P410" s="976"/>
      <c r="Q410" s="1602"/>
      <c r="R410" s="1606"/>
      <c r="BA410" s="1602"/>
      <c r="BF410" s="1602"/>
      <c r="BK410" s="1602"/>
    </row>
    <row r="411" spans="1:63" s="1600" customFormat="1" ht="15.75" customHeight="1">
      <c r="A411" s="1602"/>
      <c r="B411" s="1606"/>
      <c r="P411" s="976"/>
      <c r="Q411" s="1602"/>
      <c r="R411" s="1606"/>
      <c r="BA411" s="1602"/>
      <c r="BF411" s="1602"/>
      <c r="BK411" s="1602"/>
    </row>
    <row r="412" spans="1:63" s="1600" customFormat="1" ht="15.75" customHeight="1">
      <c r="A412" s="1602"/>
      <c r="B412" s="1606"/>
      <c r="P412" s="976"/>
      <c r="Q412" s="1602"/>
      <c r="R412" s="1606"/>
      <c r="BA412" s="1602"/>
      <c r="BF412" s="1602"/>
      <c r="BK412" s="1602"/>
    </row>
    <row r="413" spans="1:63" s="1600" customFormat="1" ht="15.75" customHeight="1">
      <c r="A413" s="1602"/>
      <c r="B413" s="1606"/>
      <c r="P413" s="976"/>
      <c r="Q413" s="1602"/>
      <c r="R413" s="1606"/>
      <c r="BA413" s="1602"/>
      <c r="BF413" s="1602"/>
      <c r="BK413" s="1602"/>
    </row>
    <row r="414" spans="1:63" s="1600" customFormat="1" ht="15.75" customHeight="1">
      <c r="A414" s="1602"/>
      <c r="B414" s="1606"/>
      <c r="P414" s="976"/>
      <c r="Q414" s="1602"/>
      <c r="R414" s="1606"/>
      <c r="BA414" s="1602"/>
      <c r="BF414" s="1602"/>
      <c r="BK414" s="1602"/>
    </row>
    <row r="415" spans="1:63" s="1600" customFormat="1" ht="15.75" customHeight="1">
      <c r="A415" s="1602"/>
      <c r="B415" s="1606"/>
      <c r="P415" s="976"/>
      <c r="Q415" s="1602"/>
      <c r="R415" s="1606"/>
      <c r="BA415" s="1602"/>
      <c r="BF415" s="1602"/>
      <c r="BK415" s="1602"/>
    </row>
    <row r="416" spans="1:63" s="1600" customFormat="1" ht="15.75" customHeight="1">
      <c r="A416" s="1602"/>
      <c r="B416" s="1606"/>
      <c r="P416" s="976"/>
      <c r="Q416" s="1602"/>
      <c r="R416" s="1606"/>
      <c r="BA416" s="1602"/>
      <c r="BF416" s="1602"/>
      <c r="BK416" s="1602"/>
    </row>
    <row r="417" spans="1:63" s="1600" customFormat="1" ht="15.75" customHeight="1">
      <c r="A417" s="1602"/>
      <c r="B417" s="1606"/>
      <c r="P417" s="976"/>
      <c r="Q417" s="1602"/>
      <c r="R417" s="1606"/>
      <c r="BA417" s="1602"/>
      <c r="BF417" s="1602"/>
      <c r="BK417" s="1602"/>
    </row>
    <row r="418" spans="1:63" s="1600" customFormat="1" ht="15.75" customHeight="1">
      <c r="A418" s="1602"/>
      <c r="B418" s="1606"/>
      <c r="P418" s="976"/>
      <c r="Q418" s="1602"/>
      <c r="R418" s="1606"/>
      <c r="BA418" s="1602"/>
      <c r="BF418" s="1602"/>
      <c r="BK418" s="1602"/>
    </row>
    <row r="419" spans="1:63" s="1600" customFormat="1" ht="15.75" customHeight="1">
      <c r="A419" s="1602"/>
      <c r="B419" s="1606"/>
      <c r="P419" s="976"/>
      <c r="Q419" s="1602"/>
      <c r="R419" s="1606"/>
      <c r="BA419" s="1602"/>
      <c r="BF419" s="1602"/>
      <c r="BK419" s="1602"/>
    </row>
    <row r="420" spans="1:63" s="1600" customFormat="1" ht="15.75" customHeight="1">
      <c r="A420" s="1602"/>
      <c r="B420" s="1606"/>
      <c r="P420" s="976"/>
      <c r="Q420" s="1602"/>
      <c r="R420" s="1606"/>
      <c r="BA420" s="1602"/>
      <c r="BF420" s="1602"/>
      <c r="BK420" s="1602"/>
    </row>
    <row r="421" spans="1:63" s="1600" customFormat="1" ht="15.75" customHeight="1">
      <c r="A421" s="1602"/>
      <c r="B421" s="1606"/>
      <c r="P421" s="976"/>
      <c r="Q421" s="1602"/>
      <c r="R421" s="1606"/>
      <c r="BA421" s="1602"/>
      <c r="BF421" s="1602"/>
      <c r="BK421" s="1602"/>
    </row>
    <row r="422" spans="1:63" s="1600" customFormat="1" ht="15.75" customHeight="1">
      <c r="A422" s="1602"/>
      <c r="B422" s="1606"/>
      <c r="P422" s="976"/>
      <c r="Q422" s="1602"/>
      <c r="R422" s="1606"/>
      <c r="BA422" s="1602"/>
      <c r="BF422" s="1602"/>
      <c r="BK422" s="1602"/>
    </row>
    <row r="423" spans="1:63" s="1600" customFormat="1" ht="15.75" customHeight="1">
      <c r="A423" s="1602"/>
      <c r="B423" s="1606"/>
      <c r="P423" s="976"/>
      <c r="Q423" s="1602"/>
      <c r="R423" s="1606"/>
      <c r="BA423" s="1602"/>
      <c r="BF423" s="1602"/>
      <c r="BK423" s="1602"/>
    </row>
    <row r="424" spans="1:63" s="1600" customFormat="1" ht="15.75" customHeight="1">
      <c r="A424" s="1602"/>
      <c r="B424" s="1606"/>
      <c r="P424" s="976"/>
      <c r="Q424" s="1602"/>
      <c r="R424" s="1606"/>
      <c r="BA424" s="1602"/>
      <c r="BF424" s="1602"/>
      <c r="BK424" s="1602"/>
    </row>
    <row r="425" spans="1:63" s="1600" customFormat="1" ht="15.75" customHeight="1">
      <c r="A425" s="1602"/>
      <c r="B425" s="1606"/>
      <c r="P425" s="976"/>
      <c r="Q425" s="1602"/>
      <c r="R425" s="1606"/>
      <c r="BA425" s="1602"/>
      <c r="BF425" s="1602"/>
      <c r="BK425" s="1602"/>
    </row>
    <row r="426" spans="1:63" s="1600" customFormat="1" ht="15.75" customHeight="1">
      <c r="A426" s="1602"/>
      <c r="B426" s="1606"/>
      <c r="P426" s="976"/>
      <c r="Q426" s="1602"/>
      <c r="R426" s="1606"/>
      <c r="BA426" s="1602"/>
      <c r="BF426" s="1602"/>
      <c r="BK426" s="1602"/>
    </row>
    <row r="427" spans="1:63" s="1600" customFormat="1" ht="15.75" customHeight="1">
      <c r="A427" s="1602"/>
      <c r="B427" s="1606"/>
      <c r="P427" s="976"/>
      <c r="Q427" s="1602"/>
      <c r="R427" s="1606"/>
      <c r="BA427" s="1602"/>
      <c r="BF427" s="1602"/>
      <c r="BK427" s="1602"/>
    </row>
    <row r="428" spans="1:63" s="1600" customFormat="1" ht="15.75" customHeight="1">
      <c r="A428" s="1602"/>
      <c r="B428" s="1606"/>
      <c r="P428" s="976"/>
      <c r="Q428" s="1602"/>
      <c r="R428" s="1606"/>
      <c r="BA428" s="1602"/>
      <c r="BF428" s="1602"/>
      <c r="BK428" s="1602"/>
    </row>
    <row r="429" spans="1:63" s="1600" customFormat="1" ht="15.75" customHeight="1">
      <c r="A429" s="1602"/>
      <c r="B429" s="1606"/>
      <c r="P429" s="976"/>
      <c r="Q429" s="1602"/>
      <c r="R429" s="1606"/>
      <c r="BA429" s="1602"/>
      <c r="BF429" s="1602"/>
      <c r="BK429" s="1602"/>
    </row>
    <row r="430" spans="1:63" s="1600" customFormat="1" ht="15.75" customHeight="1">
      <c r="A430" s="1602"/>
      <c r="B430" s="1606"/>
      <c r="P430" s="976"/>
      <c r="Q430" s="1602"/>
      <c r="R430" s="1606"/>
      <c r="BA430" s="1602"/>
      <c r="BF430" s="1602"/>
      <c r="BK430" s="1602"/>
    </row>
    <row r="431" spans="1:63" s="1600" customFormat="1" ht="15.75" customHeight="1">
      <c r="A431" s="1602"/>
      <c r="B431" s="1606"/>
      <c r="P431" s="976"/>
      <c r="Q431" s="1602"/>
      <c r="R431" s="1606"/>
      <c r="BA431" s="1602"/>
      <c r="BF431" s="1602"/>
      <c r="BK431" s="1602"/>
    </row>
    <row r="432" spans="1:63" s="1600" customFormat="1" ht="15.75" customHeight="1">
      <c r="A432" s="1602"/>
      <c r="B432" s="1606"/>
      <c r="P432" s="976"/>
      <c r="Q432" s="1602"/>
      <c r="R432" s="1606"/>
      <c r="BA432" s="1602"/>
      <c r="BF432" s="1602"/>
      <c r="BK432" s="1602"/>
    </row>
    <row r="433" spans="1:63" s="1600" customFormat="1" ht="15.75" customHeight="1">
      <c r="A433" s="1602"/>
      <c r="B433" s="1606"/>
      <c r="P433" s="976"/>
      <c r="Q433" s="1602"/>
      <c r="R433" s="1606"/>
      <c r="BA433" s="1602"/>
      <c r="BF433" s="1602"/>
      <c r="BK433" s="1602"/>
    </row>
    <row r="434" spans="1:63" s="1600" customFormat="1" ht="15.75" customHeight="1">
      <c r="A434" s="1602"/>
      <c r="B434" s="1606"/>
      <c r="P434" s="976"/>
      <c r="Q434" s="1602"/>
      <c r="R434" s="1606"/>
      <c r="BA434" s="1602"/>
      <c r="BF434" s="1602"/>
      <c r="BK434" s="1602"/>
    </row>
    <row r="435" spans="1:63" s="1600" customFormat="1" ht="15.75" customHeight="1">
      <c r="A435" s="1602"/>
      <c r="B435" s="1606"/>
      <c r="P435" s="976"/>
      <c r="Q435" s="1602"/>
      <c r="R435" s="1606"/>
      <c r="BA435" s="1602"/>
      <c r="BF435" s="1602"/>
      <c r="BK435" s="1602"/>
    </row>
    <row r="436" spans="1:63" s="1600" customFormat="1" ht="15.75" customHeight="1">
      <c r="A436" s="1602"/>
      <c r="B436" s="1606"/>
      <c r="P436" s="976"/>
      <c r="Q436" s="1602"/>
      <c r="R436" s="1606"/>
      <c r="BA436" s="1602"/>
      <c r="BF436" s="1602"/>
      <c r="BK436" s="1602"/>
    </row>
    <row r="437" spans="1:63" s="1600" customFormat="1" ht="15.75" customHeight="1">
      <c r="A437" s="1602"/>
      <c r="B437" s="1606"/>
      <c r="P437" s="976"/>
      <c r="Q437" s="1602"/>
      <c r="R437" s="1606"/>
      <c r="BA437" s="1602"/>
      <c r="BF437" s="1602"/>
      <c r="BK437" s="1602"/>
    </row>
    <row r="438" spans="1:63" s="1600" customFormat="1" ht="15.75" customHeight="1">
      <c r="A438" s="1602"/>
      <c r="B438" s="1606"/>
      <c r="P438" s="976"/>
      <c r="Q438" s="1602"/>
      <c r="R438" s="1606"/>
      <c r="BA438" s="1602"/>
      <c r="BF438" s="1602"/>
      <c r="BK438" s="1602"/>
    </row>
    <row r="439" spans="1:63" s="1600" customFormat="1" ht="15.75" customHeight="1">
      <c r="A439" s="1602"/>
      <c r="B439" s="1606"/>
      <c r="P439" s="976"/>
      <c r="Q439" s="1602"/>
      <c r="R439" s="1606"/>
      <c r="BA439" s="1602"/>
      <c r="BF439" s="1602"/>
      <c r="BK439" s="1602"/>
    </row>
    <row r="440" spans="1:63" s="1600" customFormat="1" ht="15.75" customHeight="1">
      <c r="A440" s="1602"/>
      <c r="B440" s="1606"/>
      <c r="P440" s="976"/>
      <c r="Q440" s="1602"/>
      <c r="R440" s="1606"/>
      <c r="BA440" s="1602"/>
      <c r="BF440" s="1602"/>
      <c r="BK440" s="1602"/>
    </row>
    <row r="441" spans="1:63" s="1600" customFormat="1" ht="15.75" customHeight="1">
      <c r="A441" s="1602"/>
      <c r="B441" s="1606"/>
      <c r="P441" s="976"/>
      <c r="Q441" s="1602"/>
      <c r="R441" s="1606"/>
      <c r="BA441" s="1602"/>
      <c r="BF441" s="1602"/>
      <c r="BK441" s="1602"/>
    </row>
    <row r="442" spans="1:63" s="1600" customFormat="1" ht="15.75" customHeight="1">
      <c r="A442" s="1602"/>
      <c r="B442" s="1606"/>
      <c r="P442" s="976"/>
      <c r="Q442" s="1602"/>
      <c r="R442" s="1606"/>
      <c r="BA442" s="1602"/>
      <c r="BF442" s="1602"/>
      <c r="BK442" s="1602"/>
    </row>
    <row r="443" spans="1:63" s="1600" customFormat="1" ht="15.75" customHeight="1">
      <c r="A443" s="1602"/>
      <c r="B443" s="1606"/>
      <c r="P443" s="976"/>
      <c r="Q443" s="1602"/>
      <c r="R443" s="1606"/>
      <c r="BA443" s="1602"/>
      <c r="BF443" s="1602"/>
      <c r="BK443" s="1602"/>
    </row>
    <row r="444" spans="1:63" s="1600" customFormat="1" ht="15.75" customHeight="1">
      <c r="A444" s="1602"/>
      <c r="B444" s="1606"/>
      <c r="P444" s="976"/>
      <c r="Q444" s="1602"/>
      <c r="R444" s="1606"/>
      <c r="BA444" s="1602"/>
      <c r="BF444" s="1602"/>
      <c r="BK444" s="1602"/>
    </row>
    <row r="445" spans="1:63" s="1600" customFormat="1" ht="15.75" customHeight="1">
      <c r="A445" s="1602"/>
      <c r="B445" s="1606"/>
      <c r="P445" s="976"/>
      <c r="Q445" s="1602"/>
      <c r="R445" s="1606"/>
      <c r="BA445" s="1602"/>
      <c r="BF445" s="1602"/>
      <c r="BK445" s="1602"/>
    </row>
    <row r="446" spans="1:63" s="1600" customFormat="1" ht="15.75" customHeight="1">
      <c r="A446" s="1602"/>
      <c r="B446" s="1606"/>
      <c r="P446" s="976"/>
      <c r="Q446" s="1602"/>
      <c r="R446" s="1606"/>
      <c r="BA446" s="1602"/>
      <c r="BF446" s="1602"/>
      <c r="BK446" s="1602"/>
    </row>
    <row r="447" spans="1:63" s="1600" customFormat="1" ht="15.75" customHeight="1">
      <c r="A447" s="1602"/>
      <c r="B447" s="1606"/>
      <c r="P447" s="976"/>
      <c r="Q447" s="1602"/>
      <c r="R447" s="1606"/>
      <c r="BA447" s="1602"/>
      <c r="BF447" s="1602"/>
      <c r="BK447" s="1602"/>
    </row>
    <row r="448" spans="1:63" s="1600" customFormat="1" ht="15.75" customHeight="1">
      <c r="A448" s="1602"/>
      <c r="B448" s="1606"/>
      <c r="P448" s="976"/>
      <c r="Q448" s="1602"/>
      <c r="R448" s="1606"/>
      <c r="BA448" s="1602"/>
      <c r="BF448" s="1602"/>
      <c r="BK448" s="1602"/>
    </row>
    <row r="449" spans="1:63" s="1600" customFormat="1" ht="15.75" customHeight="1">
      <c r="A449" s="1602"/>
      <c r="B449" s="1606"/>
      <c r="P449" s="976"/>
      <c r="Q449" s="1602"/>
      <c r="R449" s="1606"/>
      <c r="BA449" s="1602"/>
      <c r="BF449" s="1602"/>
      <c r="BK449" s="1602"/>
    </row>
    <row r="450" spans="1:63" s="1600" customFormat="1" ht="15.75" customHeight="1">
      <c r="A450" s="1602"/>
      <c r="B450" s="1606"/>
      <c r="P450" s="976"/>
      <c r="Q450" s="1602"/>
      <c r="R450" s="1606"/>
      <c r="BA450" s="1602"/>
      <c r="BF450" s="1602"/>
      <c r="BK450" s="1602"/>
    </row>
    <row r="451" spans="1:63" s="1600" customFormat="1" ht="15.75" customHeight="1">
      <c r="A451" s="1602"/>
      <c r="B451" s="1606"/>
      <c r="P451" s="976"/>
      <c r="Q451" s="1602"/>
      <c r="R451" s="1606"/>
      <c r="BA451" s="1602"/>
      <c r="BF451" s="1602"/>
      <c r="BK451" s="1602"/>
    </row>
    <row r="452" spans="1:63" s="1600" customFormat="1" ht="15.75" customHeight="1">
      <c r="A452" s="1602"/>
      <c r="B452" s="1606"/>
      <c r="P452" s="976"/>
      <c r="Q452" s="1602"/>
      <c r="R452" s="1606"/>
      <c r="BA452" s="1602"/>
      <c r="BF452" s="1602"/>
      <c r="BK452" s="1602"/>
    </row>
    <row r="453" spans="1:63" s="1600" customFormat="1" ht="15.75" customHeight="1">
      <c r="A453" s="1602"/>
      <c r="B453" s="1606"/>
      <c r="P453" s="976"/>
      <c r="Q453" s="1602"/>
      <c r="R453" s="1606"/>
      <c r="BA453" s="1602"/>
      <c r="BF453" s="1602"/>
      <c r="BK453" s="1602"/>
    </row>
    <row r="454" spans="1:63" s="1600" customFormat="1" ht="15.75" customHeight="1">
      <c r="A454" s="1602"/>
      <c r="B454" s="1606"/>
      <c r="P454" s="976"/>
      <c r="Q454" s="1602"/>
      <c r="R454" s="1606"/>
      <c r="BA454" s="1602"/>
      <c r="BF454" s="1602"/>
      <c r="BK454" s="1602"/>
    </row>
    <row r="455" spans="1:63" s="1600" customFormat="1" ht="15.75" customHeight="1">
      <c r="A455" s="1602"/>
      <c r="B455" s="1606"/>
      <c r="P455" s="976"/>
      <c r="Q455" s="1602"/>
      <c r="R455" s="1606"/>
      <c r="BA455" s="1602"/>
      <c r="BF455" s="1602"/>
      <c r="BK455" s="1602"/>
    </row>
    <row r="456" spans="1:63" s="1600" customFormat="1" ht="15.75" customHeight="1">
      <c r="A456" s="1602"/>
      <c r="B456" s="1606"/>
      <c r="P456" s="976"/>
      <c r="Q456" s="1602"/>
      <c r="R456" s="1606"/>
      <c r="BA456" s="1602"/>
      <c r="BF456" s="1602"/>
      <c r="BK456" s="1602"/>
    </row>
    <row r="457" spans="1:63" s="1600" customFormat="1" ht="15.75" customHeight="1">
      <c r="A457" s="1602"/>
      <c r="B457" s="1606"/>
      <c r="P457" s="976"/>
      <c r="Q457" s="1602"/>
      <c r="R457" s="1606"/>
      <c r="BA457" s="1602"/>
      <c r="BF457" s="1602"/>
      <c r="BK457" s="1602"/>
    </row>
    <row r="458" spans="1:63" s="1600" customFormat="1" ht="15.75" customHeight="1">
      <c r="A458" s="1602"/>
      <c r="B458" s="1606"/>
      <c r="P458" s="976"/>
      <c r="Q458" s="1602"/>
      <c r="R458" s="1606"/>
      <c r="BA458" s="1602"/>
      <c r="BF458" s="1602"/>
      <c r="BK458" s="1602"/>
    </row>
    <row r="459" spans="1:63" s="1600" customFormat="1" ht="15.75" customHeight="1">
      <c r="A459" s="1602"/>
      <c r="B459" s="1606"/>
      <c r="P459" s="976"/>
      <c r="Q459" s="1602"/>
      <c r="R459" s="1606"/>
      <c r="BA459" s="1602"/>
      <c r="BF459" s="1602"/>
      <c r="BK459" s="1602"/>
    </row>
    <row r="460" spans="1:63" s="1600" customFormat="1" ht="15.75" customHeight="1">
      <c r="A460" s="1602"/>
      <c r="B460" s="1606"/>
      <c r="P460" s="976"/>
      <c r="Q460" s="1602"/>
      <c r="R460" s="1606"/>
      <c r="BA460" s="1602"/>
      <c r="BF460" s="1602"/>
      <c r="BK460" s="1602"/>
    </row>
    <row r="461" spans="1:63" s="1600" customFormat="1" ht="15.75" customHeight="1">
      <c r="A461" s="1602"/>
      <c r="B461" s="1606"/>
      <c r="P461" s="976"/>
      <c r="Q461" s="1602"/>
      <c r="R461" s="1606"/>
      <c r="BA461" s="1602"/>
      <c r="BF461" s="1602"/>
      <c r="BK461" s="1602"/>
    </row>
    <row r="462" spans="1:63" s="1600" customFormat="1" ht="15.75" customHeight="1">
      <c r="A462" s="1602"/>
      <c r="B462" s="1606"/>
      <c r="P462" s="976"/>
      <c r="Q462" s="1602"/>
      <c r="R462" s="1606"/>
      <c r="BA462" s="1602"/>
      <c r="BF462" s="1602"/>
      <c r="BK462" s="1602"/>
    </row>
    <row r="463" spans="1:63" s="1600" customFormat="1" ht="15.75" customHeight="1">
      <c r="A463" s="1602"/>
      <c r="B463" s="1606"/>
      <c r="P463" s="976"/>
      <c r="Q463" s="1602"/>
      <c r="R463" s="1606"/>
      <c r="BA463" s="1602"/>
      <c r="BF463" s="1602"/>
      <c r="BK463" s="1602"/>
    </row>
    <row r="464" spans="1:63" s="1600" customFormat="1" ht="15.75" customHeight="1">
      <c r="A464" s="1602"/>
      <c r="B464" s="1606"/>
      <c r="P464" s="976"/>
      <c r="Q464" s="1602"/>
      <c r="R464" s="1606"/>
      <c r="BA464" s="1602"/>
      <c r="BF464" s="1602"/>
      <c r="BK464" s="1602"/>
    </row>
    <row r="465" spans="1:63" s="1600" customFormat="1" ht="15.75" customHeight="1">
      <c r="A465" s="1602"/>
      <c r="B465" s="1606"/>
      <c r="P465" s="976"/>
      <c r="Q465" s="1602"/>
      <c r="R465" s="1606"/>
      <c r="BA465" s="1602"/>
      <c r="BF465" s="1602"/>
      <c r="BK465" s="1602"/>
    </row>
    <row r="466" spans="1:63" s="1600" customFormat="1" ht="15.75" customHeight="1">
      <c r="A466" s="1602"/>
      <c r="B466" s="1606"/>
      <c r="P466" s="976"/>
      <c r="Q466" s="1602"/>
      <c r="R466" s="1606"/>
      <c r="BA466" s="1602"/>
      <c r="BF466" s="1602"/>
      <c r="BK466" s="1602"/>
    </row>
    <row r="467" spans="1:63" s="1600" customFormat="1" ht="15.75" customHeight="1">
      <c r="A467" s="1602"/>
      <c r="B467" s="1606"/>
      <c r="P467" s="976"/>
      <c r="Q467" s="1602"/>
      <c r="R467" s="1606"/>
      <c r="BA467" s="1602"/>
      <c r="BF467" s="1602"/>
      <c r="BK467" s="1602"/>
    </row>
    <row r="468" spans="1:63" s="1600" customFormat="1" ht="15.75" customHeight="1">
      <c r="A468" s="1602"/>
      <c r="B468" s="1606"/>
      <c r="P468" s="976"/>
      <c r="Q468" s="1602"/>
      <c r="R468" s="1606"/>
      <c r="BA468" s="1602"/>
      <c r="BF468" s="1602"/>
      <c r="BK468" s="1602"/>
    </row>
    <row r="469" spans="1:63" s="1600" customFormat="1" ht="15.75" customHeight="1">
      <c r="A469" s="1602"/>
      <c r="B469" s="1606"/>
      <c r="P469" s="976"/>
      <c r="Q469" s="1602"/>
      <c r="R469" s="1606"/>
      <c r="BA469" s="1602"/>
      <c r="BF469" s="1602"/>
      <c r="BK469" s="1602"/>
    </row>
    <row r="470" spans="1:63" s="1600" customFormat="1" ht="15.75" customHeight="1">
      <c r="A470" s="1602"/>
      <c r="B470" s="1606"/>
      <c r="P470" s="976"/>
      <c r="Q470" s="1602"/>
      <c r="R470" s="1606"/>
      <c r="BA470" s="1602"/>
      <c r="BF470" s="1602"/>
      <c r="BK470" s="1602"/>
    </row>
    <row r="471" spans="1:63" s="1600" customFormat="1" ht="15.75" customHeight="1">
      <c r="A471" s="1602"/>
      <c r="B471" s="1606"/>
      <c r="P471" s="976"/>
      <c r="Q471" s="1602"/>
      <c r="R471" s="1606"/>
      <c r="BA471" s="1602"/>
      <c r="BF471" s="1602"/>
      <c r="BK471" s="1602"/>
    </row>
    <row r="472" spans="1:63" s="1600" customFormat="1" ht="15.75" customHeight="1">
      <c r="A472" s="1602"/>
      <c r="B472" s="1606"/>
      <c r="P472" s="976"/>
      <c r="Q472" s="1602"/>
      <c r="R472" s="1606"/>
      <c r="BA472" s="1602"/>
      <c r="BF472" s="1602"/>
      <c r="BK472" s="1602"/>
    </row>
    <row r="473" spans="1:63" s="1600" customFormat="1" ht="15.75" customHeight="1">
      <c r="A473" s="1602"/>
      <c r="B473" s="1606"/>
      <c r="P473" s="976"/>
      <c r="Q473" s="1602"/>
      <c r="R473" s="1606"/>
      <c r="BA473" s="1602"/>
      <c r="BF473" s="1602"/>
      <c r="BK473" s="1602"/>
    </row>
    <row r="474" spans="1:63" s="1600" customFormat="1" ht="15.75" customHeight="1">
      <c r="A474" s="1602"/>
      <c r="B474" s="1606"/>
      <c r="P474" s="976"/>
      <c r="Q474" s="1602"/>
      <c r="R474" s="1606"/>
      <c r="BA474" s="1602"/>
      <c r="BF474" s="1602"/>
      <c r="BK474" s="1602"/>
    </row>
    <row r="475" spans="1:63" s="1600" customFormat="1" ht="15.75" customHeight="1">
      <c r="A475" s="1602"/>
      <c r="B475" s="1606"/>
      <c r="P475" s="976"/>
      <c r="Q475" s="1602"/>
      <c r="R475" s="1606"/>
      <c r="BA475" s="1602"/>
      <c r="BF475" s="1602"/>
      <c r="BK475" s="1602"/>
    </row>
    <row r="476" spans="1:63" s="1600" customFormat="1" ht="15.75" customHeight="1">
      <c r="A476" s="1602"/>
      <c r="B476" s="1606"/>
      <c r="P476" s="976"/>
      <c r="Q476" s="1602"/>
      <c r="R476" s="1606"/>
      <c r="BA476" s="1602"/>
      <c r="BF476" s="1602"/>
      <c r="BK476" s="1602"/>
    </row>
    <row r="477" spans="1:63" s="1600" customFormat="1" ht="15.75" customHeight="1">
      <c r="A477" s="1602"/>
      <c r="B477" s="1606"/>
      <c r="P477" s="976"/>
      <c r="Q477" s="1602"/>
      <c r="R477" s="1606"/>
      <c r="BA477" s="1602"/>
      <c r="BF477" s="1602"/>
      <c r="BK477" s="1602"/>
    </row>
    <row r="478" spans="1:63" s="1600" customFormat="1" ht="15.75" customHeight="1">
      <c r="A478" s="1602"/>
      <c r="B478" s="1606"/>
      <c r="P478" s="976"/>
      <c r="Q478" s="1602"/>
      <c r="R478" s="1606"/>
      <c r="BA478" s="1602"/>
      <c r="BF478" s="1602"/>
      <c r="BK478" s="1602"/>
    </row>
    <row r="479" spans="1:63" s="1600" customFormat="1" ht="15.75" customHeight="1">
      <c r="A479" s="1602"/>
      <c r="B479" s="1606"/>
      <c r="P479" s="976"/>
      <c r="Q479" s="1602"/>
      <c r="R479" s="1606"/>
      <c r="BA479" s="1602"/>
      <c r="BF479" s="1602"/>
      <c r="BK479" s="1602"/>
    </row>
    <row r="480" spans="1:63" s="1600" customFormat="1" ht="15.75" customHeight="1">
      <c r="A480" s="1602"/>
      <c r="B480" s="1606"/>
      <c r="P480" s="976"/>
      <c r="Q480" s="1602"/>
      <c r="R480" s="1606"/>
      <c r="BA480" s="1602"/>
      <c r="BF480" s="1602"/>
      <c r="BK480" s="1602"/>
    </row>
    <row r="481" spans="1:63" s="1600" customFormat="1" ht="15.75" customHeight="1">
      <c r="A481" s="1602"/>
      <c r="B481" s="1606"/>
      <c r="P481" s="976"/>
      <c r="Q481" s="1602"/>
      <c r="R481" s="1606"/>
      <c r="BA481" s="1602"/>
      <c r="BF481" s="1602"/>
      <c r="BK481" s="1602"/>
    </row>
    <row r="482" spans="1:63" s="1600" customFormat="1" ht="15.75" customHeight="1">
      <c r="A482" s="1602"/>
      <c r="B482" s="1606"/>
      <c r="P482" s="976"/>
      <c r="Q482" s="1602"/>
      <c r="R482" s="1606"/>
      <c r="BA482" s="1602"/>
      <c r="BF482" s="1602"/>
      <c r="BK482" s="1602"/>
    </row>
    <row r="483" spans="1:63" s="1600" customFormat="1" ht="15.75" customHeight="1">
      <c r="A483" s="1602"/>
      <c r="B483" s="1606"/>
      <c r="P483" s="976"/>
      <c r="Q483" s="1602"/>
      <c r="R483" s="1606"/>
      <c r="BA483" s="1602"/>
      <c r="BF483" s="1602"/>
      <c r="BK483" s="1602"/>
    </row>
    <row r="484" spans="1:63" s="1600" customFormat="1" ht="15.75" customHeight="1">
      <c r="A484" s="1602"/>
      <c r="B484" s="1606"/>
      <c r="P484" s="976"/>
      <c r="Q484" s="1602"/>
      <c r="R484" s="1606"/>
      <c r="BA484" s="1602"/>
      <c r="BF484" s="1602"/>
      <c r="BK484" s="1602"/>
    </row>
    <row r="485" spans="1:63" s="1600" customFormat="1" ht="15.75" customHeight="1">
      <c r="A485" s="1602"/>
      <c r="B485" s="1606"/>
      <c r="P485" s="976"/>
      <c r="Q485" s="1602"/>
      <c r="R485" s="1606"/>
      <c r="BA485" s="1602"/>
      <c r="BF485" s="1602"/>
      <c r="BK485" s="1602"/>
    </row>
    <row r="486" spans="1:63" s="1600" customFormat="1" ht="15.75" customHeight="1">
      <c r="A486" s="1602"/>
      <c r="B486" s="1606"/>
      <c r="P486" s="976"/>
      <c r="Q486" s="1602"/>
      <c r="R486" s="1606"/>
      <c r="BA486" s="1602"/>
      <c r="BF486" s="1602"/>
      <c r="BK486" s="1602"/>
    </row>
    <row r="487" spans="1:63" s="1600" customFormat="1" ht="15.75" customHeight="1">
      <c r="A487" s="1602"/>
      <c r="B487" s="1606"/>
      <c r="P487" s="976"/>
      <c r="Q487" s="1602"/>
      <c r="R487" s="1606"/>
      <c r="BA487" s="1602"/>
      <c r="BF487" s="1602"/>
      <c r="BK487" s="1602"/>
    </row>
    <row r="488" spans="1:63" s="1600" customFormat="1" ht="15.75" customHeight="1">
      <c r="A488" s="1602"/>
      <c r="B488" s="1606"/>
      <c r="P488" s="976"/>
      <c r="Q488" s="1602"/>
      <c r="R488" s="1606"/>
      <c r="BA488" s="1602"/>
      <c r="BF488" s="1602"/>
      <c r="BK488" s="1602"/>
    </row>
    <row r="489" spans="1:63" s="1600" customFormat="1" ht="15.75" customHeight="1">
      <c r="A489" s="1602"/>
      <c r="B489" s="1606"/>
      <c r="P489" s="976"/>
      <c r="Q489" s="1602"/>
      <c r="R489" s="1606"/>
      <c r="BA489" s="1602"/>
      <c r="BF489" s="1602"/>
      <c r="BK489" s="1602"/>
    </row>
    <row r="490" spans="1:63" s="1600" customFormat="1" ht="15.75" customHeight="1">
      <c r="A490" s="1602"/>
      <c r="B490" s="1606"/>
      <c r="P490" s="976"/>
      <c r="Q490" s="1602"/>
      <c r="R490" s="1606"/>
      <c r="BA490" s="1602"/>
      <c r="BF490" s="1602"/>
      <c r="BK490" s="1602"/>
    </row>
    <row r="491" spans="1:63" s="1600" customFormat="1" ht="15.75" customHeight="1">
      <c r="A491" s="1602"/>
      <c r="B491" s="1606"/>
      <c r="P491" s="976"/>
      <c r="Q491" s="1602"/>
      <c r="R491" s="1606"/>
      <c r="BA491" s="1602"/>
      <c r="BF491" s="1602"/>
      <c r="BK491" s="1602"/>
    </row>
    <row r="492" spans="1:63" s="1600" customFormat="1" ht="15.75" customHeight="1">
      <c r="A492" s="1602"/>
      <c r="B492" s="1606"/>
      <c r="P492" s="976"/>
      <c r="Q492" s="1602"/>
      <c r="R492" s="1606"/>
      <c r="BA492" s="1602"/>
      <c r="BF492" s="1602"/>
      <c r="BK492" s="1602"/>
    </row>
    <row r="493" spans="1:63" s="1600" customFormat="1" ht="15.75" customHeight="1">
      <c r="A493" s="1602"/>
      <c r="B493" s="1606"/>
      <c r="P493" s="976"/>
      <c r="Q493" s="1602"/>
      <c r="R493" s="1606"/>
      <c r="BA493" s="1602"/>
      <c r="BF493" s="1602"/>
      <c r="BK493" s="1602"/>
    </row>
    <row r="494" spans="1:63" s="1600" customFormat="1" ht="15.75" customHeight="1">
      <c r="A494" s="1602"/>
      <c r="B494" s="1606"/>
      <c r="P494" s="976"/>
      <c r="Q494" s="1602"/>
      <c r="R494" s="1606"/>
      <c r="BA494" s="1602"/>
      <c r="BF494" s="1602"/>
      <c r="BK494" s="1602"/>
    </row>
    <row r="495" spans="1:63" s="1600" customFormat="1" ht="15.75" customHeight="1">
      <c r="A495" s="1602"/>
      <c r="B495" s="1606"/>
      <c r="P495" s="976"/>
      <c r="Q495" s="1602"/>
      <c r="R495" s="1606"/>
      <c r="BA495" s="1602"/>
      <c r="BF495" s="1602"/>
      <c r="BK495" s="1602"/>
    </row>
    <row r="496" spans="1:63" s="1600" customFormat="1" ht="15.75" customHeight="1">
      <c r="A496" s="1602"/>
      <c r="B496" s="1606"/>
      <c r="P496" s="976"/>
      <c r="Q496" s="1602"/>
      <c r="R496" s="1606"/>
      <c r="BA496" s="1602"/>
      <c r="BF496" s="1602"/>
      <c r="BK496" s="1602"/>
    </row>
    <row r="497" spans="1:63" s="1600" customFormat="1" ht="15.75" customHeight="1">
      <c r="A497" s="1602"/>
      <c r="B497" s="1606"/>
      <c r="P497" s="976"/>
      <c r="Q497" s="1602"/>
      <c r="R497" s="1606"/>
      <c r="BA497" s="1602"/>
      <c r="BF497" s="1602"/>
      <c r="BK497" s="1602"/>
    </row>
    <row r="498" spans="1:63" s="1600" customFormat="1" ht="15.75" customHeight="1">
      <c r="A498" s="1602"/>
      <c r="B498" s="1606"/>
      <c r="P498" s="976"/>
      <c r="Q498" s="1602"/>
      <c r="R498" s="1606"/>
      <c r="BA498" s="1602"/>
      <c r="BF498" s="1602"/>
      <c r="BK498" s="1602"/>
    </row>
    <row r="499" spans="1:63" s="1600" customFormat="1" ht="15.75" customHeight="1">
      <c r="A499" s="1602"/>
      <c r="B499" s="1606"/>
      <c r="P499" s="976"/>
      <c r="Q499" s="1602"/>
      <c r="R499" s="1606"/>
      <c r="BA499" s="1602"/>
      <c r="BF499" s="1602"/>
      <c r="BK499" s="1602"/>
    </row>
    <row r="500" spans="1:63" s="1600" customFormat="1" ht="15.75" customHeight="1">
      <c r="A500" s="1602"/>
      <c r="B500" s="1606"/>
      <c r="P500" s="976"/>
      <c r="Q500" s="1602"/>
      <c r="R500" s="1606"/>
      <c r="BA500" s="1602"/>
      <c r="BF500" s="1602"/>
      <c r="BK500" s="1602"/>
    </row>
    <row r="501" spans="1:63" s="1600" customFormat="1" ht="15.75" customHeight="1">
      <c r="A501" s="1602"/>
      <c r="B501" s="1606"/>
      <c r="P501" s="976"/>
      <c r="Q501" s="1602"/>
      <c r="R501" s="1606"/>
      <c r="BA501" s="1602"/>
      <c r="BF501" s="1602"/>
      <c r="BK501" s="1602"/>
    </row>
    <row r="502" spans="1:63" s="1600" customFormat="1" ht="15.75" customHeight="1">
      <c r="A502" s="1602"/>
      <c r="B502" s="1606"/>
      <c r="P502" s="976"/>
      <c r="Q502" s="1602"/>
      <c r="R502" s="1606"/>
      <c r="BA502" s="1602"/>
      <c r="BF502" s="1602"/>
      <c r="BK502" s="1602"/>
    </row>
    <row r="503" spans="1:63" s="1600" customFormat="1" ht="15.75" customHeight="1">
      <c r="A503" s="1602"/>
      <c r="B503" s="1606"/>
      <c r="P503" s="976"/>
      <c r="Q503" s="1602"/>
      <c r="R503" s="1606"/>
      <c r="BA503" s="1602"/>
      <c r="BF503" s="1602"/>
      <c r="BK503" s="1602"/>
    </row>
    <row r="504" spans="1:63" s="1600" customFormat="1" ht="15.75" customHeight="1">
      <c r="A504" s="1602"/>
      <c r="B504" s="1606"/>
      <c r="P504" s="976"/>
      <c r="Q504" s="1602"/>
      <c r="R504" s="1606"/>
      <c r="BA504" s="1602"/>
      <c r="BF504" s="1602"/>
      <c r="BK504" s="1602"/>
    </row>
    <row r="505" spans="1:63" s="1600" customFormat="1" ht="15.75" customHeight="1">
      <c r="A505" s="1602"/>
      <c r="B505" s="1606"/>
      <c r="P505" s="976"/>
      <c r="Q505" s="1602"/>
      <c r="R505" s="1606"/>
      <c r="BA505" s="1602"/>
      <c r="BF505" s="1602"/>
      <c r="BK505" s="1602"/>
    </row>
    <row r="506" spans="1:63" s="1600" customFormat="1" ht="15.75" customHeight="1">
      <c r="A506" s="1602"/>
      <c r="B506" s="1606"/>
      <c r="P506" s="976"/>
      <c r="Q506" s="1602"/>
      <c r="R506" s="1606"/>
      <c r="BA506" s="1602"/>
      <c r="BF506" s="1602"/>
      <c r="BK506" s="1602"/>
    </row>
    <row r="507" spans="1:63" s="1600" customFormat="1" ht="15.75" customHeight="1">
      <c r="A507" s="1602"/>
      <c r="B507" s="1606"/>
      <c r="P507" s="976"/>
      <c r="Q507" s="1602"/>
      <c r="R507" s="1606"/>
      <c r="BA507" s="1602"/>
      <c r="BF507" s="1602"/>
      <c r="BK507" s="1602"/>
    </row>
    <row r="508" spans="1:63" s="1600" customFormat="1" ht="15.75" customHeight="1">
      <c r="A508" s="1602"/>
      <c r="B508" s="1606"/>
      <c r="P508" s="976"/>
      <c r="Q508" s="1602"/>
      <c r="R508" s="1606"/>
      <c r="BA508" s="1602"/>
      <c r="BF508" s="1602"/>
      <c r="BK508" s="1602"/>
    </row>
    <row r="509" spans="1:63" s="1600" customFormat="1" ht="15.75" customHeight="1">
      <c r="A509" s="1602"/>
      <c r="B509" s="1606"/>
      <c r="P509" s="976"/>
      <c r="Q509" s="1602"/>
      <c r="R509" s="1606"/>
      <c r="BA509" s="1602"/>
      <c r="BF509" s="1602"/>
      <c r="BK509" s="1602"/>
    </row>
    <row r="510" spans="1:63" s="1600" customFormat="1" ht="15.75" customHeight="1">
      <c r="A510" s="1602"/>
      <c r="B510" s="1606"/>
      <c r="P510" s="976"/>
      <c r="Q510" s="1602"/>
      <c r="R510" s="1606"/>
      <c r="BA510" s="1602"/>
      <c r="BF510" s="1602"/>
      <c r="BK510" s="1602"/>
    </row>
    <row r="511" spans="1:63" s="1600" customFormat="1" ht="15.75" customHeight="1">
      <c r="A511" s="1602"/>
      <c r="B511" s="1606"/>
      <c r="P511" s="976"/>
      <c r="Q511" s="1602"/>
      <c r="R511" s="1606"/>
      <c r="BA511" s="1602"/>
      <c r="BF511" s="1602"/>
      <c r="BK511" s="1602"/>
    </row>
    <row r="512" spans="1:63" s="1600" customFormat="1" ht="15.75" customHeight="1">
      <c r="A512" s="1602"/>
      <c r="B512" s="1606"/>
      <c r="P512" s="976"/>
      <c r="Q512" s="1602"/>
      <c r="R512" s="1606"/>
      <c r="BA512" s="1602"/>
      <c r="BF512" s="1602"/>
      <c r="BK512" s="1602"/>
    </row>
    <row r="513" spans="1:63" s="1600" customFormat="1" ht="15.75" customHeight="1">
      <c r="A513" s="1602"/>
      <c r="B513" s="1606"/>
      <c r="P513" s="976"/>
      <c r="Q513" s="1602"/>
      <c r="R513" s="1606"/>
      <c r="BA513" s="1602"/>
      <c r="BF513" s="1602"/>
      <c r="BK513" s="1602"/>
    </row>
    <row r="514" spans="1:63" s="1600" customFormat="1" ht="15.75" customHeight="1">
      <c r="A514" s="1602"/>
      <c r="B514" s="1606"/>
      <c r="P514" s="976"/>
      <c r="Q514" s="1602"/>
      <c r="R514" s="1606"/>
      <c r="BA514" s="1602"/>
      <c r="BF514" s="1602"/>
      <c r="BK514" s="1602"/>
    </row>
    <row r="515" spans="1:63" s="1600" customFormat="1" ht="15.75" customHeight="1">
      <c r="A515" s="1602"/>
      <c r="B515" s="1606"/>
      <c r="P515" s="976"/>
      <c r="Q515" s="1602"/>
      <c r="R515" s="1606"/>
      <c r="BA515" s="1602"/>
      <c r="BF515" s="1602"/>
      <c r="BK515" s="1602"/>
    </row>
    <row r="516" spans="1:63" s="1600" customFormat="1" ht="15.75" customHeight="1">
      <c r="A516" s="1602"/>
      <c r="B516" s="1606"/>
      <c r="P516" s="976"/>
      <c r="Q516" s="1602"/>
      <c r="R516" s="1606"/>
      <c r="BA516" s="1602"/>
      <c r="BF516" s="1602"/>
      <c r="BK516" s="1602"/>
    </row>
    <row r="517" spans="1:63" s="1600" customFormat="1" ht="15.75" customHeight="1">
      <c r="A517" s="1602"/>
      <c r="B517" s="1606"/>
      <c r="P517" s="976"/>
      <c r="Q517" s="1602"/>
      <c r="R517" s="1606"/>
      <c r="BA517" s="1602"/>
      <c r="BF517" s="1602"/>
      <c r="BK517" s="1602"/>
    </row>
    <row r="518" spans="1:63" s="1600" customFormat="1" ht="15.75" customHeight="1">
      <c r="A518" s="1602"/>
      <c r="B518" s="1606"/>
      <c r="P518" s="976"/>
      <c r="Q518" s="1602"/>
      <c r="R518" s="1606"/>
      <c r="BA518" s="1602"/>
      <c r="BF518" s="1602"/>
      <c r="BK518" s="1602"/>
    </row>
    <row r="519" spans="1:63" s="1600" customFormat="1" ht="15.75" customHeight="1">
      <c r="A519" s="1602"/>
      <c r="B519" s="1606"/>
      <c r="P519" s="976"/>
      <c r="Q519" s="1602"/>
      <c r="R519" s="1606"/>
      <c r="BA519" s="1602"/>
      <c r="BF519" s="1602"/>
      <c r="BK519" s="1602"/>
    </row>
    <row r="520" spans="1:63" s="1600" customFormat="1" ht="15.75" customHeight="1">
      <c r="A520" s="1602"/>
      <c r="B520" s="1606"/>
      <c r="P520" s="976"/>
      <c r="Q520" s="1602"/>
      <c r="R520" s="1606"/>
      <c r="BA520" s="1602"/>
      <c r="BF520" s="1602"/>
      <c r="BK520" s="1602"/>
    </row>
    <row r="521" spans="1:63" s="1600" customFormat="1" ht="15.75" customHeight="1">
      <c r="A521" s="1602"/>
      <c r="B521" s="1606"/>
      <c r="P521" s="976"/>
      <c r="Q521" s="1602"/>
      <c r="R521" s="1606"/>
      <c r="BA521" s="1602"/>
      <c r="BF521" s="1602"/>
      <c r="BK521" s="1602"/>
    </row>
    <row r="522" spans="1:63" s="1600" customFormat="1" ht="15.75" customHeight="1">
      <c r="A522" s="1602"/>
      <c r="B522" s="1606"/>
      <c r="P522" s="976"/>
      <c r="Q522" s="1602"/>
      <c r="R522" s="1606"/>
      <c r="BA522" s="1602"/>
      <c r="BF522" s="1602"/>
      <c r="BK522" s="1602"/>
    </row>
    <row r="523" spans="1:63" s="1600" customFormat="1" ht="15.75" customHeight="1">
      <c r="A523" s="1602"/>
      <c r="B523" s="1606"/>
      <c r="P523" s="976"/>
      <c r="Q523" s="1602"/>
      <c r="R523" s="1606"/>
      <c r="BA523" s="1602"/>
      <c r="BF523" s="1602"/>
      <c r="BK523" s="1602"/>
    </row>
    <row r="524" spans="1:63" s="1600" customFormat="1" ht="15.75" customHeight="1">
      <c r="A524" s="1602"/>
      <c r="B524" s="1606"/>
      <c r="P524" s="976"/>
      <c r="Q524" s="1602"/>
      <c r="R524" s="1606"/>
      <c r="BA524" s="1602"/>
      <c r="BF524" s="1602"/>
      <c r="BK524" s="1602"/>
    </row>
    <row r="525" spans="1:63" s="1600" customFormat="1" ht="15.75" customHeight="1">
      <c r="A525" s="1602"/>
      <c r="B525" s="1606"/>
      <c r="P525" s="976"/>
      <c r="Q525" s="1602"/>
      <c r="R525" s="1606"/>
      <c r="BA525" s="1602"/>
      <c r="BF525" s="1602"/>
      <c r="BK525" s="1602"/>
    </row>
    <row r="526" spans="1:63" s="1600" customFormat="1" ht="15.75" customHeight="1">
      <c r="A526" s="1602"/>
      <c r="B526" s="1606"/>
      <c r="P526" s="976"/>
      <c r="Q526" s="1602"/>
      <c r="R526" s="1606"/>
      <c r="BA526" s="1602"/>
      <c r="BF526" s="1602"/>
      <c r="BK526" s="1602"/>
    </row>
    <row r="527" spans="1:63" s="1600" customFormat="1" ht="15.75" customHeight="1">
      <c r="A527" s="1602"/>
      <c r="B527" s="1606"/>
      <c r="P527" s="976"/>
      <c r="Q527" s="1602"/>
      <c r="R527" s="1606"/>
      <c r="BA527" s="1602"/>
      <c r="BF527" s="1602"/>
      <c r="BK527" s="1602"/>
    </row>
    <row r="528" spans="1:63" s="1600" customFormat="1" ht="15.75" customHeight="1">
      <c r="A528" s="1602"/>
      <c r="B528" s="1606"/>
      <c r="P528" s="976"/>
      <c r="Q528" s="1602"/>
      <c r="R528" s="1606"/>
      <c r="BA528" s="1602"/>
      <c r="BF528" s="1602"/>
      <c r="BK528" s="1602"/>
    </row>
    <row r="529" spans="1:63" s="1600" customFormat="1" ht="15.75" customHeight="1">
      <c r="A529" s="1602"/>
      <c r="B529" s="1606"/>
      <c r="P529" s="976"/>
      <c r="Q529" s="1602"/>
      <c r="R529" s="1606"/>
      <c r="BA529" s="1602"/>
      <c r="BF529" s="1602"/>
      <c r="BK529" s="1602"/>
    </row>
    <row r="530" spans="1:63" s="1600" customFormat="1" ht="15.75" customHeight="1">
      <c r="A530" s="1602"/>
      <c r="B530" s="1606"/>
      <c r="P530" s="976"/>
      <c r="Q530" s="1602"/>
      <c r="R530" s="1606"/>
      <c r="BA530" s="1602"/>
      <c r="BF530" s="1602"/>
      <c r="BK530" s="1602"/>
    </row>
    <row r="531" spans="1:63" s="1600" customFormat="1" ht="15.75" customHeight="1">
      <c r="A531" s="1602"/>
      <c r="B531" s="1606"/>
      <c r="P531" s="976"/>
      <c r="Q531" s="1602"/>
      <c r="R531" s="1606"/>
      <c r="BA531" s="1602"/>
      <c r="BF531" s="1602"/>
      <c r="BK531" s="1602"/>
    </row>
    <row r="532" spans="1:63" s="1600" customFormat="1" ht="15.75" customHeight="1">
      <c r="A532" s="1602"/>
      <c r="B532" s="1606"/>
      <c r="P532" s="976"/>
      <c r="Q532" s="1602"/>
      <c r="R532" s="1606"/>
      <c r="BA532" s="1602"/>
      <c r="BF532" s="1602"/>
      <c r="BK532" s="1602"/>
    </row>
    <row r="533" spans="1:63" s="1600" customFormat="1" ht="15.75" customHeight="1">
      <c r="A533" s="1602"/>
      <c r="B533" s="1606"/>
      <c r="P533" s="976"/>
      <c r="Q533" s="1602"/>
      <c r="R533" s="1606"/>
      <c r="BA533" s="1602"/>
      <c r="BF533" s="1602"/>
      <c r="BK533" s="1602"/>
    </row>
    <row r="534" spans="1:63" s="1600" customFormat="1" ht="15.75" customHeight="1">
      <c r="A534" s="1602"/>
      <c r="B534" s="1606"/>
      <c r="P534" s="976"/>
      <c r="Q534" s="1602"/>
      <c r="R534" s="1606"/>
      <c r="BA534" s="1602"/>
      <c r="BF534" s="1602"/>
      <c r="BK534" s="1602"/>
    </row>
    <row r="535" spans="1:63" s="1600" customFormat="1" ht="15.75" customHeight="1">
      <c r="A535" s="1602"/>
      <c r="B535" s="1606"/>
      <c r="P535" s="976"/>
      <c r="Q535" s="1602"/>
      <c r="R535" s="1606"/>
      <c r="BA535" s="1602"/>
      <c r="BF535" s="1602"/>
      <c r="BK535" s="1602"/>
    </row>
    <row r="536" spans="1:63" s="1600" customFormat="1" ht="15.75" customHeight="1">
      <c r="A536" s="1602"/>
      <c r="B536" s="1606"/>
      <c r="P536" s="976"/>
      <c r="Q536" s="1602"/>
      <c r="R536" s="1606"/>
      <c r="BA536" s="1602"/>
      <c r="BF536" s="1602"/>
      <c r="BK536" s="1602"/>
    </row>
    <row r="537" spans="1:63" s="1600" customFormat="1" ht="15.75" customHeight="1">
      <c r="A537" s="1602"/>
      <c r="B537" s="1606"/>
      <c r="P537" s="976"/>
      <c r="Q537" s="1602"/>
      <c r="R537" s="1606"/>
      <c r="BA537" s="1602"/>
      <c r="BF537" s="1602"/>
      <c r="BK537" s="1602"/>
    </row>
    <row r="538" spans="1:63" s="1600" customFormat="1" ht="15.75" customHeight="1">
      <c r="A538" s="1602"/>
      <c r="B538" s="1606"/>
      <c r="P538" s="976"/>
      <c r="Q538" s="1602"/>
      <c r="R538" s="1606"/>
      <c r="BA538" s="1602"/>
      <c r="BF538" s="1602"/>
      <c r="BK538" s="1602"/>
    </row>
    <row r="539" spans="1:63" s="1600" customFormat="1" ht="15.75" customHeight="1">
      <c r="A539" s="1602"/>
      <c r="B539" s="1606"/>
      <c r="P539" s="976"/>
      <c r="Q539" s="1602"/>
      <c r="R539" s="1606"/>
      <c r="BA539" s="1602"/>
      <c r="BF539" s="1602"/>
      <c r="BK539" s="1602"/>
    </row>
    <row r="540" spans="1:63" s="1600" customFormat="1" ht="15.75" customHeight="1">
      <c r="A540" s="1602"/>
      <c r="B540" s="1606"/>
      <c r="P540" s="976"/>
      <c r="Q540" s="1602"/>
      <c r="R540" s="1606"/>
      <c r="BA540" s="1602"/>
      <c r="BF540" s="1602"/>
      <c r="BK540" s="1602"/>
    </row>
    <row r="541" spans="1:63" s="1600" customFormat="1" ht="15.75" customHeight="1">
      <c r="A541" s="1602"/>
      <c r="B541" s="1606"/>
      <c r="P541" s="976"/>
      <c r="Q541" s="1602"/>
      <c r="R541" s="1606"/>
      <c r="BA541" s="1602"/>
      <c r="BF541" s="1602"/>
      <c r="BK541" s="1602"/>
    </row>
    <row r="542" spans="1:63" s="1600" customFormat="1" ht="15.75" customHeight="1">
      <c r="A542" s="1602"/>
      <c r="B542" s="1606"/>
      <c r="P542" s="976"/>
      <c r="Q542" s="1602"/>
      <c r="R542" s="1606"/>
      <c r="BA542" s="1602"/>
      <c r="BF542" s="1602"/>
      <c r="BK542" s="1602"/>
    </row>
    <row r="543" spans="1:63" s="1600" customFormat="1" ht="15.75" customHeight="1">
      <c r="A543" s="1602"/>
      <c r="B543" s="1606"/>
      <c r="P543" s="976"/>
      <c r="Q543" s="1602"/>
      <c r="R543" s="1606"/>
      <c r="BA543" s="1602"/>
      <c r="BF543" s="1602"/>
      <c r="BK543" s="1602"/>
    </row>
    <row r="544" spans="1:63" s="1600" customFormat="1" ht="15.75" customHeight="1">
      <c r="A544" s="1602"/>
      <c r="B544" s="1606"/>
      <c r="P544" s="976"/>
      <c r="Q544" s="1602"/>
      <c r="R544" s="1606"/>
      <c r="BA544" s="1602"/>
      <c r="BF544" s="1602"/>
      <c r="BK544" s="1602"/>
    </row>
    <row r="545" spans="1:63" s="1600" customFormat="1" ht="15.75" customHeight="1">
      <c r="A545" s="1602"/>
      <c r="B545" s="1606"/>
      <c r="P545" s="976"/>
      <c r="Q545" s="1602"/>
      <c r="R545" s="1606"/>
      <c r="BA545" s="1602"/>
      <c r="BF545" s="1602"/>
      <c r="BK545" s="1602"/>
    </row>
    <row r="546" spans="1:63" s="1600" customFormat="1" ht="15.75" customHeight="1">
      <c r="A546" s="1602"/>
      <c r="B546" s="1606"/>
      <c r="P546" s="976"/>
      <c r="Q546" s="1602"/>
      <c r="R546" s="1606"/>
      <c r="BA546" s="1602"/>
      <c r="BF546" s="1602"/>
      <c r="BK546" s="1602"/>
    </row>
    <row r="547" spans="1:63" ht="15.75" customHeight="1"/>
    <row r="548" spans="1:63" ht="15.75" customHeight="1"/>
    <row r="549" spans="1:63" ht="15.75" customHeight="1"/>
    <row r="550" spans="1:63" ht="15.75" customHeight="1"/>
    <row r="551" spans="1:63" ht="15.75" customHeight="1"/>
    <row r="552" spans="1:63" ht="15.75" customHeight="1"/>
    <row r="553" spans="1:63" ht="15.75" customHeight="1"/>
    <row r="554" spans="1:63" ht="15.75" customHeight="1"/>
    <row r="555" spans="1:63" ht="15.75" customHeight="1"/>
    <row r="556" spans="1:63" ht="15.75" customHeight="1"/>
    <row r="557" spans="1:63" ht="15.75" customHeight="1"/>
    <row r="558" spans="1:63" ht="15.75" customHeight="1"/>
    <row r="559" spans="1:63" ht="15.75" customHeight="1"/>
    <row r="560" spans="1:63"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sheetData>
  <sheetProtection selectLockedCells="1" selectUnlockedCells="1"/>
  <phoneticPr fontId="0" type="noConversion"/>
  <printOptions horizontalCentered="1"/>
  <pageMargins left="0.59055118110236227" right="0.59055118110236227" top="0.59055118110236227" bottom="0.78740157480314965" header="0.51181102362204722" footer="0.51181102362204722"/>
  <pageSetup scale="90" orientation="landscape" horizontalDpi="300" verticalDpi="0" r:id="rId1"/>
  <headerFooter alignWithMargins="0">
    <oddFooter>&amp;LFinances Spreadsheet (my Minh Tan, digitalcitizen.ca)&amp;C&amp;D&amp;RPage &amp;P of 10</oddFooter>
  </headerFooter>
  <ignoredErrors>
    <ignoredError sqref="P81:P92 P71:P79 P61:P62 AV247:AV276 AV3:AV60 AV62:AV63 AV219:AV244 AV174:AV196 AV65:AV93" unlockedFormula="1"/>
  </ignoredErrors>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304"/>
  <sheetViews>
    <sheetView workbookViewId="0">
      <selection activeCell="E25" sqref="E25"/>
    </sheetView>
  </sheetViews>
  <sheetFormatPr defaultRowHeight="17.100000000000001" customHeight="1"/>
  <cols>
    <col min="1" max="1" width="3.7109375" style="1908" customWidth="1"/>
    <col min="2" max="2" width="95.42578125" style="1906" customWidth="1"/>
    <col min="3" max="3" width="1.7109375" style="1906" customWidth="1"/>
    <col min="4" max="4" width="9.140625" style="23"/>
    <col min="5" max="5" width="100" style="24" customWidth="1"/>
    <col min="6" max="45" width="9.140625" style="23"/>
    <col min="46" max="16384" width="9.140625" style="22"/>
  </cols>
  <sheetData>
    <row r="1" spans="1:5" ht="15" customHeight="1">
      <c r="A1" s="2042" t="s">
        <v>109</v>
      </c>
      <c r="B1" s="2042"/>
      <c r="E1" s="24" t="s">
        <v>27</v>
      </c>
    </row>
    <row r="2" spans="1:5" ht="15" customHeight="1">
      <c r="A2" s="1907"/>
      <c r="B2" s="1907"/>
    </row>
    <row r="3" spans="1:5" ht="45.75" customHeight="1">
      <c r="A3" s="2043" t="s">
        <v>110</v>
      </c>
      <c r="B3" s="2043"/>
      <c r="E3" s="25" t="s">
        <v>28</v>
      </c>
    </row>
    <row r="4" spans="1:5" ht="15" customHeight="1"/>
    <row r="5" spans="1:5" ht="30" customHeight="1">
      <c r="A5" s="1908">
        <v>1</v>
      </c>
      <c r="B5" s="1906" t="s">
        <v>26</v>
      </c>
      <c r="E5" s="24" t="s">
        <v>29</v>
      </c>
    </row>
    <row r="6" spans="1:5" ht="15" customHeight="1"/>
    <row r="7" spans="1:5" ht="45" customHeight="1">
      <c r="A7" s="1908">
        <v>2</v>
      </c>
      <c r="B7" s="1906" t="s">
        <v>114</v>
      </c>
      <c r="E7" s="24" t="s">
        <v>30</v>
      </c>
    </row>
    <row r="8" spans="1:5" ht="15" customHeight="1"/>
    <row r="9" spans="1:5" ht="48" customHeight="1">
      <c r="A9" s="1908">
        <v>3</v>
      </c>
      <c r="B9" s="1906" t="s">
        <v>111</v>
      </c>
      <c r="E9" s="24" t="s">
        <v>31</v>
      </c>
    </row>
    <row r="10" spans="1:5" ht="15" customHeight="1"/>
    <row r="11" spans="1:5" ht="60" customHeight="1">
      <c r="B11" s="1906" t="s">
        <v>112</v>
      </c>
      <c r="E11" s="24" t="s">
        <v>32</v>
      </c>
    </row>
    <row r="12" spans="1:5" ht="15" customHeight="1">
      <c r="E12" s="2044" t="s">
        <v>33</v>
      </c>
    </row>
    <row r="13" spans="1:5" ht="17.100000000000001" customHeight="1">
      <c r="A13" s="2041">
        <v>4</v>
      </c>
      <c r="B13" s="2043" t="s">
        <v>113</v>
      </c>
      <c r="E13" s="2044"/>
    </row>
    <row r="14" spans="1:5" ht="27" customHeight="1">
      <c r="A14" s="2041"/>
      <c r="B14" s="2043"/>
      <c r="E14" s="2044"/>
    </row>
    <row r="15" spans="1:5" ht="47.25" customHeight="1">
      <c r="A15" s="1908">
        <v>5</v>
      </c>
      <c r="B15" s="1906" t="s">
        <v>115</v>
      </c>
      <c r="E15" s="24" t="s">
        <v>142</v>
      </c>
    </row>
    <row r="16" spans="1:5" ht="13.5" customHeight="1"/>
    <row r="17" spans="1:5" ht="39.75" customHeight="1">
      <c r="A17" s="2041">
        <v>6</v>
      </c>
      <c r="B17" s="2043" t="s">
        <v>116</v>
      </c>
      <c r="E17" s="2044" t="s">
        <v>141</v>
      </c>
    </row>
    <row r="18" spans="1:5" ht="23.25" customHeight="1">
      <c r="A18" s="2041"/>
      <c r="B18" s="2043"/>
      <c r="E18" s="2044"/>
    </row>
    <row r="19" spans="1:5" ht="27" customHeight="1">
      <c r="E19" s="2044"/>
    </row>
    <row r="20" spans="1:5" ht="30.75" customHeight="1">
      <c r="A20" s="1908">
        <v>7</v>
      </c>
      <c r="B20" s="1906" t="s">
        <v>117</v>
      </c>
      <c r="E20" s="24" t="s">
        <v>144</v>
      </c>
    </row>
    <row r="21" spans="1:5" ht="15" customHeight="1"/>
    <row r="22" spans="1:5" ht="83.25" customHeight="1">
      <c r="A22" s="1908">
        <v>8</v>
      </c>
      <c r="B22" s="1906" t="s">
        <v>118</v>
      </c>
      <c r="E22" s="24" t="s">
        <v>145</v>
      </c>
    </row>
    <row r="23" spans="1:5" ht="15" customHeight="1">
      <c r="E23" s="2040" t="s">
        <v>146</v>
      </c>
    </row>
    <row r="24" spans="1:5" ht="15" customHeight="1">
      <c r="A24" s="1908">
        <v>9</v>
      </c>
      <c r="B24" s="1906" t="s">
        <v>119</v>
      </c>
      <c r="E24" s="2040"/>
    </row>
    <row r="25" spans="1:5" ht="16.5" customHeight="1"/>
    <row r="26" spans="1:5" ht="54.75" customHeight="1">
      <c r="A26" s="1908">
        <v>10</v>
      </c>
      <c r="B26" s="1906" t="s">
        <v>120</v>
      </c>
    </row>
    <row r="27" spans="1:5" ht="15" customHeight="1"/>
    <row r="28" spans="1:5" ht="42" customHeight="1">
      <c r="A28" s="1908">
        <v>11</v>
      </c>
      <c r="B28" s="1906" t="s">
        <v>121</v>
      </c>
    </row>
    <row r="29" spans="1:5" ht="15"/>
    <row r="30" spans="1:5" ht="15" customHeight="1">
      <c r="A30" s="1908">
        <v>12</v>
      </c>
      <c r="B30" s="1906" t="s">
        <v>122</v>
      </c>
    </row>
    <row r="31" spans="1:5" ht="30" customHeight="1"/>
    <row r="32" spans="1:5" ht="15" customHeight="1">
      <c r="A32" s="2042" t="s">
        <v>123</v>
      </c>
      <c r="B32" s="2042"/>
    </row>
    <row r="33" spans="1:2" ht="15" customHeight="1"/>
    <row r="34" spans="1:2" ht="42.75">
      <c r="A34" s="1908">
        <v>1</v>
      </c>
      <c r="B34" s="1906" t="s">
        <v>124</v>
      </c>
    </row>
    <row r="35" spans="1:2" ht="15" customHeight="1"/>
    <row r="36" spans="1:2" ht="30" customHeight="1">
      <c r="A36" s="1908">
        <v>2</v>
      </c>
      <c r="B36" s="1906" t="s">
        <v>125</v>
      </c>
    </row>
    <row r="37" spans="1:2" ht="15" customHeight="1"/>
    <row r="38" spans="1:2" ht="67.5" customHeight="1">
      <c r="A38" s="1908">
        <v>3</v>
      </c>
      <c r="B38" s="1906" t="s">
        <v>126</v>
      </c>
    </row>
    <row r="39" spans="1:2" ht="15" customHeight="1"/>
    <row r="40" spans="1:2" ht="15" customHeight="1">
      <c r="A40" s="1908">
        <v>4</v>
      </c>
      <c r="B40" s="1906" t="s">
        <v>128</v>
      </c>
    </row>
    <row r="41" spans="1:2" ht="15" customHeight="1"/>
    <row r="42" spans="1:2" ht="15" customHeight="1">
      <c r="A42" s="1908">
        <v>5</v>
      </c>
      <c r="B42" s="1906" t="s">
        <v>127</v>
      </c>
    </row>
    <row r="43" spans="1:2" ht="15" customHeight="1"/>
    <row r="44" spans="1:2" ht="15" customHeight="1"/>
    <row r="45" spans="1:2" ht="15" customHeight="1">
      <c r="A45" s="2042" t="s">
        <v>129</v>
      </c>
      <c r="B45" s="2042"/>
    </row>
    <row r="46" spans="1:2" ht="15" customHeight="1"/>
    <row r="47" spans="1:2" ht="43.5" customHeight="1">
      <c r="A47" s="1908">
        <v>1</v>
      </c>
      <c r="B47" s="1906" t="s">
        <v>130</v>
      </c>
    </row>
    <row r="48" spans="1:2" ht="15" customHeight="1"/>
    <row r="49" spans="1:2" ht="64.5" customHeight="1">
      <c r="A49" s="1908">
        <v>2</v>
      </c>
      <c r="B49" s="1906" t="s">
        <v>131</v>
      </c>
    </row>
    <row r="50" spans="1:2" ht="15" customHeight="1"/>
    <row r="51" spans="1:2" ht="32.25" customHeight="1">
      <c r="A51" s="1908">
        <v>3</v>
      </c>
      <c r="B51" s="1906" t="s">
        <v>132</v>
      </c>
    </row>
    <row r="52" spans="1:2" ht="14.25" customHeight="1"/>
    <row r="53" spans="1:2" ht="33" customHeight="1">
      <c r="B53" s="1906" t="s">
        <v>139</v>
      </c>
    </row>
    <row r="54" spans="1:2" ht="15" customHeight="1"/>
    <row r="55" spans="1:2" ht="15" customHeight="1">
      <c r="A55" s="1908">
        <v>4</v>
      </c>
      <c r="B55" s="1906" t="s">
        <v>133</v>
      </c>
    </row>
    <row r="56" spans="1:2" ht="15" customHeight="1"/>
    <row r="57" spans="1:2" ht="30.75" customHeight="1">
      <c r="A57" s="1908">
        <v>5</v>
      </c>
      <c r="B57" s="1906" t="s">
        <v>134</v>
      </c>
    </row>
    <row r="58" spans="1:2" ht="15" customHeight="1"/>
    <row r="59" spans="1:2" ht="49.5" customHeight="1">
      <c r="A59" s="1908">
        <v>6</v>
      </c>
      <c r="B59" s="1906" t="s">
        <v>135</v>
      </c>
    </row>
    <row r="60" spans="1:2" ht="15" customHeight="1"/>
    <row r="61" spans="1:2" ht="61.5" customHeight="1">
      <c r="B61" s="1906" t="s">
        <v>136</v>
      </c>
    </row>
    <row r="62" spans="1:2" ht="15" customHeight="1"/>
    <row r="63" spans="1:2" ht="48.75" customHeight="1">
      <c r="B63" s="1906" t="s">
        <v>137</v>
      </c>
    </row>
    <row r="64" spans="1:2" ht="15" customHeight="1"/>
    <row r="65" spans="1:5" ht="33" customHeight="1">
      <c r="A65" s="1908">
        <v>7</v>
      </c>
      <c r="B65" s="1906" t="s">
        <v>138</v>
      </c>
    </row>
    <row r="66" spans="1:5" ht="15" customHeight="1"/>
    <row r="67" spans="1:5" ht="15" customHeight="1"/>
    <row r="68" spans="1:5" ht="46.5" customHeight="1">
      <c r="B68" s="1909" t="s">
        <v>143</v>
      </c>
    </row>
    <row r="69" spans="1:5" s="23" customFormat="1" ht="15" customHeight="1">
      <c r="A69" s="1910"/>
      <c r="B69" s="1911"/>
      <c r="C69" s="1911"/>
      <c r="E69" s="24"/>
    </row>
    <row r="70" spans="1:5" s="23" customFormat="1" ht="15" customHeight="1">
      <c r="A70" s="1910"/>
      <c r="B70" s="1911"/>
      <c r="C70" s="1911"/>
      <c r="E70" s="24"/>
    </row>
    <row r="71" spans="1:5" s="23" customFormat="1" ht="15" customHeight="1">
      <c r="A71" s="1910"/>
      <c r="B71" s="1911"/>
      <c r="C71" s="1911"/>
      <c r="E71" s="24"/>
    </row>
    <row r="72" spans="1:5" s="23" customFormat="1" ht="15" customHeight="1">
      <c r="A72" s="1910"/>
      <c r="B72" s="1911"/>
      <c r="C72" s="1911"/>
      <c r="E72" s="24"/>
    </row>
    <row r="73" spans="1:5" s="23" customFormat="1" ht="15" customHeight="1">
      <c r="A73" s="1910"/>
      <c r="B73" s="1911"/>
      <c r="C73" s="1911"/>
      <c r="E73" s="24"/>
    </row>
    <row r="74" spans="1:5" s="23" customFormat="1" ht="15" customHeight="1">
      <c r="A74" s="1910"/>
      <c r="B74" s="1911"/>
      <c r="C74" s="1911"/>
      <c r="E74" s="24"/>
    </row>
    <row r="75" spans="1:5" s="23" customFormat="1" ht="15" customHeight="1">
      <c r="A75" s="1910"/>
      <c r="B75" s="1911"/>
      <c r="C75" s="1911"/>
      <c r="E75" s="24"/>
    </row>
    <row r="76" spans="1:5" s="23" customFormat="1" ht="15" customHeight="1">
      <c r="A76" s="1910"/>
      <c r="B76" s="1911"/>
      <c r="C76" s="1911"/>
      <c r="E76" s="24"/>
    </row>
    <row r="77" spans="1:5" s="23" customFormat="1" ht="15" customHeight="1">
      <c r="A77" s="1910"/>
      <c r="B77" s="1911"/>
      <c r="C77" s="1911"/>
      <c r="E77" s="24"/>
    </row>
    <row r="78" spans="1:5" s="23" customFormat="1" ht="15" customHeight="1">
      <c r="A78" s="1910"/>
      <c r="B78" s="1911"/>
      <c r="C78" s="1911"/>
      <c r="E78" s="24"/>
    </row>
    <row r="79" spans="1:5" s="23" customFormat="1" ht="15" customHeight="1">
      <c r="A79" s="1910"/>
      <c r="B79" s="1911"/>
      <c r="C79" s="1911"/>
      <c r="E79" s="24"/>
    </row>
    <row r="80" spans="1:5" s="23" customFormat="1" ht="15" customHeight="1">
      <c r="A80" s="1910"/>
      <c r="B80" s="1911"/>
      <c r="C80" s="1911"/>
      <c r="E80" s="24"/>
    </row>
    <row r="81" spans="1:5" s="23" customFormat="1" ht="15" customHeight="1">
      <c r="A81" s="1910"/>
      <c r="B81" s="1911"/>
      <c r="C81" s="1911"/>
      <c r="E81" s="24"/>
    </row>
    <row r="82" spans="1:5" s="23" customFormat="1" ht="15" customHeight="1">
      <c r="A82" s="1910"/>
      <c r="B82" s="1911"/>
      <c r="C82" s="1911"/>
      <c r="E82" s="24"/>
    </row>
    <row r="83" spans="1:5" s="23" customFormat="1" ht="15" customHeight="1">
      <c r="A83" s="1910"/>
      <c r="B83" s="1911"/>
      <c r="C83" s="1911"/>
      <c r="E83" s="24"/>
    </row>
    <row r="84" spans="1:5" s="23" customFormat="1" ht="15" customHeight="1">
      <c r="A84" s="1910"/>
      <c r="B84" s="1911"/>
      <c r="C84" s="1911"/>
      <c r="E84" s="24"/>
    </row>
    <row r="85" spans="1:5" s="23" customFormat="1" ht="15" customHeight="1">
      <c r="A85" s="1910"/>
      <c r="B85" s="1911"/>
      <c r="C85" s="1911"/>
      <c r="E85" s="24"/>
    </row>
    <row r="86" spans="1:5" s="23" customFormat="1" ht="17.100000000000001" customHeight="1">
      <c r="A86" s="1910"/>
      <c r="B86" s="1911"/>
      <c r="C86" s="1911"/>
      <c r="E86" s="24"/>
    </row>
    <row r="87" spans="1:5" s="23" customFormat="1" ht="17.100000000000001" customHeight="1">
      <c r="A87" s="1910"/>
      <c r="B87" s="1911"/>
      <c r="C87" s="1911"/>
      <c r="E87" s="24"/>
    </row>
    <row r="88" spans="1:5" s="23" customFormat="1" ht="17.100000000000001" customHeight="1">
      <c r="A88" s="1910"/>
      <c r="B88" s="1911"/>
      <c r="C88" s="1911"/>
      <c r="E88" s="24"/>
    </row>
    <row r="89" spans="1:5" s="23" customFormat="1" ht="17.100000000000001" customHeight="1">
      <c r="A89" s="1910"/>
      <c r="B89" s="1911"/>
      <c r="C89" s="1911"/>
      <c r="E89" s="24"/>
    </row>
    <row r="90" spans="1:5" s="23" customFormat="1" ht="17.100000000000001" customHeight="1">
      <c r="A90" s="1910"/>
      <c r="B90" s="1911"/>
      <c r="C90" s="1911"/>
      <c r="E90" s="24"/>
    </row>
    <row r="91" spans="1:5" s="23" customFormat="1" ht="17.100000000000001" customHeight="1">
      <c r="A91" s="1910"/>
      <c r="B91" s="1911"/>
      <c r="C91" s="1911"/>
      <c r="E91" s="24"/>
    </row>
    <row r="92" spans="1:5" s="23" customFormat="1" ht="17.100000000000001" customHeight="1">
      <c r="A92" s="1910"/>
      <c r="B92" s="1911"/>
      <c r="C92" s="1911"/>
      <c r="E92" s="24"/>
    </row>
    <row r="93" spans="1:5" s="23" customFormat="1" ht="17.100000000000001" customHeight="1">
      <c r="A93" s="1910"/>
      <c r="B93" s="1911"/>
      <c r="C93" s="1911"/>
      <c r="E93" s="24"/>
    </row>
    <row r="94" spans="1:5" s="23" customFormat="1" ht="17.100000000000001" customHeight="1">
      <c r="A94" s="1910"/>
      <c r="B94" s="1911"/>
      <c r="C94" s="1911"/>
      <c r="E94" s="24"/>
    </row>
    <row r="95" spans="1:5" s="23" customFormat="1" ht="17.100000000000001" customHeight="1">
      <c r="A95" s="1910"/>
      <c r="B95" s="1911"/>
      <c r="C95" s="1911"/>
      <c r="E95" s="24"/>
    </row>
    <row r="96" spans="1:5" s="23" customFormat="1" ht="17.100000000000001" customHeight="1">
      <c r="A96" s="1910"/>
      <c r="B96" s="1911"/>
      <c r="C96" s="1911"/>
      <c r="E96" s="24"/>
    </row>
    <row r="97" spans="1:5" s="23" customFormat="1" ht="17.100000000000001" customHeight="1">
      <c r="A97" s="1910"/>
      <c r="B97" s="1911"/>
      <c r="C97" s="1911"/>
      <c r="E97" s="24"/>
    </row>
    <row r="98" spans="1:5" s="23" customFormat="1" ht="17.100000000000001" customHeight="1">
      <c r="A98" s="1910"/>
      <c r="B98" s="1911"/>
      <c r="C98" s="1911"/>
      <c r="E98" s="24"/>
    </row>
    <row r="99" spans="1:5" s="23" customFormat="1" ht="17.100000000000001" customHeight="1">
      <c r="A99" s="1910"/>
      <c r="B99" s="1911"/>
      <c r="C99" s="1911"/>
      <c r="E99" s="24"/>
    </row>
    <row r="100" spans="1:5" s="23" customFormat="1" ht="17.100000000000001" customHeight="1">
      <c r="A100" s="1910"/>
      <c r="B100" s="1911"/>
      <c r="C100" s="1911"/>
      <c r="E100" s="24"/>
    </row>
    <row r="101" spans="1:5" s="23" customFormat="1" ht="17.100000000000001" customHeight="1">
      <c r="A101" s="1910"/>
      <c r="B101" s="1911"/>
      <c r="C101" s="1911"/>
      <c r="E101" s="24"/>
    </row>
    <row r="102" spans="1:5" s="23" customFormat="1" ht="17.100000000000001" customHeight="1">
      <c r="A102" s="1910"/>
      <c r="B102" s="1911"/>
      <c r="C102" s="1911"/>
      <c r="E102" s="24"/>
    </row>
    <row r="103" spans="1:5" s="23" customFormat="1" ht="17.100000000000001" customHeight="1">
      <c r="A103" s="1910"/>
      <c r="B103" s="1911"/>
      <c r="C103" s="1911"/>
      <c r="E103" s="24"/>
    </row>
    <row r="104" spans="1:5" s="23" customFormat="1" ht="17.100000000000001" customHeight="1">
      <c r="A104" s="1910"/>
      <c r="B104" s="1911"/>
      <c r="C104" s="1911"/>
      <c r="E104" s="24"/>
    </row>
    <row r="105" spans="1:5" s="23" customFormat="1" ht="17.100000000000001" customHeight="1">
      <c r="A105" s="1910"/>
      <c r="B105" s="1911"/>
      <c r="C105" s="1911"/>
      <c r="E105" s="24"/>
    </row>
    <row r="106" spans="1:5" s="23" customFormat="1" ht="17.100000000000001" customHeight="1">
      <c r="A106" s="1910"/>
      <c r="B106" s="1911"/>
      <c r="C106" s="1911"/>
      <c r="E106" s="24"/>
    </row>
    <row r="107" spans="1:5" s="23" customFormat="1" ht="17.100000000000001" customHeight="1">
      <c r="A107" s="1910"/>
      <c r="B107" s="1911"/>
      <c r="C107" s="1911"/>
      <c r="E107" s="24"/>
    </row>
    <row r="108" spans="1:5" s="23" customFormat="1" ht="17.100000000000001" customHeight="1">
      <c r="A108" s="1910"/>
      <c r="B108" s="1911"/>
      <c r="C108" s="1911"/>
      <c r="E108" s="24"/>
    </row>
    <row r="109" spans="1:5" s="23" customFormat="1" ht="17.100000000000001" customHeight="1">
      <c r="A109" s="1910"/>
      <c r="B109" s="1911"/>
      <c r="C109" s="1911"/>
      <c r="E109" s="24"/>
    </row>
    <row r="110" spans="1:5" s="23" customFormat="1" ht="17.100000000000001" customHeight="1">
      <c r="A110" s="1910"/>
      <c r="B110" s="1911"/>
      <c r="C110" s="1911"/>
      <c r="E110" s="24"/>
    </row>
    <row r="111" spans="1:5" s="23" customFormat="1" ht="17.100000000000001" customHeight="1">
      <c r="A111" s="1910"/>
      <c r="B111" s="1911"/>
      <c r="C111" s="1911"/>
      <c r="E111" s="24"/>
    </row>
    <row r="112" spans="1:5" s="23" customFormat="1" ht="17.100000000000001" customHeight="1">
      <c r="A112" s="1910"/>
      <c r="B112" s="1911"/>
      <c r="C112" s="1911"/>
      <c r="E112" s="24"/>
    </row>
    <row r="113" spans="1:5" s="23" customFormat="1" ht="17.100000000000001" customHeight="1">
      <c r="A113" s="1910"/>
      <c r="B113" s="1911"/>
      <c r="C113" s="1911"/>
      <c r="E113" s="24"/>
    </row>
    <row r="114" spans="1:5" s="23" customFormat="1" ht="17.100000000000001" customHeight="1">
      <c r="A114" s="1910"/>
      <c r="B114" s="1911"/>
      <c r="C114" s="1911"/>
      <c r="E114" s="24"/>
    </row>
    <row r="115" spans="1:5" s="23" customFormat="1" ht="17.100000000000001" customHeight="1">
      <c r="A115" s="1910"/>
      <c r="B115" s="1911"/>
      <c r="C115" s="1911"/>
      <c r="E115" s="24"/>
    </row>
    <row r="116" spans="1:5" s="23" customFormat="1" ht="17.100000000000001" customHeight="1">
      <c r="A116" s="1910"/>
      <c r="B116" s="1911"/>
      <c r="C116" s="1911"/>
      <c r="E116" s="24"/>
    </row>
    <row r="117" spans="1:5" s="23" customFormat="1" ht="17.100000000000001" customHeight="1">
      <c r="A117" s="1910"/>
      <c r="B117" s="1911"/>
      <c r="C117" s="1911"/>
      <c r="E117" s="24"/>
    </row>
    <row r="118" spans="1:5" s="23" customFormat="1" ht="17.100000000000001" customHeight="1">
      <c r="A118" s="1910"/>
      <c r="B118" s="1911"/>
      <c r="C118" s="1911"/>
      <c r="E118" s="24"/>
    </row>
    <row r="119" spans="1:5" s="23" customFormat="1" ht="17.100000000000001" customHeight="1">
      <c r="A119" s="1910"/>
      <c r="B119" s="1911"/>
      <c r="C119" s="1911"/>
      <c r="E119" s="24"/>
    </row>
    <row r="120" spans="1:5" s="23" customFormat="1" ht="17.100000000000001" customHeight="1">
      <c r="A120" s="1910"/>
      <c r="B120" s="1911"/>
      <c r="C120" s="1911"/>
      <c r="E120" s="24"/>
    </row>
    <row r="121" spans="1:5" s="23" customFormat="1" ht="17.100000000000001" customHeight="1">
      <c r="A121" s="1910"/>
      <c r="B121" s="1911"/>
      <c r="C121" s="1911"/>
      <c r="E121" s="24"/>
    </row>
    <row r="122" spans="1:5" s="23" customFormat="1" ht="17.100000000000001" customHeight="1">
      <c r="A122" s="1910"/>
      <c r="B122" s="1911"/>
      <c r="C122" s="1911"/>
      <c r="E122" s="24"/>
    </row>
    <row r="123" spans="1:5" s="23" customFormat="1" ht="17.100000000000001" customHeight="1">
      <c r="A123" s="1910"/>
      <c r="B123" s="1911"/>
      <c r="C123" s="1911"/>
      <c r="E123" s="24"/>
    </row>
    <row r="124" spans="1:5" s="23" customFormat="1" ht="17.100000000000001" customHeight="1">
      <c r="A124" s="1910"/>
      <c r="B124" s="1911"/>
      <c r="C124" s="1911"/>
      <c r="E124" s="24"/>
    </row>
    <row r="125" spans="1:5" s="23" customFormat="1" ht="17.100000000000001" customHeight="1">
      <c r="A125" s="1910"/>
      <c r="B125" s="1911"/>
      <c r="C125" s="1911"/>
      <c r="E125" s="24"/>
    </row>
    <row r="126" spans="1:5" s="23" customFormat="1" ht="17.100000000000001" customHeight="1">
      <c r="A126" s="1910"/>
      <c r="B126" s="1911"/>
      <c r="C126" s="1911"/>
      <c r="E126" s="24"/>
    </row>
    <row r="127" spans="1:5" s="23" customFormat="1" ht="17.100000000000001" customHeight="1">
      <c r="A127" s="1910"/>
      <c r="B127" s="1911"/>
      <c r="C127" s="1911"/>
      <c r="E127" s="24"/>
    </row>
    <row r="128" spans="1:5" s="23" customFormat="1" ht="17.100000000000001" customHeight="1">
      <c r="A128" s="1910"/>
      <c r="B128" s="1911"/>
      <c r="C128" s="1911"/>
      <c r="E128" s="24"/>
    </row>
    <row r="129" spans="1:5" s="23" customFormat="1" ht="17.100000000000001" customHeight="1">
      <c r="A129" s="1910"/>
      <c r="B129" s="1911"/>
      <c r="C129" s="1911"/>
      <c r="E129" s="24"/>
    </row>
    <row r="130" spans="1:5" s="23" customFormat="1" ht="17.100000000000001" customHeight="1">
      <c r="A130" s="1910"/>
      <c r="B130" s="1911"/>
      <c r="C130" s="1911"/>
      <c r="E130" s="24"/>
    </row>
    <row r="131" spans="1:5" s="23" customFormat="1" ht="17.100000000000001" customHeight="1">
      <c r="A131" s="1910"/>
      <c r="B131" s="1911"/>
      <c r="C131" s="1911"/>
      <c r="E131" s="24"/>
    </row>
    <row r="132" spans="1:5" s="23" customFormat="1" ht="17.100000000000001" customHeight="1">
      <c r="A132" s="1910"/>
      <c r="B132" s="1911"/>
      <c r="C132" s="1911"/>
      <c r="E132" s="24"/>
    </row>
    <row r="133" spans="1:5" s="23" customFormat="1" ht="17.100000000000001" customHeight="1">
      <c r="A133" s="1910"/>
      <c r="B133" s="1911"/>
      <c r="C133" s="1911"/>
      <c r="E133" s="24"/>
    </row>
    <row r="134" spans="1:5" s="23" customFormat="1" ht="17.100000000000001" customHeight="1">
      <c r="A134" s="1910"/>
      <c r="B134" s="1911"/>
      <c r="C134" s="1911"/>
      <c r="E134" s="24"/>
    </row>
    <row r="135" spans="1:5" s="23" customFormat="1" ht="17.100000000000001" customHeight="1">
      <c r="A135" s="1910"/>
      <c r="B135" s="1911"/>
      <c r="C135" s="1911"/>
      <c r="E135" s="24"/>
    </row>
    <row r="136" spans="1:5" s="23" customFormat="1" ht="17.100000000000001" customHeight="1">
      <c r="A136" s="1910"/>
      <c r="B136" s="1911"/>
      <c r="C136" s="1911"/>
      <c r="E136" s="24"/>
    </row>
    <row r="137" spans="1:5" s="23" customFormat="1" ht="17.100000000000001" customHeight="1">
      <c r="A137" s="1910"/>
      <c r="B137" s="1911"/>
      <c r="C137" s="1911"/>
      <c r="E137" s="24"/>
    </row>
    <row r="138" spans="1:5" s="23" customFormat="1" ht="17.100000000000001" customHeight="1">
      <c r="A138" s="1910"/>
      <c r="B138" s="1911"/>
      <c r="C138" s="1911"/>
      <c r="E138" s="24"/>
    </row>
    <row r="139" spans="1:5" s="23" customFormat="1" ht="17.100000000000001" customHeight="1">
      <c r="A139" s="1910"/>
      <c r="B139" s="1911"/>
      <c r="C139" s="1911"/>
      <c r="E139" s="24"/>
    </row>
    <row r="140" spans="1:5" s="23" customFormat="1" ht="17.100000000000001" customHeight="1">
      <c r="A140" s="1910"/>
      <c r="B140" s="1911"/>
      <c r="C140" s="1911"/>
      <c r="E140" s="24"/>
    </row>
    <row r="141" spans="1:5" s="23" customFormat="1" ht="17.100000000000001" customHeight="1">
      <c r="A141" s="1910"/>
      <c r="B141" s="1911"/>
      <c r="C141" s="1911"/>
      <c r="E141" s="24"/>
    </row>
    <row r="142" spans="1:5" s="23" customFormat="1" ht="17.100000000000001" customHeight="1">
      <c r="A142" s="1910"/>
      <c r="B142" s="1911"/>
      <c r="C142" s="1911"/>
      <c r="E142" s="24"/>
    </row>
    <row r="143" spans="1:5" s="23" customFormat="1" ht="17.100000000000001" customHeight="1">
      <c r="A143" s="1910"/>
      <c r="B143" s="1911"/>
      <c r="C143" s="1911"/>
      <c r="E143" s="24"/>
    </row>
    <row r="144" spans="1:5" s="23" customFormat="1" ht="17.100000000000001" customHeight="1">
      <c r="A144" s="1910"/>
      <c r="B144" s="1911"/>
      <c r="C144" s="1911"/>
      <c r="E144" s="24"/>
    </row>
    <row r="145" spans="1:5" s="23" customFormat="1" ht="17.100000000000001" customHeight="1">
      <c r="A145" s="1910"/>
      <c r="B145" s="1911"/>
      <c r="C145" s="1911"/>
      <c r="E145" s="24"/>
    </row>
    <row r="146" spans="1:5" s="23" customFormat="1" ht="17.100000000000001" customHeight="1">
      <c r="A146" s="1910"/>
      <c r="B146" s="1911"/>
      <c r="C146" s="1911"/>
      <c r="E146" s="24"/>
    </row>
    <row r="147" spans="1:5" s="23" customFormat="1" ht="17.100000000000001" customHeight="1">
      <c r="A147" s="1910"/>
      <c r="B147" s="1911"/>
      <c r="C147" s="1911"/>
      <c r="E147" s="24"/>
    </row>
    <row r="148" spans="1:5" s="23" customFormat="1" ht="17.100000000000001" customHeight="1">
      <c r="A148" s="1910"/>
      <c r="B148" s="1911"/>
      <c r="C148" s="1911"/>
      <c r="E148" s="24"/>
    </row>
    <row r="149" spans="1:5" s="23" customFormat="1" ht="17.100000000000001" customHeight="1">
      <c r="A149" s="1910"/>
      <c r="B149" s="1911"/>
      <c r="C149" s="1911"/>
      <c r="E149" s="24"/>
    </row>
    <row r="150" spans="1:5" s="23" customFormat="1" ht="17.100000000000001" customHeight="1">
      <c r="A150" s="1910"/>
      <c r="B150" s="1911"/>
      <c r="C150" s="1911"/>
      <c r="E150" s="24"/>
    </row>
    <row r="151" spans="1:5" s="23" customFormat="1" ht="17.100000000000001" customHeight="1">
      <c r="A151" s="1910"/>
      <c r="B151" s="1911"/>
      <c r="C151" s="1911"/>
      <c r="E151" s="24"/>
    </row>
    <row r="152" spans="1:5" s="23" customFormat="1" ht="17.100000000000001" customHeight="1">
      <c r="A152" s="1910"/>
      <c r="B152" s="1911"/>
      <c r="C152" s="1911"/>
      <c r="E152" s="24"/>
    </row>
    <row r="153" spans="1:5" s="23" customFormat="1" ht="17.100000000000001" customHeight="1">
      <c r="A153" s="1910"/>
      <c r="B153" s="1911"/>
      <c r="C153" s="1911"/>
      <c r="E153" s="24"/>
    </row>
    <row r="154" spans="1:5" s="23" customFormat="1" ht="17.100000000000001" customHeight="1">
      <c r="A154" s="1910"/>
      <c r="B154" s="1911"/>
      <c r="C154" s="1911"/>
      <c r="E154" s="24"/>
    </row>
    <row r="155" spans="1:5" s="23" customFormat="1" ht="17.100000000000001" customHeight="1">
      <c r="A155" s="1910"/>
      <c r="B155" s="1911"/>
      <c r="C155" s="1911"/>
      <c r="E155" s="24"/>
    </row>
    <row r="156" spans="1:5" s="23" customFormat="1" ht="17.100000000000001" customHeight="1">
      <c r="A156" s="1910"/>
      <c r="B156" s="1911"/>
      <c r="C156" s="1911"/>
      <c r="E156" s="24"/>
    </row>
    <row r="157" spans="1:5" s="23" customFormat="1" ht="17.100000000000001" customHeight="1">
      <c r="A157" s="1910"/>
      <c r="B157" s="1911"/>
      <c r="C157" s="1911"/>
      <c r="E157" s="24"/>
    </row>
    <row r="158" spans="1:5" s="23" customFormat="1" ht="17.100000000000001" customHeight="1">
      <c r="A158" s="1910"/>
      <c r="B158" s="1911"/>
      <c r="C158" s="1911"/>
      <c r="E158" s="24"/>
    </row>
    <row r="159" spans="1:5" s="23" customFormat="1" ht="17.100000000000001" customHeight="1">
      <c r="A159" s="1910"/>
      <c r="B159" s="1911"/>
      <c r="C159" s="1911"/>
      <c r="E159" s="24"/>
    </row>
    <row r="160" spans="1:5" s="23" customFormat="1" ht="17.100000000000001" customHeight="1">
      <c r="A160" s="1910"/>
      <c r="B160" s="1911"/>
      <c r="C160" s="1911"/>
      <c r="E160" s="24"/>
    </row>
    <row r="161" spans="1:5" s="23" customFormat="1" ht="17.100000000000001" customHeight="1">
      <c r="A161" s="1910"/>
      <c r="B161" s="1911"/>
      <c r="C161" s="1911"/>
      <c r="E161" s="24"/>
    </row>
    <row r="162" spans="1:5" s="23" customFormat="1" ht="17.100000000000001" customHeight="1">
      <c r="A162" s="1910"/>
      <c r="B162" s="1911"/>
      <c r="C162" s="1911"/>
      <c r="E162" s="24"/>
    </row>
    <row r="163" spans="1:5" s="23" customFormat="1" ht="17.100000000000001" customHeight="1">
      <c r="A163" s="1910"/>
      <c r="B163" s="1911"/>
      <c r="C163" s="1911"/>
      <c r="E163" s="24"/>
    </row>
    <row r="164" spans="1:5" s="23" customFormat="1" ht="17.100000000000001" customHeight="1">
      <c r="A164" s="1910"/>
      <c r="B164" s="1911"/>
      <c r="C164" s="1911"/>
      <c r="E164" s="24"/>
    </row>
    <row r="165" spans="1:5" s="23" customFormat="1" ht="17.100000000000001" customHeight="1">
      <c r="A165" s="1910"/>
      <c r="B165" s="1911"/>
      <c r="C165" s="1911"/>
      <c r="E165" s="24"/>
    </row>
    <row r="166" spans="1:5" s="23" customFormat="1" ht="17.100000000000001" customHeight="1">
      <c r="A166" s="1910"/>
      <c r="B166" s="1911"/>
      <c r="C166" s="1911"/>
      <c r="E166" s="24"/>
    </row>
    <row r="167" spans="1:5" s="23" customFormat="1" ht="17.100000000000001" customHeight="1">
      <c r="A167" s="1910"/>
      <c r="B167" s="1911"/>
      <c r="C167" s="1911"/>
      <c r="E167" s="24"/>
    </row>
    <row r="168" spans="1:5" s="23" customFormat="1" ht="17.100000000000001" customHeight="1">
      <c r="A168" s="1910"/>
      <c r="B168" s="1911"/>
      <c r="C168" s="1911"/>
      <c r="E168" s="24"/>
    </row>
    <row r="169" spans="1:5" s="23" customFormat="1" ht="17.100000000000001" customHeight="1">
      <c r="A169" s="1910"/>
      <c r="B169" s="1911"/>
      <c r="C169" s="1911"/>
      <c r="E169" s="24"/>
    </row>
    <row r="170" spans="1:5" s="23" customFormat="1" ht="17.100000000000001" customHeight="1">
      <c r="A170" s="1910"/>
      <c r="B170" s="1911"/>
      <c r="C170" s="1911"/>
      <c r="E170" s="24"/>
    </row>
    <row r="171" spans="1:5" s="23" customFormat="1" ht="17.100000000000001" customHeight="1">
      <c r="A171" s="1910"/>
      <c r="B171" s="1911"/>
      <c r="C171" s="1911"/>
      <c r="E171" s="24"/>
    </row>
    <row r="172" spans="1:5" s="23" customFormat="1" ht="17.100000000000001" customHeight="1">
      <c r="A172" s="1910"/>
      <c r="B172" s="1911"/>
      <c r="C172" s="1911"/>
      <c r="E172" s="24"/>
    </row>
    <row r="173" spans="1:5" s="23" customFormat="1" ht="17.100000000000001" customHeight="1">
      <c r="A173" s="1910"/>
      <c r="B173" s="1911"/>
      <c r="C173" s="1911"/>
      <c r="E173" s="24"/>
    </row>
    <row r="174" spans="1:5" s="23" customFormat="1" ht="17.100000000000001" customHeight="1">
      <c r="A174" s="1910"/>
      <c r="B174" s="1911"/>
      <c r="C174" s="1911"/>
      <c r="E174" s="24"/>
    </row>
    <row r="175" spans="1:5" s="23" customFormat="1" ht="17.100000000000001" customHeight="1">
      <c r="A175" s="1910"/>
      <c r="B175" s="1911"/>
      <c r="C175" s="1911"/>
      <c r="E175" s="24"/>
    </row>
    <row r="176" spans="1:5" s="23" customFormat="1" ht="17.100000000000001" customHeight="1">
      <c r="A176" s="1910"/>
      <c r="B176" s="1911"/>
      <c r="C176" s="1911"/>
      <c r="E176" s="24"/>
    </row>
    <row r="177" spans="1:5" s="23" customFormat="1" ht="17.100000000000001" customHeight="1">
      <c r="A177" s="1910"/>
      <c r="B177" s="1911"/>
      <c r="C177" s="1911"/>
      <c r="E177" s="24"/>
    </row>
    <row r="178" spans="1:5" s="23" customFormat="1" ht="17.100000000000001" customHeight="1">
      <c r="A178" s="1910"/>
      <c r="B178" s="1911"/>
      <c r="C178" s="1911"/>
      <c r="E178" s="24"/>
    </row>
    <row r="179" spans="1:5" s="23" customFormat="1" ht="17.100000000000001" customHeight="1">
      <c r="A179" s="1910"/>
      <c r="B179" s="1911"/>
      <c r="C179" s="1911"/>
      <c r="E179" s="24"/>
    </row>
    <row r="180" spans="1:5" s="23" customFormat="1" ht="17.100000000000001" customHeight="1">
      <c r="A180" s="1910"/>
      <c r="B180" s="1911"/>
      <c r="C180" s="1911"/>
      <c r="E180" s="24"/>
    </row>
    <row r="181" spans="1:5" s="23" customFormat="1" ht="17.100000000000001" customHeight="1">
      <c r="A181" s="1910"/>
      <c r="B181" s="1911"/>
      <c r="C181" s="1911"/>
      <c r="E181" s="24"/>
    </row>
    <row r="182" spans="1:5" s="23" customFormat="1" ht="17.100000000000001" customHeight="1">
      <c r="A182" s="1910"/>
      <c r="B182" s="1911"/>
      <c r="C182" s="1911"/>
      <c r="E182" s="24"/>
    </row>
    <row r="183" spans="1:5" s="23" customFormat="1" ht="17.100000000000001" customHeight="1">
      <c r="A183" s="1910"/>
      <c r="B183" s="1911"/>
      <c r="C183" s="1911"/>
      <c r="E183" s="24"/>
    </row>
    <row r="184" spans="1:5" s="23" customFormat="1" ht="17.100000000000001" customHeight="1">
      <c r="A184" s="1910"/>
      <c r="B184" s="1911"/>
      <c r="C184" s="1911"/>
      <c r="E184" s="24"/>
    </row>
    <row r="185" spans="1:5" s="23" customFormat="1" ht="17.100000000000001" customHeight="1">
      <c r="A185" s="1910"/>
      <c r="B185" s="1911"/>
      <c r="C185" s="1911"/>
      <c r="E185" s="24"/>
    </row>
    <row r="186" spans="1:5" s="23" customFormat="1" ht="17.100000000000001" customHeight="1">
      <c r="A186" s="1910"/>
      <c r="B186" s="1911"/>
      <c r="C186" s="1911"/>
      <c r="E186" s="24"/>
    </row>
    <row r="187" spans="1:5" s="23" customFormat="1" ht="17.100000000000001" customHeight="1">
      <c r="A187" s="1910"/>
      <c r="B187" s="1911"/>
      <c r="C187" s="1911"/>
      <c r="E187" s="24"/>
    </row>
    <row r="188" spans="1:5" s="23" customFormat="1" ht="17.100000000000001" customHeight="1">
      <c r="A188" s="1910"/>
      <c r="B188" s="1911"/>
      <c r="C188" s="1911"/>
      <c r="E188" s="24"/>
    </row>
    <row r="189" spans="1:5" s="23" customFormat="1" ht="17.100000000000001" customHeight="1">
      <c r="A189" s="1910"/>
      <c r="B189" s="1911"/>
      <c r="C189" s="1911"/>
      <c r="E189" s="24"/>
    </row>
    <row r="190" spans="1:5" s="23" customFormat="1" ht="17.100000000000001" customHeight="1">
      <c r="A190" s="1910"/>
      <c r="B190" s="1911"/>
      <c r="C190" s="1911"/>
      <c r="E190" s="24"/>
    </row>
    <row r="191" spans="1:5" s="23" customFormat="1" ht="17.100000000000001" customHeight="1">
      <c r="A191" s="1910"/>
      <c r="B191" s="1911"/>
      <c r="C191" s="1911"/>
      <c r="E191" s="24"/>
    </row>
    <row r="192" spans="1:5" s="23" customFormat="1" ht="17.100000000000001" customHeight="1">
      <c r="A192" s="1910"/>
      <c r="B192" s="1911"/>
      <c r="C192" s="1911"/>
      <c r="E192" s="24"/>
    </row>
    <row r="193" spans="1:5" s="23" customFormat="1" ht="17.100000000000001" customHeight="1">
      <c r="A193" s="1910"/>
      <c r="B193" s="1911"/>
      <c r="C193" s="1911"/>
      <c r="E193" s="24"/>
    </row>
    <row r="194" spans="1:5" s="23" customFormat="1" ht="17.100000000000001" customHeight="1">
      <c r="A194" s="1910"/>
      <c r="B194" s="1911"/>
      <c r="C194" s="1911"/>
      <c r="E194" s="24"/>
    </row>
    <row r="195" spans="1:5" s="23" customFormat="1" ht="17.100000000000001" customHeight="1">
      <c r="A195" s="1910"/>
      <c r="B195" s="1911"/>
      <c r="C195" s="1911"/>
      <c r="E195" s="24"/>
    </row>
    <row r="196" spans="1:5" s="23" customFormat="1" ht="17.100000000000001" customHeight="1">
      <c r="A196" s="1910"/>
      <c r="B196" s="1911"/>
      <c r="C196" s="1911"/>
      <c r="E196" s="24"/>
    </row>
    <row r="197" spans="1:5" s="23" customFormat="1" ht="17.100000000000001" customHeight="1">
      <c r="A197" s="1910"/>
      <c r="B197" s="1911"/>
      <c r="C197" s="1911"/>
      <c r="E197" s="24"/>
    </row>
    <row r="198" spans="1:5" s="23" customFormat="1" ht="17.100000000000001" customHeight="1">
      <c r="A198" s="1910"/>
      <c r="B198" s="1911"/>
      <c r="C198" s="1911"/>
      <c r="E198" s="24"/>
    </row>
    <row r="199" spans="1:5" s="23" customFormat="1" ht="17.100000000000001" customHeight="1">
      <c r="A199" s="1910"/>
      <c r="B199" s="1911"/>
      <c r="C199" s="1911"/>
      <c r="E199" s="24"/>
    </row>
    <row r="200" spans="1:5" s="23" customFormat="1" ht="17.100000000000001" customHeight="1">
      <c r="A200" s="1910"/>
      <c r="B200" s="1911"/>
      <c r="C200" s="1911"/>
      <c r="E200" s="24"/>
    </row>
    <row r="201" spans="1:5" s="23" customFormat="1" ht="17.100000000000001" customHeight="1">
      <c r="A201" s="1910"/>
      <c r="B201" s="1911"/>
      <c r="C201" s="1911"/>
      <c r="E201" s="24"/>
    </row>
    <row r="202" spans="1:5" s="23" customFormat="1" ht="17.100000000000001" customHeight="1">
      <c r="A202" s="1910"/>
      <c r="B202" s="1911"/>
      <c r="C202" s="1911"/>
      <c r="E202" s="24"/>
    </row>
    <row r="203" spans="1:5" s="23" customFormat="1" ht="17.100000000000001" customHeight="1">
      <c r="A203" s="1910"/>
      <c r="B203" s="1911"/>
      <c r="C203" s="1911"/>
      <c r="E203" s="24"/>
    </row>
    <row r="204" spans="1:5" s="23" customFormat="1" ht="17.100000000000001" customHeight="1">
      <c r="A204" s="1910"/>
      <c r="B204" s="1911"/>
      <c r="C204" s="1911"/>
      <c r="E204" s="24"/>
    </row>
    <row r="205" spans="1:5" s="23" customFormat="1" ht="17.100000000000001" customHeight="1">
      <c r="A205" s="1910"/>
      <c r="B205" s="1911"/>
      <c r="C205" s="1911"/>
      <c r="E205" s="24"/>
    </row>
    <row r="206" spans="1:5" s="23" customFormat="1" ht="17.100000000000001" customHeight="1">
      <c r="A206" s="1910"/>
      <c r="B206" s="1911"/>
      <c r="C206" s="1911"/>
      <c r="E206" s="24"/>
    </row>
    <row r="207" spans="1:5" s="23" customFormat="1" ht="17.100000000000001" customHeight="1">
      <c r="A207" s="1910"/>
      <c r="B207" s="1911"/>
      <c r="C207" s="1911"/>
      <c r="E207" s="24"/>
    </row>
    <row r="208" spans="1:5" s="23" customFormat="1" ht="17.100000000000001" customHeight="1">
      <c r="A208" s="1910"/>
      <c r="B208" s="1911"/>
      <c r="C208" s="1911"/>
      <c r="E208" s="24"/>
    </row>
    <row r="209" spans="1:5" s="23" customFormat="1" ht="17.100000000000001" customHeight="1">
      <c r="A209" s="1910"/>
      <c r="B209" s="1911"/>
      <c r="C209" s="1911"/>
      <c r="E209" s="24"/>
    </row>
    <row r="210" spans="1:5" s="23" customFormat="1" ht="17.100000000000001" customHeight="1">
      <c r="A210" s="1910"/>
      <c r="B210" s="1911"/>
      <c r="C210" s="1911"/>
      <c r="E210" s="24"/>
    </row>
    <row r="211" spans="1:5" s="23" customFormat="1" ht="17.100000000000001" customHeight="1">
      <c r="A211" s="1910"/>
      <c r="B211" s="1911"/>
      <c r="C211" s="1911"/>
      <c r="E211" s="24"/>
    </row>
    <row r="212" spans="1:5" s="23" customFormat="1" ht="17.100000000000001" customHeight="1">
      <c r="A212" s="1910"/>
      <c r="B212" s="1911"/>
      <c r="C212" s="1911"/>
      <c r="E212" s="24"/>
    </row>
    <row r="213" spans="1:5" s="23" customFormat="1" ht="17.100000000000001" customHeight="1">
      <c r="A213" s="1910"/>
      <c r="B213" s="1911"/>
      <c r="C213" s="1911"/>
      <c r="E213" s="24"/>
    </row>
    <row r="214" spans="1:5" s="23" customFormat="1" ht="17.100000000000001" customHeight="1">
      <c r="A214" s="1910"/>
      <c r="B214" s="1911"/>
      <c r="C214" s="1911"/>
      <c r="E214" s="24"/>
    </row>
    <row r="215" spans="1:5" s="23" customFormat="1" ht="17.100000000000001" customHeight="1">
      <c r="A215" s="1910"/>
      <c r="B215" s="1911"/>
      <c r="C215" s="1911"/>
      <c r="E215" s="24"/>
    </row>
    <row r="216" spans="1:5" s="23" customFormat="1" ht="17.100000000000001" customHeight="1">
      <c r="A216" s="1910"/>
      <c r="B216" s="1911"/>
      <c r="C216" s="1911"/>
      <c r="E216" s="24"/>
    </row>
    <row r="217" spans="1:5" s="23" customFormat="1" ht="17.100000000000001" customHeight="1">
      <c r="A217" s="1910"/>
      <c r="B217" s="1911"/>
      <c r="C217" s="1911"/>
      <c r="E217" s="24"/>
    </row>
    <row r="218" spans="1:5" s="23" customFormat="1" ht="17.100000000000001" customHeight="1">
      <c r="A218" s="1910"/>
      <c r="B218" s="1911"/>
      <c r="C218" s="1911"/>
      <c r="E218" s="24"/>
    </row>
    <row r="219" spans="1:5" s="23" customFormat="1" ht="17.100000000000001" customHeight="1">
      <c r="A219" s="1910"/>
      <c r="B219" s="1911"/>
      <c r="C219" s="1911"/>
      <c r="E219" s="24"/>
    </row>
    <row r="220" spans="1:5" s="23" customFormat="1" ht="17.100000000000001" customHeight="1">
      <c r="A220" s="1910"/>
      <c r="B220" s="1911"/>
      <c r="C220" s="1911"/>
      <c r="E220" s="24"/>
    </row>
    <row r="221" spans="1:5" s="23" customFormat="1" ht="17.100000000000001" customHeight="1">
      <c r="A221" s="1910"/>
      <c r="B221" s="1911"/>
      <c r="C221" s="1911"/>
      <c r="E221" s="24"/>
    </row>
    <row r="222" spans="1:5" s="23" customFormat="1" ht="17.100000000000001" customHeight="1">
      <c r="A222" s="1910"/>
      <c r="B222" s="1911"/>
      <c r="C222" s="1911"/>
      <c r="E222" s="24"/>
    </row>
    <row r="223" spans="1:5" s="23" customFormat="1" ht="17.100000000000001" customHeight="1">
      <c r="A223" s="1910"/>
      <c r="B223" s="1911"/>
      <c r="C223" s="1911"/>
      <c r="E223" s="24"/>
    </row>
    <row r="224" spans="1:5" s="23" customFormat="1" ht="17.100000000000001" customHeight="1">
      <c r="A224" s="1910"/>
      <c r="B224" s="1911"/>
      <c r="C224" s="1911"/>
      <c r="E224" s="24"/>
    </row>
    <row r="225" spans="1:5" s="23" customFormat="1" ht="17.100000000000001" customHeight="1">
      <c r="A225" s="1910"/>
      <c r="B225" s="1911"/>
      <c r="C225" s="1911"/>
      <c r="E225" s="24"/>
    </row>
    <row r="226" spans="1:5" s="23" customFormat="1" ht="17.100000000000001" customHeight="1">
      <c r="A226" s="1910"/>
      <c r="B226" s="1911"/>
      <c r="C226" s="1911"/>
      <c r="E226" s="24"/>
    </row>
    <row r="227" spans="1:5" s="23" customFormat="1" ht="17.100000000000001" customHeight="1">
      <c r="A227" s="1910"/>
      <c r="B227" s="1911"/>
      <c r="C227" s="1911"/>
      <c r="E227" s="24"/>
    </row>
    <row r="228" spans="1:5" s="23" customFormat="1" ht="17.100000000000001" customHeight="1">
      <c r="A228" s="1910"/>
      <c r="B228" s="1911"/>
      <c r="C228" s="1911"/>
      <c r="E228" s="24"/>
    </row>
    <row r="229" spans="1:5" s="23" customFormat="1" ht="17.100000000000001" customHeight="1">
      <c r="A229" s="1910"/>
      <c r="B229" s="1911"/>
      <c r="C229" s="1911"/>
      <c r="E229" s="24"/>
    </row>
    <row r="230" spans="1:5" s="23" customFormat="1" ht="17.100000000000001" customHeight="1">
      <c r="A230" s="1910"/>
      <c r="B230" s="1911"/>
      <c r="C230" s="1911"/>
      <c r="E230" s="24"/>
    </row>
    <row r="231" spans="1:5" s="23" customFormat="1" ht="17.100000000000001" customHeight="1">
      <c r="A231" s="1910"/>
      <c r="B231" s="1911"/>
      <c r="C231" s="1911"/>
      <c r="E231" s="24"/>
    </row>
    <row r="232" spans="1:5" s="23" customFormat="1" ht="17.100000000000001" customHeight="1">
      <c r="A232" s="1910"/>
      <c r="B232" s="1911"/>
      <c r="C232" s="1911"/>
      <c r="E232" s="24"/>
    </row>
    <row r="233" spans="1:5" s="23" customFormat="1" ht="17.100000000000001" customHeight="1">
      <c r="A233" s="1910"/>
      <c r="B233" s="1911"/>
      <c r="C233" s="1911"/>
      <c r="E233" s="24"/>
    </row>
    <row r="234" spans="1:5" s="23" customFormat="1" ht="17.100000000000001" customHeight="1">
      <c r="A234" s="1910"/>
      <c r="B234" s="1911"/>
      <c r="C234" s="1911"/>
      <c r="E234" s="24"/>
    </row>
    <row r="235" spans="1:5" s="23" customFormat="1" ht="17.100000000000001" customHeight="1">
      <c r="A235" s="1910"/>
      <c r="B235" s="1911"/>
      <c r="C235" s="1911"/>
      <c r="E235" s="24"/>
    </row>
    <row r="236" spans="1:5" s="23" customFormat="1" ht="17.100000000000001" customHeight="1">
      <c r="A236" s="1910"/>
      <c r="B236" s="1911"/>
      <c r="C236" s="1911"/>
      <c r="E236" s="24"/>
    </row>
    <row r="237" spans="1:5" s="23" customFormat="1" ht="17.100000000000001" customHeight="1">
      <c r="A237" s="1910"/>
      <c r="B237" s="1911"/>
      <c r="C237" s="1911"/>
      <c r="E237" s="24"/>
    </row>
    <row r="238" spans="1:5" s="23" customFormat="1" ht="17.100000000000001" customHeight="1">
      <c r="A238" s="1910"/>
      <c r="B238" s="1911"/>
      <c r="C238" s="1911"/>
      <c r="E238" s="24"/>
    </row>
    <row r="239" spans="1:5" s="23" customFormat="1" ht="17.100000000000001" customHeight="1">
      <c r="A239" s="1910"/>
      <c r="B239" s="1911"/>
      <c r="C239" s="1911"/>
      <c r="E239" s="24"/>
    </row>
    <row r="240" spans="1:5" s="23" customFormat="1" ht="17.100000000000001" customHeight="1">
      <c r="A240" s="1910"/>
      <c r="B240" s="1911"/>
      <c r="C240" s="1911"/>
      <c r="E240" s="24"/>
    </row>
    <row r="241" spans="1:5" s="23" customFormat="1" ht="17.100000000000001" customHeight="1">
      <c r="A241" s="1910"/>
      <c r="B241" s="1911"/>
      <c r="C241" s="1911"/>
      <c r="E241" s="24"/>
    </row>
    <row r="242" spans="1:5" s="23" customFormat="1" ht="17.100000000000001" customHeight="1">
      <c r="A242" s="1910"/>
      <c r="B242" s="1911"/>
      <c r="C242" s="1911"/>
      <c r="E242" s="24"/>
    </row>
    <row r="243" spans="1:5" s="23" customFormat="1" ht="17.100000000000001" customHeight="1">
      <c r="A243" s="1910"/>
      <c r="B243" s="1911"/>
      <c r="C243" s="1911"/>
      <c r="E243" s="24"/>
    </row>
    <row r="244" spans="1:5" s="23" customFormat="1" ht="17.100000000000001" customHeight="1">
      <c r="A244" s="1910"/>
      <c r="B244" s="1911"/>
      <c r="C244" s="1911"/>
      <c r="E244" s="24"/>
    </row>
    <row r="245" spans="1:5" s="23" customFormat="1" ht="17.100000000000001" customHeight="1">
      <c r="A245" s="1910"/>
      <c r="B245" s="1911"/>
      <c r="C245" s="1911"/>
      <c r="E245" s="24"/>
    </row>
    <row r="246" spans="1:5" s="23" customFormat="1" ht="17.100000000000001" customHeight="1">
      <c r="A246" s="1910"/>
      <c r="B246" s="1911"/>
      <c r="C246" s="1911"/>
      <c r="E246" s="24"/>
    </row>
    <row r="247" spans="1:5" s="23" customFormat="1" ht="17.100000000000001" customHeight="1">
      <c r="A247" s="1910"/>
      <c r="B247" s="1911"/>
      <c r="C247" s="1911"/>
      <c r="E247" s="24"/>
    </row>
    <row r="248" spans="1:5" s="23" customFormat="1" ht="17.100000000000001" customHeight="1">
      <c r="A248" s="1910"/>
      <c r="B248" s="1911"/>
      <c r="C248" s="1911"/>
      <c r="E248" s="24"/>
    </row>
    <row r="249" spans="1:5" s="23" customFormat="1" ht="17.100000000000001" customHeight="1">
      <c r="A249" s="1910"/>
      <c r="B249" s="1911"/>
      <c r="C249" s="1911"/>
      <c r="E249" s="24"/>
    </row>
    <row r="250" spans="1:5" s="23" customFormat="1" ht="17.100000000000001" customHeight="1">
      <c r="A250" s="1910"/>
      <c r="B250" s="1911"/>
      <c r="C250" s="1911"/>
      <c r="E250" s="24"/>
    </row>
    <row r="251" spans="1:5" s="23" customFormat="1" ht="17.100000000000001" customHeight="1">
      <c r="A251" s="1910"/>
      <c r="B251" s="1911"/>
      <c r="C251" s="1911"/>
      <c r="E251" s="24"/>
    </row>
    <row r="252" spans="1:5" s="23" customFormat="1" ht="17.100000000000001" customHeight="1">
      <c r="A252" s="1910"/>
      <c r="B252" s="1911"/>
      <c r="C252" s="1911"/>
      <c r="E252" s="24"/>
    </row>
    <row r="253" spans="1:5" s="23" customFormat="1" ht="17.100000000000001" customHeight="1">
      <c r="A253" s="1910"/>
      <c r="B253" s="1911"/>
      <c r="C253" s="1911"/>
      <c r="E253" s="24"/>
    </row>
    <row r="254" spans="1:5" s="23" customFormat="1" ht="17.100000000000001" customHeight="1">
      <c r="A254" s="1910"/>
      <c r="B254" s="1911"/>
      <c r="C254" s="1911"/>
      <c r="E254" s="24"/>
    </row>
    <row r="255" spans="1:5" s="23" customFormat="1" ht="17.100000000000001" customHeight="1">
      <c r="A255" s="1910"/>
      <c r="B255" s="1911"/>
      <c r="C255" s="1911"/>
      <c r="E255" s="24"/>
    </row>
    <row r="256" spans="1:5" s="23" customFormat="1" ht="17.100000000000001" customHeight="1">
      <c r="A256" s="1910"/>
      <c r="B256" s="1911"/>
      <c r="C256" s="1911"/>
      <c r="E256" s="24"/>
    </row>
    <row r="257" spans="1:5" s="23" customFormat="1" ht="17.100000000000001" customHeight="1">
      <c r="A257" s="1910"/>
      <c r="B257" s="1911"/>
      <c r="C257" s="1911"/>
      <c r="E257" s="24"/>
    </row>
    <row r="258" spans="1:5" s="23" customFormat="1" ht="17.100000000000001" customHeight="1">
      <c r="A258" s="1910"/>
      <c r="B258" s="1911"/>
      <c r="C258" s="1911"/>
      <c r="E258" s="24"/>
    </row>
    <row r="259" spans="1:5" s="23" customFormat="1" ht="17.100000000000001" customHeight="1">
      <c r="A259" s="1910"/>
      <c r="B259" s="1911"/>
      <c r="C259" s="1911"/>
      <c r="E259" s="24"/>
    </row>
    <row r="260" spans="1:5" s="23" customFormat="1" ht="17.100000000000001" customHeight="1">
      <c r="A260" s="1910"/>
      <c r="B260" s="1911"/>
      <c r="C260" s="1911"/>
      <c r="E260" s="24"/>
    </row>
    <row r="261" spans="1:5" s="23" customFormat="1" ht="17.100000000000001" customHeight="1">
      <c r="A261" s="1910"/>
      <c r="B261" s="1911"/>
      <c r="C261" s="1911"/>
      <c r="E261" s="24"/>
    </row>
    <row r="262" spans="1:5" s="23" customFormat="1" ht="17.100000000000001" customHeight="1">
      <c r="A262" s="1910"/>
      <c r="B262" s="1911"/>
      <c r="C262" s="1911"/>
      <c r="E262" s="24"/>
    </row>
    <row r="263" spans="1:5" s="23" customFormat="1" ht="17.100000000000001" customHeight="1">
      <c r="A263" s="1910"/>
      <c r="B263" s="1911"/>
      <c r="C263" s="1911"/>
      <c r="E263" s="24"/>
    </row>
    <row r="264" spans="1:5" s="23" customFormat="1" ht="17.100000000000001" customHeight="1">
      <c r="A264" s="1910"/>
      <c r="B264" s="1911"/>
      <c r="C264" s="1911"/>
      <c r="E264" s="24"/>
    </row>
    <row r="265" spans="1:5" s="23" customFormat="1" ht="17.100000000000001" customHeight="1">
      <c r="A265" s="1910"/>
      <c r="B265" s="1911"/>
      <c r="C265" s="1911"/>
      <c r="E265" s="24"/>
    </row>
    <row r="266" spans="1:5" s="23" customFormat="1" ht="17.100000000000001" customHeight="1">
      <c r="A266" s="1910"/>
      <c r="B266" s="1911"/>
      <c r="C266" s="1911"/>
      <c r="E266" s="24"/>
    </row>
    <row r="267" spans="1:5" s="23" customFormat="1" ht="17.100000000000001" customHeight="1">
      <c r="A267" s="1910"/>
      <c r="B267" s="1911"/>
      <c r="C267" s="1911"/>
      <c r="E267" s="24"/>
    </row>
    <row r="268" spans="1:5" s="23" customFormat="1" ht="17.100000000000001" customHeight="1">
      <c r="A268" s="1910"/>
      <c r="B268" s="1911"/>
      <c r="C268" s="1911"/>
      <c r="E268" s="24"/>
    </row>
    <row r="269" spans="1:5" s="23" customFormat="1" ht="17.100000000000001" customHeight="1">
      <c r="A269" s="1910"/>
      <c r="B269" s="1911"/>
      <c r="C269" s="1911"/>
      <c r="E269" s="24"/>
    </row>
    <row r="270" spans="1:5" s="23" customFormat="1" ht="17.100000000000001" customHeight="1">
      <c r="A270" s="1910"/>
      <c r="B270" s="1911"/>
      <c r="C270" s="1911"/>
      <c r="E270" s="24"/>
    </row>
    <row r="271" spans="1:5" s="23" customFormat="1" ht="17.100000000000001" customHeight="1">
      <c r="A271" s="1910"/>
      <c r="B271" s="1911"/>
      <c r="C271" s="1911"/>
      <c r="E271" s="24"/>
    </row>
    <row r="272" spans="1:5" s="23" customFormat="1" ht="17.100000000000001" customHeight="1">
      <c r="A272" s="1910"/>
      <c r="B272" s="1911"/>
      <c r="C272" s="1911"/>
      <c r="E272" s="24"/>
    </row>
    <row r="273" spans="1:5" s="23" customFormat="1" ht="17.100000000000001" customHeight="1">
      <c r="A273" s="1910"/>
      <c r="B273" s="1911"/>
      <c r="C273" s="1911"/>
      <c r="E273" s="24"/>
    </row>
    <row r="274" spans="1:5" s="23" customFormat="1" ht="17.100000000000001" customHeight="1">
      <c r="A274" s="1910"/>
      <c r="B274" s="1911"/>
      <c r="C274" s="1911"/>
      <c r="E274" s="24"/>
    </row>
    <row r="275" spans="1:5" s="23" customFormat="1" ht="17.100000000000001" customHeight="1">
      <c r="A275" s="1910"/>
      <c r="B275" s="1911"/>
      <c r="C275" s="1911"/>
      <c r="E275" s="24"/>
    </row>
    <row r="276" spans="1:5" s="23" customFormat="1" ht="17.100000000000001" customHeight="1">
      <c r="A276" s="1910"/>
      <c r="B276" s="1911"/>
      <c r="C276" s="1911"/>
      <c r="E276" s="24"/>
    </row>
    <row r="277" spans="1:5" s="23" customFormat="1" ht="17.100000000000001" customHeight="1">
      <c r="A277" s="1910"/>
      <c r="B277" s="1911"/>
      <c r="C277" s="1911"/>
      <c r="E277" s="24"/>
    </row>
    <row r="278" spans="1:5" s="23" customFormat="1" ht="17.100000000000001" customHeight="1">
      <c r="A278" s="1910"/>
      <c r="B278" s="1911"/>
      <c r="C278" s="1911"/>
      <c r="E278" s="24"/>
    </row>
    <row r="279" spans="1:5" s="23" customFormat="1" ht="17.100000000000001" customHeight="1">
      <c r="A279" s="1910"/>
      <c r="B279" s="1911"/>
      <c r="C279" s="1911"/>
      <c r="E279" s="24"/>
    </row>
    <row r="280" spans="1:5" s="23" customFormat="1" ht="17.100000000000001" customHeight="1">
      <c r="A280" s="1910"/>
      <c r="B280" s="1911"/>
      <c r="C280" s="1911"/>
      <c r="E280" s="24"/>
    </row>
    <row r="281" spans="1:5" s="23" customFormat="1" ht="17.100000000000001" customHeight="1">
      <c r="A281" s="1910"/>
      <c r="B281" s="1911"/>
      <c r="C281" s="1911"/>
      <c r="E281" s="24"/>
    </row>
    <row r="282" spans="1:5" s="23" customFormat="1" ht="17.100000000000001" customHeight="1">
      <c r="A282" s="1910"/>
      <c r="B282" s="1911"/>
      <c r="C282" s="1911"/>
      <c r="E282" s="24"/>
    </row>
    <row r="283" spans="1:5" s="23" customFormat="1" ht="17.100000000000001" customHeight="1">
      <c r="A283" s="1910"/>
      <c r="B283" s="1911"/>
      <c r="C283" s="1911"/>
      <c r="E283" s="24"/>
    </row>
    <row r="284" spans="1:5" s="23" customFormat="1" ht="17.100000000000001" customHeight="1">
      <c r="A284" s="1910"/>
      <c r="B284" s="1911"/>
      <c r="C284" s="1911"/>
      <c r="E284" s="24"/>
    </row>
    <row r="285" spans="1:5" s="23" customFormat="1" ht="17.100000000000001" customHeight="1">
      <c r="A285" s="1910"/>
      <c r="B285" s="1911"/>
      <c r="C285" s="1911"/>
      <c r="E285" s="24"/>
    </row>
    <row r="286" spans="1:5" s="23" customFormat="1" ht="17.100000000000001" customHeight="1">
      <c r="A286" s="1910"/>
      <c r="B286" s="1911"/>
      <c r="C286" s="1911"/>
      <c r="E286" s="24"/>
    </row>
    <row r="287" spans="1:5" s="23" customFormat="1" ht="17.100000000000001" customHeight="1">
      <c r="A287" s="1910"/>
      <c r="B287" s="1911"/>
      <c r="C287" s="1911"/>
      <c r="E287" s="24"/>
    </row>
    <row r="288" spans="1:5" s="23" customFormat="1" ht="17.100000000000001" customHeight="1">
      <c r="A288" s="1910"/>
      <c r="B288" s="1911"/>
      <c r="C288" s="1911"/>
      <c r="E288" s="24"/>
    </row>
    <row r="289" spans="1:5" s="23" customFormat="1" ht="17.100000000000001" customHeight="1">
      <c r="A289" s="1910"/>
      <c r="B289" s="1911"/>
      <c r="C289" s="1911"/>
      <c r="E289" s="24"/>
    </row>
    <row r="290" spans="1:5" s="23" customFormat="1" ht="17.100000000000001" customHeight="1">
      <c r="A290" s="1910"/>
      <c r="B290" s="1911"/>
      <c r="C290" s="1911"/>
      <c r="E290" s="24"/>
    </row>
    <row r="291" spans="1:5" s="23" customFormat="1" ht="17.100000000000001" customHeight="1">
      <c r="A291" s="1910"/>
      <c r="B291" s="1911"/>
      <c r="C291" s="1911"/>
      <c r="E291" s="24"/>
    </row>
    <row r="292" spans="1:5" s="23" customFormat="1" ht="17.100000000000001" customHeight="1">
      <c r="A292" s="1910"/>
      <c r="B292" s="1911"/>
      <c r="C292" s="1911"/>
      <c r="E292" s="24"/>
    </row>
    <row r="293" spans="1:5" s="23" customFormat="1" ht="17.100000000000001" customHeight="1">
      <c r="A293" s="1910"/>
      <c r="B293" s="1911"/>
      <c r="C293" s="1911"/>
      <c r="E293" s="24"/>
    </row>
    <row r="294" spans="1:5" s="23" customFormat="1" ht="17.100000000000001" customHeight="1">
      <c r="A294" s="1910"/>
      <c r="B294" s="1911"/>
      <c r="C294" s="1911"/>
      <c r="E294" s="24"/>
    </row>
    <row r="295" spans="1:5" s="23" customFormat="1" ht="17.100000000000001" customHeight="1">
      <c r="A295" s="1910"/>
      <c r="B295" s="1911"/>
      <c r="C295" s="1911"/>
      <c r="E295" s="24"/>
    </row>
    <row r="296" spans="1:5" s="23" customFormat="1" ht="17.100000000000001" customHeight="1">
      <c r="A296" s="1910"/>
      <c r="B296" s="1911"/>
      <c r="C296" s="1911"/>
      <c r="E296" s="24"/>
    </row>
    <row r="297" spans="1:5" s="23" customFormat="1" ht="17.100000000000001" customHeight="1">
      <c r="A297" s="1910"/>
      <c r="B297" s="1911"/>
      <c r="C297" s="1911"/>
      <c r="E297" s="24"/>
    </row>
    <row r="298" spans="1:5" s="23" customFormat="1" ht="17.100000000000001" customHeight="1">
      <c r="A298" s="1910"/>
      <c r="B298" s="1911"/>
      <c r="C298" s="1911"/>
      <c r="E298" s="24"/>
    </row>
    <row r="299" spans="1:5" s="23" customFormat="1" ht="17.100000000000001" customHeight="1">
      <c r="A299" s="1910"/>
      <c r="B299" s="1911"/>
      <c r="C299" s="1911"/>
      <c r="E299" s="24"/>
    </row>
    <row r="300" spans="1:5" s="23" customFormat="1" ht="17.100000000000001" customHeight="1">
      <c r="A300" s="1910"/>
      <c r="B300" s="1911"/>
      <c r="C300" s="1911"/>
      <c r="E300" s="24"/>
    </row>
    <row r="301" spans="1:5" s="23" customFormat="1" ht="17.100000000000001" customHeight="1">
      <c r="A301" s="1910"/>
      <c r="B301" s="1911"/>
      <c r="C301" s="1911"/>
      <c r="E301" s="24"/>
    </row>
    <row r="302" spans="1:5" s="23" customFormat="1" ht="17.100000000000001" customHeight="1">
      <c r="A302" s="1910"/>
      <c r="B302" s="1911"/>
      <c r="C302" s="1911"/>
      <c r="E302" s="24"/>
    </row>
    <row r="303" spans="1:5" s="23" customFormat="1" ht="17.100000000000001" customHeight="1">
      <c r="A303" s="1910"/>
      <c r="B303" s="1911"/>
      <c r="C303" s="1911"/>
      <c r="E303" s="24"/>
    </row>
    <row r="304" spans="1:5" s="23" customFormat="1" ht="17.100000000000001" customHeight="1">
      <c r="A304" s="1910"/>
      <c r="B304" s="1911"/>
      <c r="C304" s="1911"/>
      <c r="E304" s="24"/>
    </row>
  </sheetData>
  <sheetProtection password="F7E7" sheet="1" formatCells="0" selectLockedCells="1"/>
  <mergeCells count="11">
    <mergeCell ref="E23:E24"/>
    <mergeCell ref="A17:A18"/>
    <mergeCell ref="A32:B32"/>
    <mergeCell ref="A45:B45"/>
    <mergeCell ref="A1:B1"/>
    <mergeCell ref="A3:B3"/>
    <mergeCell ref="E12:E14"/>
    <mergeCell ref="E17:E19"/>
    <mergeCell ref="A13:A14"/>
    <mergeCell ref="B13:B14"/>
    <mergeCell ref="B17:B18"/>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49</vt:i4>
      </vt:variant>
    </vt:vector>
  </HeadingPairs>
  <TitlesOfParts>
    <vt:vector size="68" baseType="lpstr">
      <vt:lpstr>JAN</vt:lpstr>
      <vt:lpstr>FEB</vt:lpstr>
      <vt:lpstr>MAR</vt:lpstr>
      <vt:lpstr>APR</vt:lpstr>
      <vt:lpstr>MAY</vt:lpstr>
      <vt:lpstr>JUN</vt:lpstr>
      <vt:lpstr>JUL</vt:lpstr>
      <vt:lpstr>AUG</vt:lpstr>
      <vt:lpstr>SEP</vt:lpstr>
      <vt:lpstr>OCT</vt:lpstr>
      <vt:lpstr>NOV</vt:lpstr>
      <vt:lpstr>DEC</vt:lpstr>
      <vt:lpstr>AMOUNTS</vt:lpstr>
      <vt:lpstr>PERCENTAGES</vt:lpstr>
      <vt:lpstr>TRANS</vt:lpstr>
      <vt:lpstr>PROJECTIONS</vt:lpstr>
      <vt:lpstr>SETUP</vt:lpstr>
      <vt:lpstr>X</vt:lpstr>
      <vt:lpstr>Instructions</vt:lpstr>
      <vt:lpstr>APR!DataArea</vt:lpstr>
      <vt:lpstr>AUG!DataArea</vt:lpstr>
      <vt:lpstr>DEC!DataArea</vt:lpstr>
      <vt:lpstr>FEB!DataArea</vt:lpstr>
      <vt:lpstr>JAN!DataArea</vt:lpstr>
      <vt:lpstr>JUL!DataArea</vt:lpstr>
      <vt:lpstr>JUN!DataArea</vt:lpstr>
      <vt:lpstr>MAR!DataArea</vt:lpstr>
      <vt:lpstr>MAY!DataArea</vt:lpstr>
      <vt:lpstr>NOV!DataArea</vt:lpstr>
      <vt:lpstr>OCT!DataArea</vt:lpstr>
      <vt:lpstr>SEP!DataArea</vt:lpstr>
      <vt:lpstr>AMOUNTS!Print_Area</vt:lpstr>
      <vt:lpstr>APR!Print_Area</vt:lpstr>
      <vt:lpstr>AUG!Print_Area</vt:lpstr>
      <vt:lpstr>DEC!Print_Area</vt:lpstr>
      <vt:lpstr>FEB!Print_Area</vt:lpstr>
      <vt:lpstr>Instructions!Print_Area</vt:lpstr>
      <vt:lpstr>JAN!Print_Area</vt:lpstr>
      <vt:lpstr>JUL!Print_Area</vt:lpstr>
      <vt:lpstr>JUN!Print_Area</vt:lpstr>
      <vt:lpstr>MAR!Print_Area</vt:lpstr>
      <vt:lpstr>MAY!Print_Area</vt:lpstr>
      <vt:lpstr>NOV!Print_Area</vt:lpstr>
      <vt:lpstr>OCT!Print_Area</vt:lpstr>
      <vt:lpstr>PERCENTAGES!Print_Area</vt:lpstr>
      <vt:lpstr>PROJECTIONS!Print_Area</vt:lpstr>
      <vt:lpstr>SEP!Print_Area</vt:lpstr>
      <vt:lpstr>SETUP!Print_Area</vt:lpstr>
      <vt:lpstr>TRANS!Print_Area</vt:lpstr>
      <vt:lpstr>X!Print_Area</vt:lpstr>
      <vt:lpstr>AMOUNTS!Print_Titles</vt:lpstr>
      <vt:lpstr>APR!Print_Titles</vt:lpstr>
      <vt:lpstr>AUG!Print_Titles</vt:lpstr>
      <vt:lpstr>DEC!Print_Titles</vt:lpstr>
      <vt:lpstr>FEB!Print_Titles</vt:lpstr>
      <vt:lpstr>JAN!Print_Titles</vt:lpstr>
      <vt:lpstr>JUL!Print_Titles</vt:lpstr>
      <vt:lpstr>JUN!Print_Titles</vt:lpstr>
      <vt:lpstr>MAR!Print_Titles</vt:lpstr>
      <vt:lpstr>MAY!Print_Titles</vt:lpstr>
      <vt:lpstr>NOV!Print_Titles</vt:lpstr>
      <vt:lpstr>OCT!Print_Titles</vt:lpstr>
      <vt:lpstr>PERCENTAGES!Print_Titles</vt:lpstr>
      <vt:lpstr>PROJECTIONS!Print_Titles</vt:lpstr>
      <vt:lpstr>SEP!Print_Titles</vt:lpstr>
      <vt:lpstr>SETUP!Print_Titles</vt:lpstr>
      <vt:lpstr>TRANS!Print_Titles</vt:lpstr>
      <vt:lpstr>X!Print_Titles</vt:lpstr>
    </vt:vector>
  </TitlesOfParts>
  <Company>Karisma Design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Tan</dc:creator>
  <cp:lastModifiedBy>Minh Tan</cp:lastModifiedBy>
  <cp:lastPrinted>2012-01-12T04:35:40Z</cp:lastPrinted>
  <dcterms:created xsi:type="dcterms:W3CDTF">2000-02-19T06:20:47Z</dcterms:created>
  <dcterms:modified xsi:type="dcterms:W3CDTF">2016-12-31T01:29:39Z</dcterms:modified>
</cp:coreProperties>
</file>